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firstSheet="1" activeTab="6"/>
  </bookViews>
  <sheets>
    <sheet name="Rekapitulace stavby" sheetId="1" r:id="rId1"/>
    <sheet name="ALFA-34001 - SO 01 - opra..." sheetId="2" r:id="rId2"/>
    <sheet name="ALFA-340011 - SO 01 - D.1..." sheetId="3" r:id="rId3"/>
    <sheet name="ALFA-340012 - SO 01 - D.1..." sheetId="4" r:id="rId4"/>
    <sheet name="ALFA-340013 - SO 01 - D.1..." sheetId="5" r:id="rId5"/>
    <sheet name="ALFA-340014 - SO 01 - D.1..." sheetId="6" r:id="rId6"/>
    <sheet name="ALFA-34002 - SO - 02 - úp..." sheetId="7" r:id="rId7"/>
    <sheet name="ALFA-34003 - SO - 02 - úp..." sheetId="8" r:id="rId8"/>
    <sheet name="ALFA-34004 - SO 02 - úpra..." sheetId="9" r:id="rId9"/>
    <sheet name="ALFA-34005 - vedlejší a o..." sheetId="10" r:id="rId10"/>
    <sheet name="Seznam figur" sheetId="11" r:id="rId11"/>
    <sheet name="Pokyny pro vyplnění" sheetId="12" r:id="rId12"/>
  </sheets>
  <definedNames>
    <definedName name="_xlnm._FilterDatabase" localSheetId="1" hidden="1">'ALFA-34001 - SO 01 - opra...'!$C$99:$K$768</definedName>
    <definedName name="_xlnm._FilterDatabase" localSheetId="2" hidden="1">'ALFA-340011 - SO 01 - D.1...'!$C$96:$K$1340</definedName>
    <definedName name="_xlnm._FilterDatabase" localSheetId="3" hidden="1">'ALFA-340012 - SO 01 - D.1...'!$C$84:$K$143</definedName>
    <definedName name="_xlnm._FilterDatabase" localSheetId="4" hidden="1">'ALFA-340013 - SO 01 - D.1...'!$C$84:$K$143</definedName>
    <definedName name="_xlnm._FilterDatabase" localSheetId="5" hidden="1">'ALFA-340014 - SO 01 - D.1...'!$C$80:$K$111</definedName>
    <definedName name="_xlnm._FilterDatabase" localSheetId="6" hidden="1">'ALFA-34002 - SO - 02 - úp...'!$C$99:$K$627</definedName>
    <definedName name="_xlnm._FilterDatabase" localSheetId="7" hidden="1">'ALFA-34003 - SO - 02 - úp...'!$C$91:$K$315</definedName>
    <definedName name="_xlnm._FilterDatabase" localSheetId="8" hidden="1">'ALFA-34004 - SO 02 - úpra...'!$C$84:$K$326</definedName>
    <definedName name="_xlnm._FilterDatabase" localSheetId="9" hidden="1">'ALFA-34005 - vedlejší a o...'!$C$82:$K$112</definedName>
    <definedName name="_xlnm.Print_Area" localSheetId="1">'ALFA-34001 - SO 01 - opra...'!$C$4:$J$39,'ALFA-34001 - SO 01 - opra...'!$C$45:$J$81,'ALFA-34001 - SO 01 - opra...'!$C$87:$K$768</definedName>
    <definedName name="_xlnm.Print_Area" localSheetId="2">'ALFA-340011 - SO 01 - D.1...'!$C$4:$J$39,'ALFA-340011 - SO 01 - D.1...'!$C$45:$J$78,'ALFA-340011 - SO 01 - D.1...'!$C$84:$K$1340</definedName>
    <definedName name="_xlnm.Print_Area" localSheetId="3">'ALFA-340012 - SO 01 - D.1...'!$C$4:$J$39,'ALFA-340012 - SO 01 - D.1...'!$C$45:$J$66,'ALFA-340012 - SO 01 - D.1...'!$C$72:$K$143</definedName>
    <definedName name="_xlnm.Print_Area" localSheetId="4">'ALFA-340013 - SO 01 - D.1...'!$C$4:$J$39,'ALFA-340013 - SO 01 - D.1...'!$C$45:$J$66,'ALFA-340013 - SO 01 - D.1...'!$C$72:$K$143</definedName>
    <definedName name="_xlnm.Print_Area" localSheetId="5">'ALFA-340014 - SO 01 - D.1...'!$C$4:$J$39,'ALFA-340014 - SO 01 - D.1...'!$C$45:$J$62,'ALFA-340014 - SO 01 - D.1...'!$C$68:$K$111</definedName>
    <definedName name="_xlnm.Print_Area" localSheetId="6">'ALFA-34002 - SO - 02 - úp...'!$C$4:$J$39,'ALFA-34002 - SO - 02 - úp...'!$C$45:$J$81,'ALFA-34002 - SO - 02 - úp...'!$C$87:$K$627</definedName>
    <definedName name="_xlnm.Print_Area" localSheetId="7">'ALFA-34003 - SO - 02 - úp...'!$C$4:$J$39,'ALFA-34003 - SO - 02 - úp...'!$C$45:$J$73,'ALFA-34003 - SO - 02 - úp...'!$C$79:$K$315</definedName>
    <definedName name="_xlnm.Print_Area" localSheetId="8">'ALFA-34004 - SO 02 - úpra...'!$C$4:$J$39,'ALFA-34004 - SO 02 - úpra...'!$C$45:$J$66,'ALFA-34004 - SO 02 - úpra...'!$C$72:$K$326</definedName>
    <definedName name="_xlnm.Print_Area" localSheetId="9">'ALFA-34005 - vedlejší a o...'!$C$4:$J$39,'ALFA-34005 - vedlejší a o...'!$C$45:$J$64,'ALFA-34005 - vedlejší a o...'!$C$70:$K$112</definedName>
    <definedName name="_xlnm.Print_Area" localSheetId="11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stavby'!$C$42:$AQ$64</definedName>
    <definedName name="_xlnm.Print_Area" localSheetId="10">'Seznam figur'!$C$4:$G$1193</definedName>
    <definedName name="_xlnm.Print_Titles" localSheetId="0">'Rekapitulace stavby'!$52:$52</definedName>
    <definedName name="_xlnm.Print_Titles" localSheetId="1">'ALFA-34001 - SO 01 - opra...'!$99:$99</definedName>
    <definedName name="_xlnm.Print_Titles" localSheetId="2">'ALFA-340011 - SO 01 - D.1...'!$96:$96</definedName>
    <definedName name="_xlnm.Print_Titles" localSheetId="3">'ALFA-340012 - SO 01 - D.1...'!$84:$84</definedName>
    <definedName name="_xlnm.Print_Titles" localSheetId="4">'ALFA-340013 - SO 01 - D.1...'!$84:$84</definedName>
    <definedName name="_xlnm.Print_Titles" localSheetId="5">'ALFA-340014 - SO 01 - D.1...'!$80:$80</definedName>
    <definedName name="_xlnm.Print_Titles" localSheetId="6">'ALFA-34002 - SO - 02 - úp...'!$99:$99</definedName>
    <definedName name="_xlnm.Print_Titles" localSheetId="7">'ALFA-34003 - SO - 02 - úp...'!$91:$91</definedName>
    <definedName name="_xlnm.Print_Titles" localSheetId="8">'ALFA-34004 - SO 02 - úpra...'!$84:$84</definedName>
    <definedName name="_xlnm.Print_Titles" localSheetId="9">'ALFA-34005 - vedlejší a o...'!$82:$82</definedName>
    <definedName name="_xlnm.Print_Titles" localSheetId="10">'Seznam figur'!$9:$9</definedName>
  </definedNames>
  <calcPr calcId="162913"/>
</workbook>
</file>

<file path=xl/sharedStrings.xml><?xml version="1.0" encoding="utf-8"?>
<sst xmlns="http://schemas.openxmlformats.org/spreadsheetml/2006/main" count="35425" uniqueCount="3760">
  <si>
    <t>Export Komplet</t>
  </si>
  <si>
    <t>VZ</t>
  </si>
  <si>
    <t>2.0</t>
  </si>
  <si>
    <t>ZAMOK</t>
  </si>
  <si>
    <t>False</t>
  </si>
  <si>
    <t>{896a1d1c-e551-4ef3-b376-eb0f1bc1b558}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</si>
  <si>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</si>
  <si>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</si>
  <si>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</si>
  <si>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</si>
  <si>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</si>
  <si>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</si>
  <si>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</si>
  <si>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</si>
  <si>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ALFA-340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</si>
  <si>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</si>
  <si>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</si>
  <si>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Gymnázium Jihlava - oprava technického zázemí - aktualizace 4/2022</t>
  </si>
  <si>
    <t>KSO:</t>
  </si>
  <si>
    <t>801 32 12</t>
  </si>
  <si>
    <t>CC-CZ:</t>
  </si>
  <si>
    <t>12631</t>
  </si>
  <si>
    <t>Místo:</t>
  </si>
  <si>
    <t>Jihlava</t>
  </si>
  <si>
    <t>Datum:</t>
  </si>
  <si>
    <t>18. 5. 2022</t>
  </si>
  <si>
    <t>Zadavatel:</t>
  </si>
  <si>
    <t>IČ:</t>
  </si>
  <si>
    <t/>
  </si>
  <si>
    <t>Kraj Vysočina, Žižkova 57, Jihlava</t>
  </si>
  <si>
    <t>DIČ:</t>
  </si>
  <si>
    <t>Uchazeč:</t>
  </si>
  <si>
    <t>Vyplň údaj</t>
  </si>
  <si>
    <t>Projektant:</t>
  </si>
  <si>
    <t>Atelier Alfa spol. s 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</si>
  <si>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</si>
  <si>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</si>
  <si>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</si>
  <si>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</si>
  <si>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</si>
  <si>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</si>
  <si>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</si>
  <si>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</si>
  <si>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</si>
  <si>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</si>
  <si>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</si>
  <si>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</si>
  <si>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</si>
  <si>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</si>
  <si>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</si>
  <si>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</si>
  <si>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</si>
  <si>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</si>
  <si>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</si>
  <si>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</si>
  <si>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</si>
  <si>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</si>
  <si>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</si>
  <si>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</si>
  <si>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</si>
  <si>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</si>
  <si>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</si>
  <si>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</si>
  <si>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</si>
  <si>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</si>
  <si>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</si>
  <si>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</si>
  <si>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</si>
  <si>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</si>
  <si>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</si>
  <si>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</si>
  <si>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</si>
  <si>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</si>
  <si>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</si>
  <si>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</si>
  <si>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</si>
  <si>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</si>
  <si>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</si>
  <si>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</si>
  <si>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ALFA-34001</t>
  </si>
  <si>
    <t>SO 01 - oprava sklepů - D 1.1., D 1.2 - arch. stavební a konstr. stavební řešení</t>
  </si>
  <si>
    <t>STA</t>
  </si>
  <si>
    <t>1</t>
  </si>
  <si>
    <t>{30f999c0-0856-4cb2-ba0b-7de3c46de450}</t>
  </si>
  <si>
    <t>8013212</t>
  </si>
  <si>
    <t>2</t>
  </si>
  <si>
    <t>ALFA-340011</t>
  </si>
  <si>
    <t>SO 01 - D.1.4.1. - zdravotechnické instalace</t>
  </si>
  <si>
    <t>{09fe6cac-8c1e-442b-895d-558314af468f}</t>
  </si>
  <si>
    <t>ALFA-340012</t>
  </si>
  <si>
    <t>SO 01 - D.1.4.2 - elektroinstalace</t>
  </si>
  <si>
    <t>{e408508b-8c27-4f25-9a83-d612e4aba419}</t>
  </si>
  <si>
    <t>ALFA-340013</t>
  </si>
  <si>
    <t>SO 01 - D.1.4.3  3a- topení</t>
  </si>
  <si>
    <t>{92c6936a-a240-416f-8e1b-1496f11d0af7}</t>
  </si>
  <si>
    <t>ALFA-340014</t>
  </si>
  <si>
    <t>SO 01 - D.1.4.3  3b- vzduchotechnika</t>
  </si>
  <si>
    <t>{e630281f-ec43-45a6-b884-3bc1fa55f933}</t>
  </si>
  <si>
    <t>ALFA-34002</t>
  </si>
  <si>
    <t xml:space="preserve">SO - 02 - úprava dvora - D1.1, D1.2 - arch. - stavební řešení a konstrukční řešení  </t>
  </si>
  <si>
    <t>{8e1b1c05-82db-4a73-9791-f2e89b2c35e3}</t>
  </si>
  <si>
    <t>ALFA-34003</t>
  </si>
  <si>
    <t>SO - 02 - úprava dvora - D.1.4.1 - zpevněná plocha</t>
  </si>
  <si>
    <t>ING</t>
  </si>
  <si>
    <t>{ae1249b2-4c54-4b0c-a3b3-694955228be1}</t>
  </si>
  <si>
    <t>ALFA-34004</t>
  </si>
  <si>
    <t>SO 02 - úprava dvora - D.1.4.2 - kanalizace</t>
  </si>
  <si>
    <t>{ac75f75e-a2eb-403e-9074-9f4f11d73178}</t>
  </si>
  <si>
    <t>ALFA-34005</t>
  </si>
  <si>
    <t>vedlejší a ostatní náklady</t>
  </si>
  <si>
    <t>VON</t>
  </si>
  <si>
    <t>{ced3be6e-1072-46e5-99d1-54be3019c2c2}</t>
  </si>
  <si>
    <t>om2</t>
  </si>
  <si>
    <t>39,356</t>
  </si>
  <si>
    <t>spár11</t>
  </si>
  <si>
    <t>107,336</t>
  </si>
  <si>
    <t>KRYCÍ LIST SOUPISU PRACÍ</t>
  </si>
  <si>
    <t>spár13</t>
  </si>
  <si>
    <t>96,426</t>
  </si>
  <si>
    <t>spár14</t>
  </si>
  <si>
    <t>57,341</t>
  </si>
  <si>
    <t>spár15</t>
  </si>
  <si>
    <t>31,479</t>
  </si>
  <si>
    <t>spár1</t>
  </si>
  <si>
    <t>429,824</t>
  </si>
  <si>
    <t>Objekt:</t>
  </si>
  <si>
    <t>maz1</t>
  </si>
  <si>
    <t>61,18</t>
  </si>
  <si>
    <t>ALFA-34001 - SO 01 - oprava sklepů - D 1.1., D 1.2 - arch. stavební a konstr. stavební řešení</t>
  </si>
  <si>
    <t>maz2</t>
  </si>
  <si>
    <t>6,046</t>
  </si>
  <si>
    <t>maz3</t>
  </si>
  <si>
    <t>9,069</t>
  </si>
  <si>
    <t>om4</t>
  </si>
  <si>
    <t>273,233</t>
  </si>
  <si>
    <t>om11</t>
  </si>
  <si>
    <t>om5</t>
  </si>
  <si>
    <t>12,72</t>
  </si>
  <si>
    <t>om6</t>
  </si>
  <si>
    <t>193,725</t>
  </si>
  <si>
    <t>li1</t>
  </si>
  <si>
    <t>94,46</t>
  </si>
  <si>
    <t>li2</t>
  </si>
  <si>
    <t>24,9</t>
  </si>
  <si>
    <t>mal1</t>
  </si>
  <si>
    <t>427,602</t>
  </si>
  <si>
    <t>spár2</t>
  </si>
  <si>
    <t>203,762</t>
  </si>
  <si>
    <t>sch1</t>
  </si>
  <si>
    <t>9,828</t>
  </si>
  <si>
    <t>prof1</t>
  </si>
  <si>
    <t>7,06</t>
  </si>
  <si>
    <t>sokl11</t>
  </si>
  <si>
    <t>36,98</t>
  </si>
  <si>
    <t>sokl12</t>
  </si>
  <si>
    <t>18,345</t>
  </si>
  <si>
    <t>sokl13</t>
  </si>
  <si>
    <t>12,7</t>
  </si>
  <si>
    <t>sokl1</t>
  </si>
  <si>
    <t>56,525</t>
  </si>
  <si>
    <t>dl1</t>
  </si>
  <si>
    <t>57,63</t>
  </si>
  <si>
    <t>maz4</t>
  </si>
  <si>
    <t>4,034</t>
  </si>
  <si>
    <t xml:space="preserve">- U veškerých dodávek výrobků bude do ceny zahrnuta jejich montáž vč. dodávky potřebného kotvení, doplňkového materiálu, staveništní a mimostaveništní dopravy v případě, že tyto činosti nejsou oceněny v samostatných položkách jednotlivých částí soupisu prací. U vybraných výrobků je nutné do ceny díla zahrnout zpracování dodavatelské, případně dílenské dokumentace, dále výrobu prototypů, provádění barevného a materiálového vzorkování apod. - Položky jsou sestaveny za pomocí Cenové soustavy ÚRS nebo pomocí položek vlastních. Pro všechny položky platí, že do ceny je nutno zahrnout náklady spojené s koordinací, s pokyny vyplývajícími z RDP, zejména TZ. - Uchazeč o veřejnou zakázku je povinen při oceňování soutěžního SOUPISU PRACÍ provést kontrolu funkce aritmetických vzorců jednotlivých položkových soupisů ve vazbě na jednotlivé oddíly, rekapitulace a krycí listy. - Kde není výslovně uvedeno, bude pracovní postup a technologie provádění stanovena oprávněnou osobou zhotovitele. - Výkaz výměr je nutno číst společně s výkresy, tech. zprávou a specifikacemi - Veškeré rozměry budou upřesněny po odkrytí a prozkoumání jednotlivých prvků.  Všechny položky se odkazují na výkresovou dokumentaci, technické zprávy . </t>
  </si>
  <si>
    <t>maz5</t>
  </si>
  <si>
    <t>6,001</t>
  </si>
  <si>
    <t>maz7</t>
  </si>
  <si>
    <t>0,357</t>
  </si>
  <si>
    <t>asf1</t>
  </si>
  <si>
    <t>60,523</t>
  </si>
  <si>
    <t>pás1</t>
  </si>
  <si>
    <t>75,085</t>
  </si>
  <si>
    <t>fol1</t>
  </si>
  <si>
    <t>65,139</t>
  </si>
  <si>
    <t>li3</t>
  </si>
  <si>
    <t>4</t>
  </si>
  <si>
    <t>om8</t>
  </si>
  <si>
    <t>2,6</t>
  </si>
  <si>
    <t>vyk2</t>
  </si>
  <si>
    <t>2,076</t>
  </si>
  <si>
    <t>nát1</t>
  </si>
  <si>
    <t>1,274</t>
  </si>
  <si>
    <t>dv02T</t>
  </si>
  <si>
    <t>dv01T</t>
  </si>
  <si>
    <t>dv4</t>
  </si>
  <si>
    <t>leš11</t>
  </si>
  <si>
    <t>126,86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</si>
  <si>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</si>
  <si>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</si>
  <si>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</si>
  <si>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</si>
  <si>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</si>
  <si>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</si>
  <si>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</si>
  <si>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</si>
  <si>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</si>
  <si>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</si>
  <si>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</si>
  <si>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</si>
  <si>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</si>
  <si>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</si>
  <si>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</si>
  <si>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</si>
  <si>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726 - Zdravotechnika - předstěnové instalace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</si>
  <si>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</si>
  <si>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</si>
  <si>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</si>
  <si>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</si>
  <si>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</si>
  <si>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</si>
  <si>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</si>
  <si>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</si>
  <si>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</si>
  <si>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</si>
  <si>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</si>
  <si>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</si>
  <si>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</si>
  <si>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</si>
  <si>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</si>
  <si>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</si>
  <si>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</si>
  <si>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</si>
  <si>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</si>
  <si>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</si>
  <si>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</si>
  <si>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</si>
  <si>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</si>
  <si>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</si>
  <si>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</si>
  <si>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</si>
  <si>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139751101</t>
  </si>
  <si>
    <t>Vykopávka v uzavřených prostorech ručně v hornině třídy těžitelnosti I skupiny 1 až 3</t>
  </si>
  <si>
    <t>m3</t>
  </si>
  <si>
    <t>CS ÚRS 2022 01</t>
  </si>
  <si>
    <t>-1962241640</t>
  </si>
  <si>
    <t>Online PSC</t>
  </si>
  <si>
    <t>https://podminky.urs.cz/item/CS_URS_2022_01/139751101</t>
  </si>
  <si>
    <t>VV</t>
  </si>
  <si>
    <t>"v.č. 01 - oprava sklepů - půdorys, TZ"</t>
  </si>
  <si>
    <t>6,29*0,33</t>
  </si>
  <si>
    <t>Součet</t>
  </si>
  <si>
    <t>162211201</t>
  </si>
  <si>
    <t>Vodorovné přemístění výkopku nebo sypaniny nošením s vyprázdněním nádoby na hromady nebo do dopravního prostředku na vzdálenost do 10 m z horniny třídy těžitelnosti I, skupiny 1 až 3</t>
  </si>
  <si>
    <t>-410092458</t>
  </si>
  <si>
    <t>https://podminky.urs.cz/item/CS_URS_2022_01/162211201</t>
  </si>
  <si>
    <t>3</t>
  </si>
  <si>
    <t>162211209</t>
  </si>
  <si>
    <t>Vodorovné přemístění výkopku nebo sypaniny nošením s vyprázdněním nádoby na hromady nebo do dopravního prostředku na vzdálenost do 10 m Příplatek za každých dalších 10 m k ceně -1201</t>
  </si>
  <si>
    <t>883299150</t>
  </si>
  <si>
    <t>https://podminky.urs.cz/item/CS_URS_2022_01/162211209</t>
  </si>
  <si>
    <t>vyk2*4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</si>
  <si>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</si>
  <si>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</si>
  <si>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664641934</t>
  </si>
  <si>
    <t>https://podminky.urs.cz/item/CS_URS_2022_01/162751117</t>
  </si>
  <si>
    <t>5</t>
  </si>
  <si>
    <t>167111101</t>
  </si>
  <si>
    <t>Nakládání, skládání a překládání neulehlého výkopku nebo sypaniny ručně nakládání, z hornin třídy těžitelnosti I, skupiny 1 až 3</t>
  </si>
  <si>
    <t>1897138226</t>
  </si>
  <si>
    <t>https://podminky.urs.cz/item/CS_URS_2022_01/167111101</t>
  </si>
  <si>
    <t>6</t>
  </si>
  <si>
    <t>171201221</t>
  </si>
  <si>
    <t>Poplatek za uložení stavebního odpadu na skládce (skládkovné) zeminy a kamení zatříděného do Katalogu odpadů pod kódem 17 05 04</t>
  </si>
  <si>
    <t>t</t>
  </si>
  <si>
    <t>244223470</t>
  </si>
  <si>
    <t>https://podminky.urs.cz/item/CS_URS_2022_01/171201221</t>
  </si>
  <si>
    <t>7</t>
  </si>
  <si>
    <t>171251201</t>
  </si>
  <si>
    <t>Uložení sypaniny na skládky nebo meziskládky bez hutnění s upravením uložené sypaniny do předepsaného tvaru</t>
  </si>
  <si>
    <t>1519411689</t>
  </si>
  <si>
    <t>https://podminky.urs.cz/item/CS_URS_2022_01/171251201</t>
  </si>
  <si>
    <t>8</t>
  </si>
  <si>
    <t>181912112</t>
  </si>
  <si>
    <t>Úprava pláně vyrovnáním výškových rozdílů ručně v hornině třídy těžitelnosti I skupiny 3 se zhutněním</t>
  </si>
  <si>
    <t>m2</t>
  </si>
  <si>
    <t>-1706659742</t>
  </si>
  <si>
    <t>https://podminky.urs.cz/item/CS_URS_2022_01/181912112</t>
  </si>
  <si>
    <t>1,7*1,4</t>
  </si>
  <si>
    <t>Svislé a kompletní konstrukce</t>
  </si>
  <si>
    <t>9</t>
  </si>
  <si>
    <t>3031RR03</t>
  </si>
  <si>
    <t>kompl. doplnění zdiva po vybourání úhelníku nad okny do dvora vč. všech souv. dodávek a prací D+M</t>
  </si>
  <si>
    <t>ks</t>
  </si>
  <si>
    <t>-1810708455</t>
  </si>
  <si>
    <t>10</t>
  </si>
  <si>
    <t>310231R0055</t>
  </si>
  <si>
    <t>Zazdívka otvorů ve zdivu nadzákladovém děrovanými cihlami plochy přes 1 m2 do 4 m2 přes P10 do P15, tl. zdiva 450 mm</t>
  </si>
  <si>
    <t>125968068</t>
  </si>
  <si>
    <t>1,14*2,4*0,45</t>
  </si>
  <si>
    <t>11</t>
  </si>
  <si>
    <t>310238211</t>
  </si>
  <si>
    <t>Zazdívka otvorů ve zdivu nadzákladovém cihlami pálenými plochy přes 0,25 m2 do 1 m2 na maltu vápenocementovou</t>
  </si>
  <si>
    <t>-971614666</t>
  </si>
  <si>
    <t>https://podminky.urs.cz/item/CS_URS_2022_01/310238211</t>
  </si>
  <si>
    <t>0,8*0,5*2</t>
  </si>
  <si>
    <t>0,3*0,3*3</t>
  </si>
  <si>
    <t>12</t>
  </si>
  <si>
    <t>310239211</t>
  </si>
  <si>
    <t>Zazdívka otvorů ve zdivu nadzákladovém cihlami pálenými plochy přes 1 m2 do 4 m2 na maltu vápenocementovou</t>
  </si>
  <si>
    <t>1883847966</t>
  </si>
  <si>
    <t>https://podminky.urs.cz/item/CS_URS_2022_01/310239211</t>
  </si>
  <si>
    <t>1,26*1*2</t>
  </si>
  <si>
    <t>13</t>
  </si>
  <si>
    <t>319202R0321</t>
  </si>
  <si>
    <t>vyspravení cihelného zdiva pomocí zlomků plných keramických cihel D+M</t>
  </si>
  <si>
    <t>-2117514155</t>
  </si>
  <si>
    <t>spár1*0,2</t>
  </si>
  <si>
    <t>14</t>
  </si>
  <si>
    <t>342244211</t>
  </si>
  <si>
    <t>Příčky jednoduché z cihel děrovaných broušených, na tenkovrstvou maltu, pevnost cihel do P15, tl. příčky 115 mm</t>
  </si>
  <si>
    <t>946125431</t>
  </si>
  <si>
    <t>https://podminky.urs.cz/item/CS_URS_2022_01/342244211</t>
  </si>
  <si>
    <t>(1,96+0,5)*3</t>
  </si>
  <si>
    <t>-0,9*2</t>
  </si>
  <si>
    <t>342244221</t>
  </si>
  <si>
    <t>Příčky jednoduché z cihel děrovaných broušených, na tenkovrstvou maltu, pevnost cihel do P15, tl. příčky 140 mm</t>
  </si>
  <si>
    <t>795337033</t>
  </si>
  <si>
    <t>https://podminky.urs.cz/item/CS_URS_2022_01/342244221</t>
  </si>
  <si>
    <t>0,9*1,45</t>
  </si>
  <si>
    <t>16</t>
  </si>
  <si>
    <t>342291111</t>
  </si>
  <si>
    <t>Ukotvení příček polyuretanovou pěnou, tl. příčky do 100 mm</t>
  </si>
  <si>
    <t>m</t>
  </si>
  <si>
    <t>1579397314</t>
  </si>
  <si>
    <t>https://podminky.urs.cz/item/CS_URS_2022_01/342291111</t>
  </si>
  <si>
    <t>1,96+0,5</t>
  </si>
  <si>
    <t>17</t>
  </si>
  <si>
    <t>342291112</t>
  </si>
  <si>
    <t>Ukotvení příček polyuretanovou pěnou, tl. příčky přes 100 mm</t>
  </si>
  <si>
    <t>1091656488</t>
  </si>
  <si>
    <t>https://podminky.urs.cz/item/CS_URS_2022_01/342291112</t>
  </si>
  <si>
    <t>1,14+0,3+1,26*2+0,8*2</t>
  </si>
  <si>
    <t>Úpravy povrchů, podlahy a osazování výplní</t>
  </si>
  <si>
    <t>18</t>
  </si>
  <si>
    <t>611135101</t>
  </si>
  <si>
    <t>Hrubá výplň rýh maltou jakékoli šířky rýhy ve stropech</t>
  </si>
  <si>
    <t>693645126</t>
  </si>
  <si>
    <t>https://podminky.urs.cz/item/CS_URS_2022_01/611135101</t>
  </si>
  <si>
    <t>1,375*0,5+0,8*0,3+1,26*0,3*2</t>
  </si>
  <si>
    <t>19</t>
  </si>
  <si>
    <t>611315R0417</t>
  </si>
  <si>
    <t>Oprava vápenné omítky vnitřních ploch - MÍCHANÉ NA STAVBĚ hladké, tloušťky do 20 mm, s celoplošným přeštukováním, tloušťky štuku do 3 mm, stropů, v rozsahu opravované plochy přes 10 do 30%</t>
  </si>
  <si>
    <t>1979622984</t>
  </si>
  <si>
    <t>34,72*1,5+32,63*1,5+26,46*1,5+7,55*1,5</t>
  </si>
  <si>
    <t>9,47*1,5+1,69*1,5+6,29*1,5</t>
  </si>
  <si>
    <t>10,34*1,5</t>
  </si>
  <si>
    <t>20</t>
  </si>
  <si>
    <t>612131100</t>
  </si>
  <si>
    <t>Podkladní a spojovací vrstva vnitřních omítaných ploch vápenný postřik nanášený ručně celoplošně stěn</t>
  </si>
  <si>
    <t>493069543</t>
  </si>
  <si>
    <t>https://podminky.urs.cz/item/CS_URS_2022_01/612131100</t>
  </si>
  <si>
    <t>612135101</t>
  </si>
  <si>
    <t>Hrubá výplň rýh maltou jakékoli šířky rýhy ve stěnách</t>
  </si>
  <si>
    <t>-1639035728</t>
  </si>
  <si>
    <t>https://podminky.urs.cz/item/CS_URS_2022_01/612135101</t>
  </si>
  <si>
    <t>1*0,3*4+1,26*0,3*4+2,8*0,75*2+1*0,75*2</t>
  </si>
  <si>
    <t>3*0,5*2+2,3*0,3*2</t>
  </si>
  <si>
    <t>22</t>
  </si>
  <si>
    <t>612311R0111</t>
  </si>
  <si>
    <t>Omítka vápenná vnitřních ploch - MÍCHANÁ NA STAVBĚ nanášená ručně jednovrstvá hrubá, tloušťky do 10 mm zatřená svislých konstrukcí stěnD+M</t>
  </si>
  <si>
    <t>1575709230</t>
  </si>
  <si>
    <t>(1,1+0,3)*2+(1,88*2+0,9*2)*2</t>
  </si>
  <si>
    <t>-0,6*2</t>
  </si>
  <si>
    <t>23</t>
  </si>
  <si>
    <t>612311R0141</t>
  </si>
  <si>
    <t>Omítka vápenná vnitřních ploch - MÍCHANÁ NA STAVBĚ nanášená ručně dvouvrstvá štuková, tloušťky jádrové omítky do 10 mm a tloušťky štuku do 3 mm svislých konstrukcí stěn D+M</t>
  </si>
  <si>
    <t>2042153268</t>
  </si>
  <si>
    <t>1,26*1*2+0,9*1*4+1,26*0,9*4+1,26*1,45</t>
  </si>
  <si>
    <t>0,67*1*4+1,28*0,67*4+1,28*1*2-0,8*0,5*2</t>
  </si>
  <si>
    <t>(6,62*2+5,69*2+3,9*2)*3,22+(0,9+2*2+3*1,5+2*2)*0,48</t>
  </si>
  <si>
    <t>1,2*4*0,9*3</t>
  </si>
  <si>
    <t>-(1,2*1,2*3+0,9*2+0,8*2,3)</t>
  </si>
  <si>
    <t>(1,3*2+2,8*4)*0,9</t>
  </si>
  <si>
    <t>-(1,1+0,3)*2-(1,88*2+0,9*2)*2+0,6*2</t>
  </si>
  <si>
    <t>(0,3*2+1,96+0,5)*3</t>
  </si>
  <si>
    <t>24</t>
  </si>
  <si>
    <t>612631001</t>
  </si>
  <si>
    <t>Spárování vnitřních ploch pohledového zdiva z cihel, spárovací maltou stěn</t>
  </si>
  <si>
    <t>1898989978</t>
  </si>
  <si>
    <t>https://podminky.urs.cz/item/CS_URS_2022_01/612631001</t>
  </si>
  <si>
    <t>25</t>
  </si>
  <si>
    <t>622131101</t>
  </si>
  <si>
    <t>Podkladní a spojovací vrstva vnějších omítaných ploch cementový postřik nanášený ručně celoplošně stěn</t>
  </si>
  <si>
    <t>1987974925</t>
  </si>
  <si>
    <t>https://podminky.urs.cz/item/CS_URS_2022_01/622131101</t>
  </si>
  <si>
    <t>1*2,6</t>
  </si>
  <si>
    <t>26</t>
  </si>
  <si>
    <t>622143003</t>
  </si>
  <si>
    <t>Montáž omítkových profilů plastových, pozinkovaných nebo dřevěných upevněných vtlačením do podkladní vrstvy nebo přibitím rohových s tkaninou</t>
  </si>
  <si>
    <t>462920033</t>
  </si>
  <si>
    <t>https://podminky.urs.cz/item/CS_URS_2022_01/622143003</t>
  </si>
  <si>
    <t>1,28*4+1*4+1,26*4+1*4+1,3*3+2,8*4+2*6+1,2*4*3</t>
  </si>
  <si>
    <t>3*7+2,3*2+2,4*2+2,2*2</t>
  </si>
  <si>
    <t>27</t>
  </si>
  <si>
    <t>M</t>
  </si>
  <si>
    <t>55343R0023</t>
  </si>
  <si>
    <t xml:space="preserve">profil rohový  pro vnitřní omítky </t>
  </si>
  <si>
    <t>-7419302</t>
  </si>
  <si>
    <t>li1*1,05</t>
  </si>
  <si>
    <t>28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</si>
  <si>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</si>
  <si>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</si>
  <si>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-633745808</t>
  </si>
  <si>
    <t>https://podminky.urs.cz/item/CS_URS_2022_01/622143004</t>
  </si>
  <si>
    <t>0,8*4+0,5*4+1,2*4*3+0,9+2,2*2</t>
  </si>
  <si>
    <t>29</t>
  </si>
  <si>
    <t>28342R0201</t>
  </si>
  <si>
    <t xml:space="preserve">profil začišťovací </t>
  </si>
  <si>
    <t>-423647738</t>
  </si>
  <si>
    <t>li2*1,05</t>
  </si>
  <si>
    <t>30</t>
  </si>
  <si>
    <t>622321141</t>
  </si>
  <si>
    <t>Omítka vápenocementová vnějších ploch nanášená ručně dvouvrstvá, tloušťky jádrové omítky do 15 mm a tloušťky štuku do 3 mm štuková stěn</t>
  </si>
  <si>
    <t>494624196</t>
  </si>
  <si>
    <t>https://podminky.urs.cz/item/CS_URS_2022_01/622321141</t>
  </si>
  <si>
    <t>31</t>
  </si>
  <si>
    <t>62232RR02</t>
  </si>
  <si>
    <t>kompletní odborné očištění a oprava kamen. ostění vč. všech souv. dodávek a prací D+M</t>
  </si>
  <si>
    <t>1233825359</t>
  </si>
  <si>
    <t>32</t>
  </si>
  <si>
    <t>62232RR03</t>
  </si>
  <si>
    <t>kompletní hydrofob. impregnační nátěr kamen. ostění vč. všech souv. dodávek a prací D+M</t>
  </si>
  <si>
    <t>845293269</t>
  </si>
  <si>
    <t>33</t>
  </si>
  <si>
    <t>62232RR11</t>
  </si>
  <si>
    <t>kompletní odborné očištění a oprava kamen. schod. stupňů vč. všech souv. dodávek a prací D+M</t>
  </si>
  <si>
    <t>-1005514883</t>
  </si>
  <si>
    <t>1,17*(0,2+0,3)*(6+10)+1,17*0,2*2</t>
  </si>
  <si>
    <t>34</t>
  </si>
  <si>
    <t>629135102</t>
  </si>
  <si>
    <t>Vyrovnávací vrstva z cementové malty pod klempířskými prvky šířky přes 150 do 300 mm</t>
  </si>
  <si>
    <t>993701024</t>
  </si>
  <si>
    <t>https://podminky.urs.cz/item/CS_URS_2022_01/629135102</t>
  </si>
  <si>
    <t>1,28*3*2+1,3*3</t>
  </si>
  <si>
    <t>35</t>
  </si>
  <si>
    <t>629991011</t>
  </si>
  <si>
    <t>Zakrytí vnějších ploch před znečištěním včetně pozdějšího odkrytí výplní otvorů a svislých ploch fólií přilepenou lepící páskou</t>
  </si>
  <si>
    <t>-423429987</t>
  </si>
  <si>
    <t>https://podminky.urs.cz/item/CS_URS_2022_01/629991011</t>
  </si>
  <si>
    <t>(0,8*0,5*3+1,2*1,2*3+1+2,2*2)*2</t>
  </si>
  <si>
    <t>36</t>
  </si>
  <si>
    <t>631311115</t>
  </si>
  <si>
    <t>Mazanina z betonu prostého bez zvýšených nároků na prostředí tl. přes 50 do 80 mm tř. C 20/25</t>
  </si>
  <si>
    <t>104114940</t>
  </si>
  <si>
    <t>https://podminky.urs.cz/item/CS_URS_2022_01/631311115</t>
  </si>
  <si>
    <t>dl1*0,07</t>
  </si>
  <si>
    <t>37</t>
  </si>
  <si>
    <t>631311125</t>
  </si>
  <si>
    <t>Mazanina z betonu prostého bez zvýšených nároků na prostředí tl. přes 80 do 120 mm tř. C 20/25</t>
  </si>
  <si>
    <t>-1548897603</t>
  </si>
  <si>
    <t>https://podminky.urs.cz/item/CS_URS_2022_01/631311125</t>
  </si>
  <si>
    <t>dl1*0,1</t>
  </si>
  <si>
    <t>1,7*1,4*0,1</t>
  </si>
  <si>
    <t>38</t>
  </si>
  <si>
    <t>631311135</t>
  </si>
  <si>
    <t>Mazanina z betonu prostého bez zvýšených nároků na prostředí tl. přes 120 do 240 mm tř. C 20/25</t>
  </si>
  <si>
    <t>881741982</t>
  </si>
  <si>
    <t>https://podminky.urs.cz/item/CS_URS_2022_01/631311135</t>
  </si>
  <si>
    <t>1,7*1,4*0,15</t>
  </si>
  <si>
    <t>39</t>
  </si>
  <si>
    <t>631319011</t>
  </si>
  <si>
    <t>Příplatek k cenám mazanin za úpravu povrchu mazaniny přehlazením, mazanina tl. přes 50 do 80 mm</t>
  </si>
  <si>
    <t>-1368301593</t>
  </si>
  <si>
    <t>https://podminky.urs.cz/item/CS_URS_2022_01/631319011</t>
  </si>
  <si>
    <t>40</t>
  </si>
  <si>
    <t>631319012</t>
  </si>
  <si>
    <t>Příplatek k cenám mazanin za úpravu povrchu mazaniny přehlazením, mazanina tl. přes 80 do 120 mm</t>
  </si>
  <si>
    <t>-440663857</t>
  </si>
  <si>
    <t>https://podminky.urs.cz/item/CS_URS_2022_01/631319012</t>
  </si>
  <si>
    <t>41</t>
  </si>
  <si>
    <t>631319013</t>
  </si>
  <si>
    <t>Příplatek k cenám mazanin za úpravu povrchu mazaniny přehlazením, mazanina tl. přes 120 do 240 mm</t>
  </si>
  <si>
    <t>2081572091</t>
  </si>
  <si>
    <t>https://podminky.urs.cz/item/CS_URS_2022_01/631319013</t>
  </si>
  <si>
    <t>42</t>
  </si>
  <si>
    <t>631319171</t>
  </si>
  <si>
    <t>Příplatek k cenám mazanin za stržení povrchu spodní vrstvy mazaniny latí před vložením výztuže nebo pletiva pro tl. obou vrstev mazaniny přes 50 do 80 mm</t>
  </si>
  <si>
    <t>-408308785</t>
  </si>
  <si>
    <t>https://podminky.urs.cz/item/CS_URS_2022_01/631319171</t>
  </si>
  <si>
    <t>43</t>
  </si>
  <si>
    <t>631319173</t>
  </si>
  <si>
    <t>Příplatek k cenám mazanin za stržení povrchu spodní vrstvy mazaniny latí před vložením výztuže nebo pletiva pro tl. obou vrstev mazaniny přes 80 do 120 mm</t>
  </si>
  <si>
    <t>937194425</t>
  </si>
  <si>
    <t>https://podminky.urs.cz/item/CS_URS_2022_01/631319173</t>
  </si>
  <si>
    <t>44</t>
  </si>
  <si>
    <t>631351101</t>
  </si>
  <si>
    <t>Bednění v podlahách rýh a hran zřízení</t>
  </si>
  <si>
    <t>275300438</t>
  </si>
  <si>
    <t>https://podminky.urs.cz/item/CS_URS_2022_01/631351101</t>
  </si>
  <si>
    <t>(0,9+0,8)*0,07+(0,8+0,9*2)*0,07+0,8*0,07</t>
  </si>
  <si>
    <t>45</t>
  </si>
  <si>
    <t>631351102</t>
  </si>
  <si>
    <t>Bednění v podlahách rýh a hran odstranění</t>
  </si>
  <si>
    <t>-969855228</t>
  </si>
  <si>
    <t>https://podminky.urs.cz/item/CS_URS_2022_01/631351102</t>
  </si>
  <si>
    <t>46</t>
  </si>
  <si>
    <t>631362021</t>
  </si>
  <si>
    <t>Výztuž mazanin ze svařovaných sítí z drátů typu KARI</t>
  </si>
  <si>
    <t>-866772408</t>
  </si>
  <si>
    <t>https://podminky.urs.cz/item/CS_URS_2022_01/631362021</t>
  </si>
  <si>
    <t>dl1*2*3,301*1,3*0,001</t>
  </si>
  <si>
    <t>47</t>
  </si>
  <si>
    <t>632452R0441</t>
  </si>
  <si>
    <t>vyspravení stáv. betonových podlah - cement. jemnozrnná malta určená k vyplnění nerovností a opravaám počkozených míst D+M</t>
  </si>
  <si>
    <t>889589528</t>
  </si>
  <si>
    <t>maz1*0,5</t>
  </si>
  <si>
    <t>48</t>
  </si>
  <si>
    <t>642942111</t>
  </si>
  <si>
    <t>Osazování zárubní nebo rámů kovových dveřních lisovaných nebo z úhelníků bez dveřních křídel na cementovou maltu, plochy otvoru do 2,5 m2</t>
  </si>
  <si>
    <t>kus</t>
  </si>
  <si>
    <t>-1313539920</t>
  </si>
  <si>
    <t>https://podminky.urs.cz/item/CS_URS_2022_01/642942111</t>
  </si>
  <si>
    <t>"v.č. 03 - oprava sklepů - výpisy výrobků, TZ"</t>
  </si>
  <si>
    <t>49</t>
  </si>
  <si>
    <t>55331485</t>
  </si>
  <si>
    <t>zárubeň jednokřídlá ocelová pro zdění tl stěny 110-150mm rozměru 600/1970, 2100mm</t>
  </si>
  <si>
    <t>-1196679190</t>
  </si>
  <si>
    <t>50</t>
  </si>
  <si>
    <t>644941111</t>
  </si>
  <si>
    <t>Montáž průvětrníků nebo mřížek odvětrávacích velikosti do 150 x 200 mm</t>
  </si>
  <si>
    <t>-1193470068</t>
  </si>
  <si>
    <t>https://podminky.urs.cz/item/CS_URS_2022_01/644941111</t>
  </si>
  <si>
    <t>51</t>
  </si>
  <si>
    <t>56245640</t>
  </si>
  <si>
    <t>mřížka větrací kruhová plast se síťovinou 160mm</t>
  </si>
  <si>
    <t>1676385122</t>
  </si>
  <si>
    <t>"ozn. 01/OS"</t>
  </si>
  <si>
    <t>52</t>
  </si>
  <si>
    <t>644941112</t>
  </si>
  <si>
    <t>Montáž průvětrníků nebo mřížek odvětrávacích velikosti přes 150 x 200 do 300 x 300 mm</t>
  </si>
  <si>
    <t>-1704685624</t>
  </si>
  <si>
    <t>https://podminky.urs.cz/item/CS_URS_2022_01/644941112</t>
  </si>
  <si>
    <t>53</t>
  </si>
  <si>
    <t>553R414001</t>
  </si>
  <si>
    <t>mřížka větrací 200 x 350 mm ozn. 01/Z - kartáčovaná nerez</t>
  </si>
  <si>
    <t>1983960050</t>
  </si>
  <si>
    <t>54</t>
  </si>
  <si>
    <t>R6420001</t>
  </si>
  <si>
    <t>ochrana otvoru pro střelku a západku přivařeným krytem D+M</t>
  </si>
  <si>
    <t>1447371193</t>
  </si>
  <si>
    <t>55</t>
  </si>
  <si>
    <t>R6420002</t>
  </si>
  <si>
    <t>těsnění zárubní profil PVC typ TPE D+M</t>
  </si>
  <si>
    <t>-1717718879</t>
  </si>
  <si>
    <t>(0,6+2)*2</t>
  </si>
  <si>
    <t>94</t>
  </si>
  <si>
    <t>Lešení a stavební výtahy</t>
  </si>
  <si>
    <t>56</t>
  </si>
  <si>
    <t>949101111</t>
  </si>
  <si>
    <t>Lešení pomocné pracovní pro objekty pozemních staveb pro zatížení do 150 kg/m2, o výšce lešeňové podlahy do 1,9 m</t>
  </si>
  <si>
    <t>395654294</t>
  </si>
  <si>
    <t>https://podminky.urs.cz/item/CS_URS_2022_01/949101111</t>
  </si>
  <si>
    <t>34,72+36,63+26,46+7,55+1,69+9,47+10,34</t>
  </si>
  <si>
    <t>Mezisoučet</t>
  </si>
  <si>
    <t>2*1,5</t>
  </si>
  <si>
    <t>95</t>
  </si>
  <si>
    <t>Různé dokončovací konstrukce a práce pozemních staveb</t>
  </si>
  <si>
    <t>57</t>
  </si>
  <si>
    <t>952901111</t>
  </si>
  <si>
    <t>Vyčištění budov nebo objektů před předáním do užívání budov bytové nebo občanské výstavby, světlé výšky podlaží do 4 m</t>
  </si>
  <si>
    <t>1828055243</t>
  </si>
  <si>
    <t>https://podminky.urs.cz/item/CS_URS_2022_01/952901111</t>
  </si>
  <si>
    <t>96</t>
  </si>
  <si>
    <t>Bourání konstrukcí</t>
  </si>
  <si>
    <t>58</t>
  </si>
  <si>
    <t>964011221</t>
  </si>
  <si>
    <t>Vybourání železobetonových prefabrikovaných překladů uložených ve zdivu, délky do 3 m, hmotnosti do 75 kg/m</t>
  </si>
  <si>
    <t>-1054157098</t>
  </si>
  <si>
    <t>https://podminky.urs.cz/item/CS_URS_2022_01/964011221</t>
  </si>
  <si>
    <t>1,2*0,3*0,15</t>
  </si>
  <si>
    <t>59</t>
  </si>
  <si>
    <t>965042141</t>
  </si>
  <si>
    <t>Bourání mazanin betonových nebo z litého asfaltu tl. do 100 mm, plochy přes 4 m2</t>
  </si>
  <si>
    <t>-1651324276</t>
  </si>
  <si>
    <t>https://podminky.urs.cz/item/CS_URS_2022_01/965042141</t>
  </si>
  <si>
    <t>(32,63+1,7*1,4+7,55+9,47+1,69+6,29)*0,1</t>
  </si>
  <si>
    <t>(0,3*0,3+1,96*0,125+0,9*0,125)*0,1</t>
  </si>
  <si>
    <t>60</t>
  </si>
  <si>
    <t>965042241</t>
  </si>
  <si>
    <t>Bourání mazanin betonových nebo z litého asfaltu tl. přes 100 mm, plochy přes 4 m2</t>
  </si>
  <si>
    <t>1766018101</t>
  </si>
  <si>
    <t>https://podminky.urs.cz/item/CS_URS_2022_01/965042241</t>
  </si>
  <si>
    <t>(32,63+1,7*1,4+7,55+9,47+1,69+6,29)*0,15</t>
  </si>
  <si>
    <t>(0,3*0,3+1,96*0,125+0,9*0,125)*0,15</t>
  </si>
  <si>
    <t>61</t>
  </si>
  <si>
    <t>965049111</t>
  </si>
  <si>
    <t>Bourání mazanin Příplatek k cenám za bourání mazanin betonových se svařovanou sítí, tl. do 100 mm</t>
  </si>
  <si>
    <t>-632356098</t>
  </si>
  <si>
    <t>https://podminky.urs.cz/item/CS_URS_2022_01/965049111</t>
  </si>
  <si>
    <t>62</t>
  </si>
  <si>
    <t>965049112</t>
  </si>
  <si>
    <t>Bourání mazanin Příplatek k cenám za bourání mazanin betonových se svařovanou sítí, tl. přes 100 mm</t>
  </si>
  <si>
    <t>-1385503931</t>
  </si>
  <si>
    <t>https://podminky.urs.cz/item/CS_URS_2022_01/965049112</t>
  </si>
  <si>
    <t>63</t>
  </si>
  <si>
    <t>965046R0111</t>
  </si>
  <si>
    <t xml:space="preserve">otryskání stávajících betonových podlah </t>
  </si>
  <si>
    <t>-1405915016</t>
  </si>
  <si>
    <t>34,72</t>
  </si>
  <si>
    <t>26,46</t>
  </si>
  <si>
    <t>64</t>
  </si>
  <si>
    <t>965046R0112</t>
  </si>
  <si>
    <t xml:space="preserve">vysátí stávajících betonových podlah </t>
  </si>
  <si>
    <t>-862010028</t>
  </si>
  <si>
    <t>65</t>
  </si>
  <si>
    <t>967021112</t>
  </si>
  <si>
    <t>Přisekání (špicování) rovných ostění bez odstupu po hrubém vybourání otvorů ve zdivu kamenném nebo smíšeném</t>
  </si>
  <si>
    <t>-1871891862</t>
  </si>
  <si>
    <t>https://podminky.urs.cz/item/CS_URS_2022_01/967021112</t>
  </si>
  <si>
    <t>1*0,2*4+2,8*0,75*2+1*0,75*2+3*0,3*2</t>
  </si>
  <si>
    <t>2,3*0,3*2</t>
  </si>
  <si>
    <t>66</t>
  </si>
  <si>
    <t>968072244</t>
  </si>
  <si>
    <t>Vybourání kovových rámů oken s křídly, dveřních zárubní, vrat, stěn, ostění nebo obkladů okenních rámů s křídly jednoduchých, plochy do 1 m2</t>
  </si>
  <si>
    <t>-186022978</t>
  </si>
  <si>
    <t>https://podminky.urs.cz/item/CS_URS_2022_01/968072244</t>
  </si>
  <si>
    <t>0,8*0,5*5</t>
  </si>
  <si>
    <t>67</t>
  </si>
  <si>
    <t>968072245</t>
  </si>
  <si>
    <t>Vybourání kovových rámů oken s křídly, dveřních zárubní, vrat, stěn, ostění nebo obkladů okenních rámů s křídly jednoduchých, plochy do 2 m2</t>
  </si>
  <si>
    <t>-1366696853</t>
  </si>
  <si>
    <t>https://podminky.urs.cz/item/CS_URS_2022_01/968072245</t>
  </si>
  <si>
    <t>1,26*1,2*2</t>
  </si>
  <si>
    <t>68</t>
  </si>
  <si>
    <t>968072455</t>
  </si>
  <si>
    <t>Vybourání kovových rámů oken s křídly, dveřních zárubní, vrat, stěn, ostění nebo obkladů dveřních zárubní, plochy do 2 m2</t>
  </si>
  <si>
    <t>-969211025</t>
  </si>
  <si>
    <t>https://podminky.urs.cz/item/CS_URS_2022_01/968072455</t>
  </si>
  <si>
    <t>0,9*2+0,6*2</t>
  </si>
  <si>
    <t>69</t>
  </si>
  <si>
    <t>971024681</t>
  </si>
  <si>
    <t>Vybourání otvorů ve zdivu základovém nebo nadzákladovém kamenném, smíšeném kamenném, na maltu vápennou nebo vápenocementovou, plochy do 4 m2, tl. do 900 mm</t>
  </si>
  <si>
    <t>-1778558112</t>
  </si>
  <si>
    <t>https://podminky.urs.cz/item/CS_URS_2022_01/971024681</t>
  </si>
  <si>
    <t>1,3*2,8*0,75+1,3*1*0,75</t>
  </si>
  <si>
    <t>70</t>
  </si>
  <si>
    <t>971028451</t>
  </si>
  <si>
    <t>Vybourání otvorů ve zdivu základovém nebo nadzákladovém kamenném, smíšeném smíšeném, plochy do 0,25 m2, tl. do 450 mm</t>
  </si>
  <si>
    <t>209932339</t>
  </si>
  <si>
    <t>https://podminky.urs.cz/item/CS_URS_2022_01/971028451</t>
  </si>
  <si>
    <t>"půda"</t>
  </si>
  <si>
    <t>71</t>
  </si>
  <si>
    <t>971033641</t>
  </si>
  <si>
    <t>Vybourání otvorů ve zdivu základovém nebo nadzákladovém z cihel, tvárnic, příčkovek z cihel pálených na maltu vápennou nebo vápenocementovou plochy do 4 m2, tl. do 300 mm</t>
  </si>
  <si>
    <t>-511225838</t>
  </si>
  <si>
    <t>https://podminky.urs.cz/item/CS_URS_2022_01/971033641</t>
  </si>
  <si>
    <t>1,26*1*2*0,2</t>
  </si>
  <si>
    <t>1,375*2,97*0,3-0,9*2*0,3</t>
  </si>
  <si>
    <t>0,8*2,3*0,25</t>
  </si>
  <si>
    <t>72</t>
  </si>
  <si>
    <t>973028131</t>
  </si>
  <si>
    <t>Vysekání výklenků nebo kapes ve zdivu z kamene kapes pro zavázání nových příček a zdí, tl. do 150 mm</t>
  </si>
  <si>
    <t>19802810</t>
  </si>
  <si>
    <t>https://podminky.urs.cz/item/CS_URS_2022_01/973028131</t>
  </si>
  <si>
    <t>1*4</t>
  </si>
  <si>
    <t>0,5*4+3+1,3</t>
  </si>
  <si>
    <t>73</t>
  </si>
  <si>
    <t>973031824</t>
  </si>
  <si>
    <t>Vysekání výklenků nebo kapes ve zdivu z cihel na maltu vápennou nebo vápenocementovou kapes pro zavázání nových zdí, tl. do 300 mm</t>
  </si>
  <si>
    <t>-1418497229</t>
  </si>
  <si>
    <t>https://podminky.urs.cz/item/CS_URS_2022_01/973031824</t>
  </si>
  <si>
    <t>2,97</t>
  </si>
  <si>
    <t>74</t>
  </si>
  <si>
    <t>973031825</t>
  </si>
  <si>
    <t>Vysekání výklenků nebo kapes ve zdivu z cihel na maltu vápennou nebo vápenocementovou kapes pro zavázání nových zdí, tl. do 450 mm</t>
  </si>
  <si>
    <t>-1688355601</t>
  </si>
  <si>
    <t>https://podminky.urs.cz/item/CS_URS_2022_01/973031825</t>
  </si>
  <si>
    <t>2,4*2</t>
  </si>
  <si>
    <t>75</t>
  </si>
  <si>
    <t>977312112</t>
  </si>
  <si>
    <t>Řezání stávajících betonových mazanin s vyztužením hloubky přes 50 do 100 mm</t>
  </si>
  <si>
    <t>-1813692503</t>
  </si>
  <si>
    <t>https://podminky.urs.cz/item/CS_URS_2022_01/977312112</t>
  </si>
  <si>
    <t>(1,4+1,7)*2</t>
  </si>
  <si>
    <t>76</t>
  </si>
  <si>
    <t>977312113</t>
  </si>
  <si>
    <t>Řezání stávajících betonových mazanin s vyztužením hloubky přes 100 do 150 mm</t>
  </si>
  <si>
    <t>1479241271</t>
  </si>
  <si>
    <t>https://podminky.urs.cz/item/CS_URS_2022_01/977312113</t>
  </si>
  <si>
    <t>77</t>
  </si>
  <si>
    <t>978011141</t>
  </si>
  <si>
    <t>Otlučení vápenných nebo vápenocementových omítek vnitřních ploch stropů, v rozsahu přes 10 do 30 %</t>
  </si>
  <si>
    <t>1574247800</t>
  </si>
  <si>
    <t>https://podminky.urs.cz/item/CS_URS_2022_01/978011141</t>
  </si>
  <si>
    <t>78</t>
  </si>
  <si>
    <t>978013191</t>
  </si>
  <si>
    <t>Otlučení vápenných nebo vápenocementových omítek vnitřních ploch stěn s vyškrabáním spar, s očištěním zdiva, v rozsahu přes 50 do 100 %</t>
  </si>
  <si>
    <t>825155180</t>
  </si>
  <si>
    <t>https://podminky.urs.cz/item/CS_URS_2022_01/978013191</t>
  </si>
  <si>
    <t>1,26*1,45</t>
  </si>
  <si>
    <t>(3,14*4+2,82+0,7)*2,32</t>
  </si>
  <si>
    <t>(1,1+2,2*2)*0,7-0,9*2</t>
  </si>
  <si>
    <t>om1</t>
  </si>
  <si>
    <t>79</t>
  </si>
  <si>
    <t>978023411</t>
  </si>
  <si>
    <t>Vyškrabání cementové malty ze spár zdiva cihelného mimo komínového</t>
  </si>
  <si>
    <t>-1175506628</t>
  </si>
  <si>
    <t>https://podminky.urs.cz/item/CS_URS_2022_01/978023411</t>
  </si>
  <si>
    <t>5,99*4*2,6+5,786*2*3</t>
  </si>
  <si>
    <t>-0,8*0,5*2-4,77*(2,45+1,88)*0,5-0,9*2</t>
  </si>
  <si>
    <t>1,28*2*2*0,67+1*2*2*0,67+1,26*2*2*0,9</t>
  </si>
  <si>
    <t>1*2*2*0,9+1,88*0,47*2+4,77*0,47*1,5</t>
  </si>
  <si>
    <t>1,17*1,2*0,67+2,19*0,67*2</t>
  </si>
  <si>
    <t>3,9*2*2,66+5,69*2*2,6+6,62*2*3</t>
  </si>
  <si>
    <t>-0,9*2-3*(2,4+2)*0,5*2-1,2*1,2*3</t>
  </si>
  <si>
    <t>(3+2*2)*0,48*1,5+1,2*4*0,9*3</t>
  </si>
  <si>
    <t>(1,3+2,8*2+1,3+2*2)*0,75</t>
  </si>
  <si>
    <t>spár12</t>
  </si>
  <si>
    <t>(5,87*2+4,5*2)*3+(5,87*2+1,89*2)*2,25</t>
  </si>
  <si>
    <t>-(4,67*0,98*2+0,8*0,5+0,8*2)</t>
  </si>
  <si>
    <t>0,9*1*2+(0,98*2+4,67*1,5)*0,48+(1+2,21*2)*0,8</t>
  </si>
  <si>
    <t>(2,82+2,3+0,9*2+0,47+1,96*2)*3</t>
  </si>
  <si>
    <t>(1,3*2+2,35*2)*3</t>
  </si>
  <si>
    <t>-0,9*2*2-0,8*2</t>
  </si>
  <si>
    <t>(2,62*2+1,77*1,5)*0,85</t>
  </si>
  <si>
    <t>(3,46*2+1,62*2)*2,6</t>
  </si>
  <si>
    <t>-0,8*2,3</t>
  </si>
  <si>
    <t>(0,8+2,3*2)*0,8+(1,14+2,3*2)*0,45</t>
  </si>
  <si>
    <t>80</t>
  </si>
  <si>
    <t>979071R0145</t>
  </si>
  <si>
    <t>mechanické očištění stávaajícího zdiva ruční</t>
  </si>
  <si>
    <t>-1919515137</t>
  </si>
  <si>
    <t>81</t>
  </si>
  <si>
    <t>979031RR03</t>
  </si>
  <si>
    <t>kompl. vybourání úhelníku ze zdiva nad okny do dvora</t>
  </si>
  <si>
    <t>-532924004</t>
  </si>
  <si>
    <t>997</t>
  </si>
  <si>
    <t>Přesun sutě</t>
  </si>
  <si>
    <t>82</t>
  </si>
  <si>
    <t>997013211</t>
  </si>
  <si>
    <t>Vnitrostaveništní doprava suti a vybouraných hmot vodorovně do 50 m svisle ručně pro budovy a haly výšky do 6 m</t>
  </si>
  <si>
    <t>1488436750</t>
  </si>
  <si>
    <t>https://podminky.urs.cz/item/CS_URS_2022_01/997013211</t>
  </si>
  <si>
    <t>83</t>
  </si>
  <si>
    <t>997013501</t>
  </si>
  <si>
    <t>Odvoz suti a vybouraných hmot na skládku nebo meziskládku se složením, na vzdálenost do 1 km</t>
  </si>
  <si>
    <t>167809384</t>
  </si>
  <si>
    <t>https://podminky.urs.cz/item/CS_URS_2022_01/997013501</t>
  </si>
  <si>
    <t>84</t>
  </si>
  <si>
    <t>997013509</t>
  </si>
  <si>
    <t>Odvoz suti a vybouraných hmot na skládku nebo meziskládku se složením, na vzdálenost Příplatek k ceně za každý další i započatý 1 km přes 1 km</t>
  </si>
  <si>
    <t>1264529692</t>
  </si>
  <si>
    <t>https://podminky.urs.cz/item/CS_URS_2022_01/997013509</t>
  </si>
  <si>
    <t>59,458*10</t>
  </si>
  <si>
    <t>85</t>
  </si>
  <si>
    <t>997013631</t>
  </si>
  <si>
    <t>Poplatek za uložení stavebního odpadu na skládce (skládkovné) směsného stavebního a demoličního zatříděného do Katalogu odpadů pod kódem 17 09 04</t>
  </si>
  <si>
    <t>-1942820947</t>
  </si>
  <si>
    <t>https://podminky.urs.cz/item/CS_URS_2022_01/997013631</t>
  </si>
  <si>
    <t>998</t>
  </si>
  <si>
    <t>Přesun hmot</t>
  </si>
  <si>
    <t>86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</si>
  <si>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</si>
  <si>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</si>
  <si>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1902593221</t>
  </si>
  <si>
    <t>https://podminky.urs.cz/item/CS_URS_2022_01/998018001</t>
  </si>
  <si>
    <t>PSV</t>
  </si>
  <si>
    <t>Práce a dodávky PSV</t>
  </si>
  <si>
    <t>711</t>
  </si>
  <si>
    <t>Izolace proti vodě, vlhkosti a plynům</t>
  </si>
  <si>
    <t>87</t>
  </si>
  <si>
    <t>711111002</t>
  </si>
  <si>
    <t>Provedení izolace proti zemní vlhkosti natěradly a tmely za studena na ploše vodorovné V nátěrem lakem asfaltovým</t>
  </si>
  <si>
    <t>1864982949</t>
  </si>
  <si>
    <t>https://podminky.urs.cz/item/CS_URS_2022_01/711111002</t>
  </si>
  <si>
    <t>1,14*0,45</t>
  </si>
  <si>
    <t>88</t>
  </si>
  <si>
    <t>11163150</t>
  </si>
  <si>
    <t>lak penetrační asfaltový</t>
  </si>
  <si>
    <t>2092217783</t>
  </si>
  <si>
    <t>asf1*0,00039</t>
  </si>
  <si>
    <t>89</t>
  </si>
  <si>
    <t>711131811</t>
  </si>
  <si>
    <t>Odstranění izolace proti zemní vlhkosti na ploše vodorovné V</t>
  </si>
  <si>
    <t>-1120884701</t>
  </si>
  <si>
    <t>https://podminky.urs.cz/item/CS_URS_2022_01/711131811</t>
  </si>
  <si>
    <t>32,63+1,7*1,4+7,55+9,47+1,69+6,29</t>
  </si>
  <si>
    <t>0,3*0,3+1,96*0,125+0,9*0,125</t>
  </si>
  <si>
    <t>90</t>
  </si>
  <si>
    <t>711141559</t>
  </si>
  <si>
    <t>Provedení izolace proti zemní vlhkosti pásy přitavením NAIP na ploše vodorovné V</t>
  </si>
  <si>
    <t>-779034882</t>
  </si>
  <si>
    <t>https://podminky.urs.cz/item/CS_URS_2022_01/711141559</t>
  </si>
  <si>
    <t>91</t>
  </si>
  <si>
    <t>62853004</t>
  </si>
  <si>
    <t>pás asfaltový natavitelný modifikovaný SBS tl 4,0mm s vložkou ze skleněné tkaniny a spalitelnou PE fólií nebo jemnozrnným minerálním posypem na horním povrchu</t>
  </si>
  <si>
    <t>398874498</t>
  </si>
  <si>
    <t>asf1*1,2</t>
  </si>
  <si>
    <t>92</t>
  </si>
  <si>
    <t>711141R601</t>
  </si>
  <si>
    <t>příplatek za důsledné napojení nové hydroizolace na izolaci stávající</t>
  </si>
  <si>
    <t>1775047343</t>
  </si>
  <si>
    <t>1,4*2+1,7*2</t>
  </si>
  <si>
    <t>93</t>
  </si>
  <si>
    <t>711141R602</t>
  </si>
  <si>
    <t>kompletní provedení detailů v místě půchodů izolací hydroizolačním pásem vč. všech souv. dodávek a prací D+M</t>
  </si>
  <si>
    <t>804825403</t>
  </si>
  <si>
    <t>998711101</t>
  </si>
  <si>
    <t>Přesun hmot pro izolace proti vodě, vlhkosti a plynům stanovený z hmotnosti přesunovaného materiálu vodorovná dopravní vzdálenost do 50 m v objektech výšky do 6 m</t>
  </si>
  <si>
    <t>453535013</t>
  </si>
  <si>
    <t>https://podminky.urs.cz/item/CS_URS_2022_01/998711101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</si>
  <si>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</si>
  <si>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</si>
  <si>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-687504294</t>
  </si>
  <si>
    <t>https://podminky.urs.cz/item/CS_URS_2022_01/998711181</t>
  </si>
  <si>
    <t>713</t>
  </si>
  <si>
    <t>Izolace tepelné</t>
  </si>
  <si>
    <t>713121121</t>
  </si>
  <si>
    <t>Montáž tepelné izolace podlah rohožemi, pásy, deskami, dílci, bloky (izolační materiál ve specifikaci) kladenými volně dvouvrstvá</t>
  </si>
  <si>
    <t>-1395519172</t>
  </si>
  <si>
    <t>https://podminky.urs.cz/item/CS_URS_2022_01/713121121</t>
  </si>
  <si>
    <t>97</t>
  </si>
  <si>
    <t>28372302</t>
  </si>
  <si>
    <t>deska EPS 100 pro konstrukce s běžným zatížením λ=0,037 tl 30mm</t>
  </si>
  <si>
    <t>-1287217136</t>
  </si>
  <si>
    <t>dl1*2,04</t>
  </si>
  <si>
    <t>98</t>
  </si>
  <si>
    <t>713121211</t>
  </si>
  <si>
    <t>Montáž tepelné izolace podlah okrajovými pásky kladenými volně</t>
  </si>
  <si>
    <t>2143846468</t>
  </si>
  <si>
    <t>https://podminky.urs.cz/item/CS_URS_2022_01/713121211</t>
  </si>
  <si>
    <t>99</t>
  </si>
  <si>
    <t>63152004</t>
  </si>
  <si>
    <t>pásek izolační minerální podlahový λ=0,036 15x100x1000mm</t>
  </si>
  <si>
    <t>1103638244</t>
  </si>
  <si>
    <t>pás1*1,2</t>
  </si>
  <si>
    <t>100</t>
  </si>
  <si>
    <t>713191133</t>
  </si>
  <si>
    <t>Montáž tepelné izolace stavebních konstrukcí - doplňky a konstrukční součásti podlah, stropů vrchem nebo střech překrytím fólií položenou volně s přelepením spojů</t>
  </si>
  <si>
    <t>1574449402</t>
  </si>
  <si>
    <t>https://podminky.urs.cz/item/CS_URS_2022_01/713191133</t>
  </si>
  <si>
    <t>pás1*0,1</t>
  </si>
  <si>
    <t>101</t>
  </si>
  <si>
    <t>28323R0055</t>
  </si>
  <si>
    <t xml:space="preserve">fólie PE separační podlahová oddělující tepelnou izolaci </t>
  </si>
  <si>
    <t>1505448738</t>
  </si>
  <si>
    <t>fol1*1,2</t>
  </si>
  <si>
    <t>102</t>
  </si>
  <si>
    <t>998713101</t>
  </si>
  <si>
    <t>Přesun hmot pro izolace tepelné stanovený z hmotnosti přesunovaného materiálu vodorovná dopravní vzdálenost do 50 m v objektech výšky do 6 m</t>
  </si>
  <si>
    <t>-1072527072</t>
  </si>
  <si>
    <t>https://podminky.urs.cz/item/CS_URS_2022_01/998713101</t>
  </si>
  <si>
    <t>103</t>
  </si>
  <si>
    <t>998713181</t>
  </si>
  <si>
    <t>Přesun hmot pro izolace tepelné stanovený z hmotnosti přesunovaného materiálu Příplatek k cenám za přesun prováděný bez použití mechanizace pro jakoukoliv výšku objektu</t>
  </si>
  <si>
    <t>-647320305</t>
  </si>
  <si>
    <t>https://podminky.urs.cz/item/CS_URS_2022_01/998713181</t>
  </si>
  <si>
    <t>726</t>
  </si>
  <si>
    <t>Zdravotechnika - předstěnové instalace</t>
  </si>
  <si>
    <t>104</t>
  </si>
  <si>
    <t>726131041</t>
  </si>
  <si>
    <t>Předstěnové instalační systémy do lehkých stěn s kovovou konstrukcí pro závěsné klozety ovládání zepředu, stavební výšky 1120 mm</t>
  </si>
  <si>
    <t>soubor</t>
  </si>
  <si>
    <t>407192051</t>
  </si>
  <si>
    <t>https://podminky.urs.cz/item/CS_URS_2022_01/726131041</t>
  </si>
  <si>
    <t>105</t>
  </si>
  <si>
    <t>998726111</t>
  </si>
  <si>
    <t>Přesun hmot pro instalační prefabrikáty stanovený z hmotnosti přesunovaného materiálu vodorovná dopravní vzdálenost do 50 m v objektech výšky do 6 m</t>
  </si>
  <si>
    <t>-600347490</t>
  </si>
  <si>
    <t>https://podminky.urs.cz/item/CS_URS_2022_01/998726111</t>
  </si>
  <si>
    <t>106</t>
  </si>
  <si>
    <t>998726181</t>
  </si>
  <si>
    <t>Přesun hmot pro instalační prefabrikáty stanovený z hmotnosti přesunovaného materiálu Příplatek k cenám za přesun prováděný bez použití mechanizace pro jakoukoliv výšku objektu</t>
  </si>
  <si>
    <t>881377989</t>
  </si>
  <si>
    <t>https://podminky.urs.cz/item/CS_URS_2022_01/998726181</t>
  </si>
  <si>
    <t>764</t>
  </si>
  <si>
    <t>Konstrukce klempířské</t>
  </si>
  <si>
    <t>107</t>
  </si>
  <si>
    <t>764002851</t>
  </si>
  <si>
    <t>Demontáž klempířských konstrukcí oplechování parapetů do suti</t>
  </si>
  <si>
    <t>1723289222</t>
  </si>
  <si>
    <t>https://podminky.urs.cz/item/CS_URS_2022_01/764002851</t>
  </si>
  <si>
    <t>0,8*7</t>
  </si>
  <si>
    <t>766</t>
  </si>
  <si>
    <t>Konstrukce truhlářské</t>
  </si>
  <si>
    <t>108</t>
  </si>
  <si>
    <t>766660001</t>
  </si>
  <si>
    <t>Montáž dveřních křídel dřevěných nebo plastových otevíravých do ocelové zárubně povrchově upravených jednokřídlových, šířky do 800 mm</t>
  </si>
  <si>
    <t>1814045334</t>
  </si>
  <si>
    <t>https://podminky.urs.cz/item/CS_URS_2022_01/766660001</t>
  </si>
  <si>
    <t>109</t>
  </si>
  <si>
    <t>766660002</t>
  </si>
  <si>
    <t>Montáž dveřních křídel dřevěných nebo plastových otevíravých do ocelové zárubně povrchově upravených jednokřídlových, šířky přes 800 mm</t>
  </si>
  <si>
    <t>-1416997690</t>
  </si>
  <si>
    <t>https://podminky.urs.cz/item/CS_URS_2022_01/766660002</t>
  </si>
  <si>
    <t>110</t>
  </si>
  <si>
    <t>61162084</t>
  </si>
  <si>
    <t>dveře jednokřídlé dřevotřískové povrch laminátový plné 600x1970-2100mm</t>
  </si>
  <si>
    <t>661386416</t>
  </si>
  <si>
    <t>111</t>
  </si>
  <si>
    <t>61162087</t>
  </si>
  <si>
    <t>dveře jednokřídlé dřevotřískové povrch laminátový plné 900x1970-2100mm</t>
  </si>
  <si>
    <t>1524480479</t>
  </si>
  <si>
    <t>112</t>
  </si>
  <si>
    <t>766660731</t>
  </si>
  <si>
    <t>Montáž dveřních doplňků dveřního kování bezpečnostního zámku</t>
  </si>
  <si>
    <t>-1064515153</t>
  </si>
  <si>
    <t>https://podminky.urs.cz/item/CS_URS_2022_01/766660731</t>
  </si>
  <si>
    <t>113</t>
  </si>
  <si>
    <t>54964R0150</t>
  </si>
  <si>
    <t>vložka zámková cylindrická oboustranná se šesti klíči v provedení klíč/klíč + generální klíč</t>
  </si>
  <si>
    <t>538542931</t>
  </si>
  <si>
    <t>114</t>
  </si>
  <si>
    <t>766660733</t>
  </si>
  <si>
    <t>Montáž dveřních doplňků dveřního kování bezpečnostního štítku s klikou</t>
  </si>
  <si>
    <t>35254742</t>
  </si>
  <si>
    <t>https://podminky.urs.cz/item/CS_URS_2022_01/766660733</t>
  </si>
  <si>
    <t>115</t>
  </si>
  <si>
    <t>54914R0620</t>
  </si>
  <si>
    <t>kování dveřní vrchní klika včetně rozet a montážního materiálu R PZ nerez PK</t>
  </si>
  <si>
    <t>-905216992</t>
  </si>
  <si>
    <t>116</t>
  </si>
  <si>
    <t>R766000</t>
  </si>
  <si>
    <t>systémová zarážka dveří kotvená do podlahy D+M</t>
  </si>
  <si>
    <t>-188970977</t>
  </si>
  <si>
    <t>117</t>
  </si>
  <si>
    <t>766691914</t>
  </si>
  <si>
    <t>Ostatní práce vyvěšení nebo zavěšení křídel s případným uložením a opětovným zavěšením po provedení stavebních změn dřevěných dveřních, plochy do 2 m2</t>
  </si>
  <si>
    <t>610920481</t>
  </si>
  <si>
    <t>https://podminky.urs.cz/item/CS_URS_2022_01/766691914</t>
  </si>
  <si>
    <t>118</t>
  </si>
  <si>
    <t>766988R201</t>
  </si>
  <si>
    <t>atyp. dveře vnitřní hladké laminované CPL plné 2křídlé 80x230 cm oun. 03/T vč. zárubně a průvětrníků D+M</t>
  </si>
  <si>
    <t>538303114</t>
  </si>
  <si>
    <t>119</t>
  </si>
  <si>
    <t>R7662001</t>
  </si>
  <si>
    <t>1kř dveře plastové 950 x 2100 mm ozn. 01/P vč.zárubně a všech doplňků D+M</t>
  </si>
  <si>
    <t>857583085</t>
  </si>
  <si>
    <t>120</t>
  </si>
  <si>
    <t>R7662002</t>
  </si>
  <si>
    <t>1kř okno plastové 800 x 500 mm ozn. 02/P vč. všech doplňků, vnitř a vně parapetu D+M</t>
  </si>
  <si>
    <t>-1457348973</t>
  </si>
  <si>
    <t>121</t>
  </si>
  <si>
    <t>998766101</t>
  </si>
  <si>
    <t>Přesun hmot pro konstrukce truhlářské stanovený z hmotnosti přesunovaného materiálu vodorovná dopravní vzdálenost do 50 m v objektech výšky do 6 m</t>
  </si>
  <si>
    <t>1849717794</t>
  </si>
  <si>
    <t>https://podminky.urs.cz/item/CS_URS_2022_01/998766101</t>
  </si>
  <si>
    <t>122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</si>
  <si>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</si>
  <si>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</si>
  <si>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-861428797</t>
  </si>
  <si>
    <t>https://podminky.urs.cz/item/CS_URS_2022_01/998766181</t>
  </si>
  <si>
    <t>767</t>
  </si>
  <si>
    <t>Konstrukce zámečnické</t>
  </si>
  <si>
    <t>123</t>
  </si>
  <si>
    <t>767691822</t>
  </si>
  <si>
    <t>Ostatní práce - vyvěšení nebo zavěšení kovových křídel s případným uložením a opětovným zavěšením po provedení stavebních změn dveří, plochy do 2 m2</t>
  </si>
  <si>
    <t>-1761859028</t>
  </si>
  <si>
    <t>https://podminky.urs.cz/item/CS_URS_2022_01/767691822</t>
  </si>
  <si>
    <t>771</t>
  </si>
  <si>
    <t>Podlahy z dlaždic</t>
  </si>
  <si>
    <t>124</t>
  </si>
  <si>
    <t>771111011</t>
  </si>
  <si>
    <t>Příprava podkladu před provedením dlažby vysátí podlah</t>
  </si>
  <si>
    <t>-212157260</t>
  </si>
  <si>
    <t>https://podminky.urs.cz/item/CS_URS_2022_01/771111011</t>
  </si>
  <si>
    <t>125</t>
  </si>
  <si>
    <t>771121011</t>
  </si>
  <si>
    <t>Příprava podkladu před provedením dlažby nátěr penetrační na podlahu</t>
  </si>
  <si>
    <t>-1267332857</t>
  </si>
  <si>
    <t>https://podminky.urs.cz/item/CS_URS_2022_01/771121011</t>
  </si>
  <si>
    <t>126</t>
  </si>
  <si>
    <t>771121015</t>
  </si>
  <si>
    <t>Příprava podkladu před provedením dlažby nátěr kontaktní pro nesavé podklady na podlahu</t>
  </si>
  <si>
    <t>520502343</t>
  </si>
  <si>
    <t>https://podminky.urs.cz/item/CS_URS_2022_01/771121015</t>
  </si>
  <si>
    <t>127</t>
  </si>
  <si>
    <t>771151012</t>
  </si>
  <si>
    <t>Příprava podkladu před provedením dlažby samonivelační stěrka min.pevnosti 20 MPa, tloušťky přes 3 do 5 mm</t>
  </si>
  <si>
    <t>1215777731</t>
  </si>
  <si>
    <t>https://podminky.urs.cz/item/CS_URS_2022_01/771151012</t>
  </si>
  <si>
    <t>128</t>
  </si>
  <si>
    <t>771161021</t>
  </si>
  <si>
    <t>Příprava podkladu před provedením dlažby montáž profilu ukončujícího profilu pro plynulý přechod (dlažba-koberec apod.)</t>
  </si>
  <si>
    <t>694353600</t>
  </si>
  <si>
    <t>https://podminky.urs.cz/item/CS_URS_2022_01/771161021</t>
  </si>
  <si>
    <t>0,9*2+0,8*2+0,6</t>
  </si>
  <si>
    <t>129</t>
  </si>
  <si>
    <t>55343R0118</t>
  </si>
  <si>
    <t>profil přechodový matový hliník</t>
  </si>
  <si>
    <t>899201038</t>
  </si>
  <si>
    <t>li3*1,1</t>
  </si>
  <si>
    <t>130</t>
  </si>
  <si>
    <t>771474113</t>
  </si>
  <si>
    <t>Montáž soklů z dlaždic keramických lepených flexibilním lepidlem rovných, výšky přes 90 do 120 mm</t>
  </si>
  <si>
    <t>-1119223270</t>
  </si>
  <si>
    <t>https://podminky.urs.cz/item/CS_URS_2022_01/771474113</t>
  </si>
  <si>
    <t>6,62*2+3,9*2+5,69*2+0,9*4+0,48*2</t>
  </si>
  <si>
    <t>-3*2-1,2-0,3</t>
  </si>
  <si>
    <t>2,3+2,82+1,025+0,3*2+1,96*2+0,83*2+1,3*2</t>
  </si>
  <si>
    <t>2,35+0,6+0,47</t>
  </si>
  <si>
    <t>-0,9*2-0,8-0,6</t>
  </si>
  <si>
    <t>3,46*2+1,64*2+0,8*2+0,45*2</t>
  </si>
  <si>
    <t>-0,8</t>
  </si>
  <si>
    <t>131</t>
  </si>
  <si>
    <t>771574112</t>
  </si>
  <si>
    <t>Montáž podlah z dlaždic keramických lepených flexibilním lepidlem maloformátových hladkých přes 9 do 12 ks/m2</t>
  </si>
  <si>
    <t>1807994488</t>
  </si>
  <si>
    <t>https://podminky.urs.cz/item/CS_URS_2022_01/771574112</t>
  </si>
  <si>
    <t>32,63+7,55+1,69+9,47+6,29</t>
  </si>
  <si>
    <t>132</t>
  </si>
  <si>
    <t>59761R0409</t>
  </si>
  <si>
    <t>dlažba keramická slinutá protiskluzná R9 do interiéru i exteriéru pro vysoké mechanické namáhání přes 9 do 12ks/m2</t>
  </si>
  <si>
    <t>1649945893</t>
  </si>
  <si>
    <t>sokl1*0,15*1,1</t>
  </si>
  <si>
    <t>dl1*1,1</t>
  </si>
  <si>
    <t>133</t>
  </si>
  <si>
    <t>771577111</t>
  </si>
  <si>
    <t>Montáž podlah z dlaždic keramických lepených flexibilním lepidlem Příplatek k cenám za plochu do 5 m2 jednotlivě</t>
  </si>
  <si>
    <t>-1722571499</t>
  </si>
  <si>
    <t>https://podminky.urs.cz/item/CS_URS_2022_01/771577111</t>
  </si>
  <si>
    <t>1,69</t>
  </si>
  <si>
    <t>134</t>
  </si>
  <si>
    <t>771577114</t>
  </si>
  <si>
    <t>Montáž podlah z dlaždic keramických lepených flexibilním lepidlem Příplatek k cenám za dvousložkový spárovací tmel</t>
  </si>
  <si>
    <t>2137505033</t>
  </si>
  <si>
    <t>https://podminky.urs.cz/item/CS_URS_2022_01/771577114</t>
  </si>
  <si>
    <t>135</t>
  </si>
  <si>
    <t>781494511</t>
  </si>
  <si>
    <t>Obklad - dokončující práce profily ukončovací lepené flexibilním lepidlem ukončovací</t>
  </si>
  <si>
    <t>-2072252947</t>
  </si>
  <si>
    <t>https://podminky.urs.cz/item/CS_URS_2022_01/781494511</t>
  </si>
  <si>
    <t>136</t>
  </si>
  <si>
    <t>998771101</t>
  </si>
  <si>
    <t>Přesun hmot pro podlahy z dlaždic stanovený z hmotnosti přesunovaného materiálu vodorovná dopravní vzdálenost do 50 m v objektech výšky do 6 m</t>
  </si>
  <si>
    <t>-302222947</t>
  </si>
  <si>
    <t>https://podminky.urs.cz/item/CS_URS_2022_01/998771101</t>
  </si>
  <si>
    <t>137</t>
  </si>
  <si>
    <t>998771181</t>
  </si>
  <si>
    <t>Přesun hmot pro podlahy z dlaždic stanovený z hmotnosti přesunovaného materiálu Příplatek k ceně za přesun prováděný bez použití mechanizace pro jakoukoliv výšku objektu</t>
  </si>
  <si>
    <t>-44532592</t>
  </si>
  <si>
    <t>https://podminky.urs.cz/item/CS_URS_2022_01/998771181</t>
  </si>
  <si>
    <t>777</t>
  </si>
  <si>
    <t>Podlahy lité</t>
  </si>
  <si>
    <t>138</t>
  </si>
  <si>
    <t>777131R0101</t>
  </si>
  <si>
    <t>Penetrační nátěr podlahy epoxidovým emailem viz. skl. a D+M</t>
  </si>
  <si>
    <t>1289063346</t>
  </si>
  <si>
    <t>139</t>
  </si>
  <si>
    <t>777611R0143</t>
  </si>
  <si>
    <t>Krycí nátěr podlahy - epoxidový email viz. skl. a, barva světle šedá D+M</t>
  </si>
  <si>
    <t>-398060483</t>
  </si>
  <si>
    <t>140</t>
  </si>
  <si>
    <t>998777101</t>
  </si>
  <si>
    <t>Přesun hmot pro podlahy lité stanovený z hmotnosti přesunovaného materiálu vodorovná dopravní vzdálenost do 50 m v objektech výšky do 6 m</t>
  </si>
  <si>
    <t>1834005923</t>
  </si>
  <si>
    <t>https://podminky.urs.cz/item/CS_URS_2022_01/998777101</t>
  </si>
  <si>
    <t>141</t>
  </si>
  <si>
    <t>998777181</t>
  </si>
  <si>
    <t>Přesun hmot pro podlahy lité stanovený z hmotnosti přesunovaného materiálu Příplatek k cenám za přesun prováděný bez použití mechanizace pro jakoukoliv výšku objektu</t>
  </si>
  <si>
    <t>-1833126012</t>
  </si>
  <si>
    <t>https://podminky.urs.cz/item/CS_URS_2022_01/998777181</t>
  </si>
  <si>
    <t>781</t>
  </si>
  <si>
    <t>Dokončovací práce - obklady</t>
  </si>
  <si>
    <t>142</t>
  </si>
  <si>
    <t>781474112</t>
  </si>
  <si>
    <t>Montáž obkladů vnitřních stěn z dlaždic keramických lepených flexibilním lepidlem maloformátových hladkých přes 9 do 12 ks/m2</t>
  </si>
  <si>
    <t>-1695732378</t>
  </si>
  <si>
    <t>https://podminky.urs.cz/item/CS_URS_2022_01/781474112</t>
  </si>
  <si>
    <t>143</t>
  </si>
  <si>
    <t>59761026</t>
  </si>
  <si>
    <t>obklad keramický hladký do 12ks/m2</t>
  </si>
  <si>
    <t>-871572627</t>
  </si>
  <si>
    <t>om5*1,1</t>
  </si>
  <si>
    <t>144</t>
  </si>
  <si>
    <t>781477111</t>
  </si>
  <si>
    <t>Montáž obkladů vnitřních stěn z dlaždic keramických Příplatek k cenám za plochu do 10 m2 jednotlivě</t>
  </si>
  <si>
    <t>1933488667</t>
  </si>
  <si>
    <t>https://podminky.urs.cz/item/CS_URS_2022_01/781477111</t>
  </si>
  <si>
    <t>145</t>
  </si>
  <si>
    <t>781477114</t>
  </si>
  <si>
    <t>Montáž obkladů vnitřních stěn z dlaždic keramických Příplatek k cenám za dvousložkový spárovací tmel</t>
  </si>
  <si>
    <t>-1214967564</t>
  </si>
  <si>
    <t>https://podminky.urs.cz/item/CS_URS_2022_01/781477114</t>
  </si>
  <si>
    <t>146</t>
  </si>
  <si>
    <t>781494111</t>
  </si>
  <si>
    <t>Obklad - dokončující práce profily ukončovací lepené flexibilním lepidlem rohové</t>
  </si>
  <si>
    <t>98432113</t>
  </si>
  <si>
    <t>https://podminky.urs.cz/item/CS_URS_2022_01/781494111</t>
  </si>
  <si>
    <t>2*3+2*4+0,9</t>
  </si>
  <si>
    <t>147</t>
  </si>
  <si>
    <t>1033555386</t>
  </si>
  <si>
    <t>1,2+0,3+1,88*2+0,9*2</t>
  </si>
  <si>
    <t>148</t>
  </si>
  <si>
    <t>998781101</t>
  </si>
  <si>
    <t>Přesun hmot pro obklady keramické stanovený z hmotnosti přesunovaného materiálu vodorovná dopravní vzdálenost do 50 m v objektech výšky do 6 m</t>
  </si>
  <si>
    <t>-1277876164</t>
  </si>
  <si>
    <t>https://podminky.urs.cz/item/CS_URS_2022_01/998781101</t>
  </si>
  <si>
    <t>149</t>
  </si>
  <si>
    <t>998781181</t>
  </si>
  <si>
    <t>Přesun hmot pro obklady keramické stanovený z hmotnosti přesunovaného materiálu Příplatek k cenám za přesun prováděný bez použití mechanizace pro jakoukoliv výšku objektu</t>
  </si>
  <si>
    <t>-881572045</t>
  </si>
  <si>
    <t>https://podminky.urs.cz/item/CS_URS_2022_01/998781181</t>
  </si>
  <si>
    <t>783</t>
  </si>
  <si>
    <t>Dokončovací práce - nátěry</t>
  </si>
  <si>
    <t>150</t>
  </si>
  <si>
    <t>783306805</t>
  </si>
  <si>
    <t>Odstranění nátěrů ze zámečnických konstrukcí opálením s obroušením</t>
  </si>
  <si>
    <t>1318311642</t>
  </si>
  <si>
    <t>https://podminky.urs.cz/item/CS_URS_2022_01/783306805</t>
  </si>
  <si>
    <t>(0,9+2*2)*(0,16+0,05*2)</t>
  </si>
  <si>
    <t>151</t>
  </si>
  <si>
    <t>783806805</t>
  </si>
  <si>
    <t>Odstranění nátěrů z omítek opálením s obroušením</t>
  </si>
  <si>
    <t>-298326699</t>
  </si>
  <si>
    <t>https://podminky.urs.cz/item/CS_URS_2022_01/783806805</t>
  </si>
  <si>
    <t>4,8*1,5*2</t>
  </si>
  <si>
    <t>152</t>
  </si>
  <si>
    <t>783823135</t>
  </si>
  <si>
    <t>Penetrační nátěr omítek hladkých omítek hladkých, zrnitých tenkovrstvých nebo štukových stupně členitosti 1 a 2 silikonový</t>
  </si>
  <si>
    <t>15176679</t>
  </si>
  <si>
    <t>https://podminky.urs.cz/item/CS_URS_2022_01/783823135</t>
  </si>
  <si>
    <t>153</t>
  </si>
  <si>
    <t>783823145</t>
  </si>
  <si>
    <t>Penetrační nátěr omítek hladkých zdiva lícového silikonový</t>
  </si>
  <si>
    <t>1118047762</t>
  </si>
  <si>
    <t>https://podminky.urs.cz/item/CS_URS_2022_01/783823145</t>
  </si>
  <si>
    <t>154</t>
  </si>
  <si>
    <t>783823R0155</t>
  </si>
  <si>
    <t>Penetrační nátěr kamenného scchodiště</t>
  </si>
  <si>
    <t>1928010072</t>
  </si>
  <si>
    <t>155</t>
  </si>
  <si>
    <t>783826655</t>
  </si>
  <si>
    <t>Hydrofobizační nátěr omítek silikonový, transparentní, povrchů hladkých lícového zdiva</t>
  </si>
  <si>
    <t>1544873778</t>
  </si>
  <si>
    <t>https://podminky.urs.cz/item/CS_URS_2022_01/783826655</t>
  </si>
  <si>
    <t>156</t>
  </si>
  <si>
    <t>783826R0675</t>
  </si>
  <si>
    <t>Hydrofobizační nátěr omítek silikonový, transparentní, povrchů kamenného schodiště D+M</t>
  </si>
  <si>
    <t>-1695231608</t>
  </si>
  <si>
    <t>157</t>
  </si>
  <si>
    <t>783827425</t>
  </si>
  <si>
    <t>Krycí (ochranný ) nátěr omítek dvojnásobný hladkých omítek hladkých, zrnitých tenkovrstvých nebo štukových stupně členitosti 1 a 2 silikonový</t>
  </si>
  <si>
    <t>-2098330988</t>
  </si>
  <si>
    <t>https://podminky.urs.cz/item/CS_URS_2022_01/783827425</t>
  </si>
  <si>
    <t>158</t>
  </si>
  <si>
    <t>R783250001</t>
  </si>
  <si>
    <t>zátěžový nátěr na bázi alkydové pryskyřice D+M</t>
  </si>
  <si>
    <t>35366968</t>
  </si>
  <si>
    <t>(0,6+2*2)*(0,115+0,05*2)</t>
  </si>
  <si>
    <t>784</t>
  </si>
  <si>
    <t>Dokončovací práce - malby a tapety</t>
  </si>
  <si>
    <t>159</t>
  </si>
  <si>
    <t>784111001</t>
  </si>
  <si>
    <t>Oprášení (ometení) podkladu v místnostech výšky do 3,80 m</t>
  </si>
  <si>
    <t>-1597808578</t>
  </si>
  <si>
    <t>https://podminky.urs.cz/item/CS_URS_2022_01/784111001</t>
  </si>
  <si>
    <t>160</t>
  </si>
  <si>
    <t>784111007</t>
  </si>
  <si>
    <t>Oprášení (ometení) podkladu na schodišti o výšce podlaží přes 3,80 do 5,00 m</t>
  </si>
  <si>
    <t>2144801290</t>
  </si>
  <si>
    <t>https://podminky.urs.cz/item/CS_URS_2022_01/784111007</t>
  </si>
  <si>
    <t>161</t>
  </si>
  <si>
    <t>784121001</t>
  </si>
  <si>
    <t>Oškrabání malby v místnostech výšky do 3,80 m</t>
  </si>
  <si>
    <t>-1194223795</t>
  </si>
  <si>
    <t>https://podminky.urs.cz/item/CS_URS_2022_01/784121001</t>
  </si>
  <si>
    <t>om6*0,8</t>
  </si>
  <si>
    <t>162</t>
  </si>
  <si>
    <t>784121007</t>
  </si>
  <si>
    <t>Oškrabání malby na schodišti o výšce podlaží do 3,80 m</t>
  </si>
  <si>
    <t>-637438397</t>
  </si>
  <si>
    <t>https://podminky.urs.cz/item/CS_URS_2022_01/784121007</t>
  </si>
  <si>
    <t>163</t>
  </si>
  <si>
    <t>784121011</t>
  </si>
  <si>
    <t>Rozmývání podkladu po oškrabání malby v místnostech výšky do 3,80 m</t>
  </si>
  <si>
    <t>641344795</t>
  </si>
  <si>
    <t>https://podminky.urs.cz/item/CS_URS_2022_01/784121011</t>
  </si>
  <si>
    <t>164</t>
  </si>
  <si>
    <t>784121017</t>
  </si>
  <si>
    <t>Rozmývání podkladu po oškrabání malby na schodišti o výšce podlaží do 3,80 m</t>
  </si>
  <si>
    <t>1381927022</t>
  </si>
  <si>
    <t>https://podminky.urs.cz/item/CS_URS_2022_01/784121017</t>
  </si>
  <si>
    <t>165</t>
  </si>
  <si>
    <t>784181011</t>
  </si>
  <si>
    <t>Pačokování dvojnásobné v místnostech výšky do 3,80 m</t>
  </si>
  <si>
    <t>-628739227</t>
  </si>
  <si>
    <t>https://podminky.urs.cz/item/CS_URS_2022_01/784181011</t>
  </si>
  <si>
    <t>-om11</t>
  </si>
  <si>
    <t>166</t>
  </si>
  <si>
    <t>784181017</t>
  </si>
  <si>
    <t>Pačokování dvojnásobné na schodišti o výšce podlaží do 3,80 m</t>
  </si>
  <si>
    <t>1257339682</t>
  </si>
  <si>
    <t>https://podminky.urs.cz/item/CS_URS_2022_01/784181017</t>
  </si>
  <si>
    <t>167</t>
  </si>
  <si>
    <t>784312021</t>
  </si>
  <si>
    <t>Malby vápenné dvojnásobné, bílé v místnostech výšky do 3,80 m</t>
  </si>
  <si>
    <t>215942473</t>
  </si>
  <si>
    <t>https://podminky.urs.cz/item/CS_URS_2022_01/784312021</t>
  </si>
  <si>
    <t>168</t>
  </si>
  <si>
    <t>784312027</t>
  </si>
  <si>
    <t>Malby vápenné dvojnásobné, bílé na schodišti o výšce podlaží do 3,80 m</t>
  </si>
  <si>
    <t>-170875281</t>
  </si>
  <si>
    <t>https://podminky.urs.cz/item/CS_URS_2022_01/784312027</t>
  </si>
  <si>
    <t>vodor3</t>
  </si>
  <si>
    <t>4,895</t>
  </si>
  <si>
    <t>obj11</t>
  </si>
  <si>
    <t>obj12</t>
  </si>
  <si>
    <t>obj8</t>
  </si>
  <si>
    <t>izo1</t>
  </si>
  <si>
    <t>12,084</t>
  </si>
  <si>
    <t>vp1</t>
  </si>
  <si>
    <t>pot2</t>
  </si>
  <si>
    <t>45,15</t>
  </si>
  <si>
    <t>ALFA-340011 - SO 01 - D.1.4.1. - zdravotechnické instalace</t>
  </si>
  <si>
    <t>pot3</t>
  </si>
  <si>
    <t>20,11</t>
  </si>
  <si>
    <t>sdk1</t>
  </si>
  <si>
    <t>2,888</t>
  </si>
  <si>
    <t>198,5</t>
  </si>
  <si>
    <t>pvc1</t>
  </si>
  <si>
    <t>2,683</t>
  </si>
  <si>
    <t>vyk1</t>
  </si>
  <si>
    <t>18,51</t>
  </si>
  <si>
    <t>vodor1</t>
  </si>
  <si>
    <t>3,92</t>
  </si>
  <si>
    <t xml:space="preserve">    4 - Vodorovné konstrukce</t>
  </si>
  <si>
    <t xml:space="preserve">    9 - Ostatní konstrukce a práce, bourání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</si>
  <si>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</si>
  <si>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</si>
  <si>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</si>
  <si>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727 - Zdravotechnika - požární ochrana</t>
  </si>
  <si>
    <t xml:space="preserve">    763 - Konstrukce suché výstavby</t>
  </si>
  <si>
    <t xml:space="preserve">    776 - Podlahy povlakové</t>
  </si>
  <si>
    <t>626999600</t>
  </si>
  <si>
    <t>"v.č. D1.4.1.1, D.1.4.1.5"</t>
  </si>
  <si>
    <t>"kanalizace"</t>
  </si>
  <si>
    <t>"1 - 1´"</t>
  </si>
  <si>
    <t>(9,22*0,94+3,6*0,85+1*0,73+1,6*0,63+3,24*0,5)*0,8</t>
  </si>
  <si>
    <t>"2-2´"</t>
  </si>
  <si>
    <t>1,37*0,72*0,8</t>
  </si>
  <si>
    <t>"3-3´"</t>
  </si>
  <si>
    <t>0,995*0,59*0,8</t>
  </si>
  <si>
    <t>"4-4´"</t>
  </si>
  <si>
    <t>(0,905*0,63+3,74*0,69)*0,8</t>
  </si>
  <si>
    <t>"5-5´"</t>
  </si>
  <si>
    <t>0,78*0,7*0,8</t>
  </si>
  <si>
    <t>"6-6´"</t>
  </si>
  <si>
    <t>0,63*0,59*0,8</t>
  </si>
  <si>
    <t>"7-7´"</t>
  </si>
  <si>
    <t>(0,77*0,52+5,63*0,43)*0,6</t>
  </si>
  <si>
    <t>"8-8´"</t>
  </si>
  <si>
    <t>1,06*0,37*0,6</t>
  </si>
  <si>
    <t>-422042948</t>
  </si>
  <si>
    <t>1253412518</t>
  </si>
  <si>
    <t>vodor3*4</t>
  </si>
  <si>
    <t>1383915545</t>
  </si>
  <si>
    <t>"podkladní lože"</t>
  </si>
  <si>
    <t>(9,22+3,6+1+1,6+3,24)*0,8*0,15</t>
  </si>
  <si>
    <t>1,37*0,8*0,15</t>
  </si>
  <si>
    <t>0,995*0,8*0,15</t>
  </si>
  <si>
    <t>(0,905+3,74)*0,8*0,15</t>
  </si>
  <si>
    <t>0,78*0,8*0,15</t>
  </si>
  <si>
    <t>0,63*0,8*0,15</t>
  </si>
  <si>
    <t>(0,77+5,63)*0,6*0,15</t>
  </si>
  <si>
    <t>1,06*0,6*0,15</t>
  </si>
  <si>
    <t>"vytlačená kubarura"</t>
  </si>
  <si>
    <t>(8,72+3,6+1+0,97)*0,02</t>
  </si>
  <si>
    <t>0,8*0,045</t>
  </si>
  <si>
    <t>(0,63+3,3)*0,012</t>
  </si>
  <si>
    <t>44*0,009</t>
  </si>
  <si>
    <t>1,73*0,009</t>
  </si>
  <si>
    <t>1,39*0,009</t>
  </si>
  <si>
    <t>(1,47+0,52)*0,02</t>
  </si>
  <si>
    <t>(2,95+0,32+0,18)*0,012</t>
  </si>
  <si>
    <t>(1,32+0,22)*0,012</t>
  </si>
  <si>
    <t>(1,14+0,4)*0,009</t>
  </si>
  <si>
    <t>(1,34+4,83+0,2)*0,009</t>
  </si>
  <si>
    <t>(1+0,22)*0,009</t>
  </si>
  <si>
    <t>vodor11</t>
  </si>
  <si>
    <t>1462218240</t>
  </si>
  <si>
    <t>223433372</t>
  </si>
  <si>
    <t>-1035329661</t>
  </si>
  <si>
    <t>174111102</t>
  </si>
  <si>
    <t>Zásyp sypaninou z jakékoliv horniny ručně s uložením výkopku ve vrstvách se zhutněním v uzavřených prostorách s urovnáním povrchu zásypu</t>
  </si>
  <si>
    <t>287505723</t>
  </si>
  <si>
    <t>https://podminky.urs.cz/item/CS_URS_2022_01/174111102</t>
  </si>
  <si>
    <t>-vodor3</t>
  </si>
  <si>
    <t>174111109</t>
  </si>
  <si>
    <t>Zásyp sypaninou z jakékoliv horniny ručně Příplatek k ceně za prohození sypaniny sítem</t>
  </si>
  <si>
    <t>-4767165</t>
  </si>
  <si>
    <t>https://podminky.urs.cz/item/CS_URS_2022_01/174111109</t>
  </si>
  <si>
    <t>Vodorovné konstrukce</t>
  </si>
  <si>
    <t>451572111</t>
  </si>
  <si>
    <t>Lože pod potrubí, stoky a drobné objekty v otevřeném výkopu z kameniva drobného těženého 0 až 4 mm</t>
  </si>
  <si>
    <t>-161939474</t>
  </si>
  <si>
    <t>https://podminky.urs.cz/item/CS_URS_2022_01/451572111</t>
  </si>
  <si>
    <t>612315101</t>
  </si>
  <si>
    <t>Vápenná omítka rýh hrubá ve stěnách, šířky rýhy do 150 mm</t>
  </si>
  <si>
    <t>-383484953</t>
  </si>
  <si>
    <t>https://podminky.urs.cz/item/CS_URS_2022_01/612315101</t>
  </si>
  <si>
    <t>2*0,15+1,3*0,3+0,45*0,15+0,45*0,2</t>
  </si>
  <si>
    <t>36,44*0,07+2,77*0,1+0,25*0,15</t>
  </si>
  <si>
    <t>"vodovod"</t>
  </si>
  <si>
    <t>24,92*0,07+9,11*0,2</t>
  </si>
  <si>
    <t>612335301</t>
  </si>
  <si>
    <t>Cementová omítka ostění nebo nadpraží hladká</t>
  </si>
  <si>
    <t>1413520754</t>
  </si>
  <si>
    <t>https://podminky.urs.cz/item/CS_URS_2022_01/612335301</t>
  </si>
  <si>
    <t>"1. PP"</t>
  </si>
  <si>
    <t>0,55</t>
  </si>
  <si>
    <t>1,55*0,9</t>
  </si>
  <si>
    <t>0,034+0,277</t>
  </si>
  <si>
    <t>"2. NP"</t>
  </si>
  <si>
    <t>1,444</t>
  </si>
  <si>
    <t>"3.NP"</t>
  </si>
  <si>
    <t>1,035</t>
  </si>
  <si>
    <t>"SDK obklad"</t>
  </si>
  <si>
    <t>2*2,4*0,6+2*2,6*0,6+2*2,6*0,1+2*2,4*0,1</t>
  </si>
  <si>
    <t>0,246+1,194</t>
  </si>
  <si>
    <t>0,266+0,254</t>
  </si>
  <si>
    <t>1,233+0,374</t>
  </si>
  <si>
    <t>631311131</t>
  </si>
  <si>
    <t>Doplnění dosavadních mazanin prostým betonem s dodáním hmot, bez potěru, plochy jednotlivě do 1 m2 a tl. přes 80 mm</t>
  </si>
  <si>
    <t>1849351027</t>
  </si>
  <si>
    <t>https://podminky.urs.cz/item/CS_URS_2022_01/631311131</t>
  </si>
  <si>
    <t>1*0,5</t>
  </si>
  <si>
    <t>1,415*0,5</t>
  </si>
  <si>
    <t>1,208*0,1</t>
  </si>
  <si>
    <t>631312121</t>
  </si>
  <si>
    <t>Doplnění dosavadních mazanin prostým betonem s dodáním hmot, bez potěru, plochy jednotlivě přes 1 m2 do 4 m2 a tl. do 80 mm</t>
  </si>
  <si>
    <t>-971774855</t>
  </si>
  <si>
    <t>https://podminky.urs.cz/item/CS_URS_2022_01/631312121</t>
  </si>
  <si>
    <t>12,084*0,15+12,084*0,1</t>
  </si>
  <si>
    <t>1,975*0,1</t>
  </si>
  <si>
    <t>Ostatní konstrukce a práce, bourání</t>
  </si>
  <si>
    <t>953941711</t>
  </si>
  <si>
    <t>Osazení drobných kovových výrobků bez jejich dodání s vysekáním kapes pro upevňovací prvky se zazděním, zabetonováním nebo zalitím objímek nebo držáků, ve zdivu cihelném</t>
  </si>
  <si>
    <t>-2034954895</t>
  </si>
  <si>
    <t>https://podminky.urs.cz/item/CS_URS_2022_01/953941711</t>
  </si>
  <si>
    <t>"pro průměr 63"</t>
  </si>
  <si>
    <t>"odpad 5 "</t>
  </si>
  <si>
    <t>"3.NP vodorovně"</t>
  </si>
  <si>
    <t>(4+3)*2</t>
  </si>
  <si>
    <t>"1. NP nad podhledem "</t>
  </si>
  <si>
    <t>"2. NP svisle"</t>
  </si>
  <si>
    <t>"3.NP svisle"</t>
  </si>
  <si>
    <t>"pro průměr  75"</t>
  </si>
  <si>
    <t>"odpad 6 "</t>
  </si>
  <si>
    <t>"odpad 8 "</t>
  </si>
  <si>
    <t>3*4</t>
  </si>
  <si>
    <t>"pro průměr  110"</t>
  </si>
  <si>
    <t>"1. NP"</t>
  </si>
  <si>
    <t>42390R0529</t>
  </si>
  <si>
    <t>objímka ocelová dvojdílná DN 65 typ 130600</t>
  </si>
  <si>
    <t>1501193857</t>
  </si>
  <si>
    <t>42390R0530</t>
  </si>
  <si>
    <t xml:space="preserve">objímka ocelová dvojdílná DN 80 typ 130600 </t>
  </si>
  <si>
    <t>-938071807</t>
  </si>
  <si>
    <t>42390R0535</t>
  </si>
  <si>
    <t>objímka ocelová dvojdílná DN 110 typ 130600</t>
  </si>
  <si>
    <t>-375349381</t>
  </si>
  <si>
    <t>965042121</t>
  </si>
  <si>
    <t>Bourání mazanin betonových nebo z litého asfaltu tl. do 100 mm, plochy do 1 m2</t>
  </si>
  <si>
    <t>1126144590</t>
  </si>
  <si>
    <t>https://podminky.urs.cz/item/CS_URS_2022_01/965042121</t>
  </si>
  <si>
    <t>965042131</t>
  </si>
  <si>
    <t>Bourání mazanin betonových nebo z litého asfaltu tl. do 100 mm, plochy do 4 m2</t>
  </si>
  <si>
    <t>-734026634</t>
  </si>
  <si>
    <t>https://podminky.urs.cz/item/CS_URS_2022_01/965042131</t>
  </si>
  <si>
    <t>3,95*0,5</t>
  </si>
  <si>
    <t>2037941779</t>
  </si>
  <si>
    <t>"1. PP m.č. 003"</t>
  </si>
  <si>
    <t>4,644*0,1</t>
  </si>
  <si>
    <t>"šatny"</t>
  </si>
  <si>
    <t>7,44*0,1</t>
  </si>
  <si>
    <t>-933850562</t>
  </si>
  <si>
    <t>4,644*0,15</t>
  </si>
  <si>
    <t>7,44*0,15</t>
  </si>
  <si>
    <t>965081212</t>
  </si>
  <si>
    <t>Bourání podlah z dlaždic bez podkladního lože nebo mazaniny, s jakoukoliv výplní spár keramických nebo xylolitových tl. do 10 mm, plochy do 1 m2</t>
  </si>
  <si>
    <t>-2073200443</t>
  </si>
  <si>
    <t>https://podminky.urs.cz/item/CS_URS_2022_01/965081212</t>
  </si>
  <si>
    <t>965081213</t>
  </si>
  <si>
    <t>Bourání podlah z dlaždic bez podkladního lože nebo mazaniny, s jakoukoliv výplní spár keramických nebo xylolitových tl. do 10 mm, plochy přes 1 m2</t>
  </si>
  <si>
    <t>1605454886</t>
  </si>
  <si>
    <t>https://podminky.urs.cz/item/CS_URS_2022_01/965081213</t>
  </si>
  <si>
    <t>9,3*0,8</t>
  </si>
  <si>
    <t>969031111</t>
  </si>
  <si>
    <t>Vybourání vnitřního potrubí včetně vysekání drážky ocelového do DN 50</t>
  </si>
  <si>
    <t>-475818475</t>
  </si>
  <si>
    <t>https://podminky.urs.cz/item/CS_URS_2022_01/969031111</t>
  </si>
  <si>
    <t>0,9+0,27</t>
  </si>
  <si>
    <t>971033241</t>
  </si>
  <si>
    <t>Vybourání otvorů ve zdivu základovém nebo nadzákladovém z cihel, tvárnic, příčkovek z cihel pálených na maltu vápennou nebo vápenocementovou plochy do 0,0225 m2, tl. do 300 mm</t>
  </si>
  <si>
    <t>-124461817</t>
  </si>
  <si>
    <t>https://podminky.urs.cz/item/CS_URS_2022_01/971033241</t>
  </si>
  <si>
    <t>971033261</t>
  </si>
  <si>
    <t>Vybourání otvorů ve zdivu základovém nebo nadzákladovém z cihel, tvárnic, příčkovek z cihel pálených na maltu vápennou nebo vápenocementovou plochy do 0,0225 m2, tl. do 600 mm</t>
  </si>
  <si>
    <t>1189768212</t>
  </si>
  <si>
    <t>https://podminky.urs.cz/item/CS_URS_2022_01/971033261</t>
  </si>
  <si>
    <t>"1.NP"</t>
  </si>
  <si>
    <t>971033361</t>
  </si>
  <si>
    <t>Vybourání otvorů ve zdivu základovém nebo nadzákladovém z cihel, tvárnic, příčkovek z cihel pálených na maltu vápennou nebo vápenocementovou plochy do 0,09 m2, tl. do 600 mm</t>
  </si>
  <si>
    <t>1886662750</t>
  </si>
  <si>
    <t>https://podminky.urs.cz/item/CS_URS_2022_01/971033361</t>
  </si>
  <si>
    <t>971042361</t>
  </si>
  <si>
    <t>Vybourání otvorů v betonových příčkách a zdech základových nebo nadzákladových plochy do 0,09 m2, tl. do 600 mm</t>
  </si>
  <si>
    <t>72681986</t>
  </si>
  <si>
    <t>https://podminky.urs.cz/item/CS_URS_2022_01/971042361</t>
  </si>
  <si>
    <t>971042551</t>
  </si>
  <si>
    <t>Vybourání otvorů v betonových příčkách a zdech základových nebo nadzákladových plochy do 1 m2, tl. jakékoliv</t>
  </si>
  <si>
    <t>-1138727137</t>
  </si>
  <si>
    <t>https://podminky.urs.cz/item/CS_URS_2022_01/971042551</t>
  </si>
  <si>
    <t>0,3*0,3*1,55</t>
  </si>
  <si>
    <t>0,3*0,3*0,78</t>
  </si>
  <si>
    <t>0,3*0,3*1,1</t>
  </si>
  <si>
    <t>0,2*0,2*1,1</t>
  </si>
  <si>
    <t>974031142</t>
  </si>
  <si>
    <t>Vysekání rýh ve zdivu cihelném na maltu vápennou nebo vápenocementovou do hl. 70 mm a šířky do 70 mm</t>
  </si>
  <si>
    <t>1315690128</t>
  </si>
  <si>
    <t>https://podminky.urs.cz/item/CS_URS_2022_01/974031142</t>
  </si>
  <si>
    <t>0,48</t>
  </si>
  <si>
    <t>17,25+3,38</t>
  </si>
  <si>
    <t>9,27+3,51+2</t>
  </si>
  <si>
    <t>rýha11</t>
  </si>
  <si>
    <t>1,38+1,75+0,38</t>
  </si>
  <si>
    <t>0,42+3,38</t>
  </si>
  <si>
    <t>2,3+1,58</t>
  </si>
  <si>
    <t>2,2+1,7+3,08</t>
  </si>
  <si>
    <t>2,13+1,7+2,9</t>
  </si>
  <si>
    <t>rýha12</t>
  </si>
  <si>
    <t>974031145</t>
  </si>
  <si>
    <t>Vysekání rýh ve zdivu cihelném na maltu vápennou nebo vápenocementovou do hl. 70 mm a šířky do 200 mm</t>
  </si>
  <si>
    <t>339106800</t>
  </si>
  <si>
    <t>https://podminky.urs.cz/item/CS_URS_2022_01/974031145</t>
  </si>
  <si>
    <t>0,83+2,24+1,45</t>
  </si>
  <si>
    <t>1,45</t>
  </si>
  <si>
    <t>0,67+0,6</t>
  </si>
  <si>
    <t>0,43+0,5</t>
  </si>
  <si>
    <t>0,44+0,5</t>
  </si>
  <si>
    <t>974031153</t>
  </si>
  <si>
    <t>Vysekání rýh ve zdivu cihelném na maltu vápennou nebo vápenocementovou do hl. 100 mm a šířky do 100 mm</t>
  </si>
  <si>
    <t>-137624797</t>
  </si>
  <si>
    <t>https://podminky.urs.cz/item/CS_URS_2022_01/974031153</t>
  </si>
  <si>
    <t>2,77</t>
  </si>
  <si>
    <t>974031164</t>
  </si>
  <si>
    <t>Vysekání rýh ve zdivu cihelném na maltu vápennou nebo vápenocementovou do hl. 150 mm a šířky do 150 mm</t>
  </si>
  <si>
    <t>-673915914</t>
  </si>
  <si>
    <t>https://podminky.urs.cz/item/CS_URS_2022_01/974031164</t>
  </si>
  <si>
    <t>0,25</t>
  </si>
  <si>
    <t>974049154</t>
  </si>
  <si>
    <t>Vysekání rýh v betonových zdech do hl. 100 mm a šířky do 150 mm</t>
  </si>
  <si>
    <t>-1742992758</t>
  </si>
  <si>
    <t>https://podminky.urs.cz/item/CS_URS_2022_01/974049154</t>
  </si>
  <si>
    <t>0,45</t>
  </si>
  <si>
    <t>974049164</t>
  </si>
  <si>
    <t>Vysekání rýh v betonových zdech do hl. 150 mm a šířky do 150 mm</t>
  </si>
  <si>
    <t>-2110142710</t>
  </si>
  <si>
    <t>https://podminky.urs.cz/item/CS_URS_2022_01/974049164</t>
  </si>
  <si>
    <t>"1-1´"</t>
  </si>
  <si>
    <t>0,4</t>
  </si>
  <si>
    <t>0,6</t>
  </si>
  <si>
    <t>0,5</t>
  </si>
  <si>
    <t>974049167</t>
  </si>
  <si>
    <t>Vysekání rýh v betonových zdech do hl. 150 mm a šířky do 300 mm</t>
  </si>
  <si>
    <t>-1227791294</t>
  </si>
  <si>
    <t>https://podminky.urs.cz/item/CS_URS_2022_01/974049167</t>
  </si>
  <si>
    <t>1,3</t>
  </si>
  <si>
    <t>974049185</t>
  </si>
  <si>
    <t>Vysekání rýh v betonových zdech do hl. 300 mm a šířky do 200 mm</t>
  </si>
  <si>
    <t>-1139262541</t>
  </si>
  <si>
    <t>https://podminky.urs.cz/item/CS_URS_2022_01/974049185</t>
  </si>
  <si>
    <t>977151211</t>
  </si>
  <si>
    <t>Jádrové vrty diamantovými korunkami do stavebních materiálů (železobetonu, betonu, cihel, obkladů, dlažeb, kamene) dovrchní (směrem vzhůru), průměru do 35 mm</t>
  </si>
  <si>
    <t>1448236854</t>
  </si>
  <si>
    <t>https://podminky.urs.cz/item/CS_URS_2022_01/977151211</t>
  </si>
  <si>
    <t>0,22</t>
  </si>
  <si>
    <t>977151213</t>
  </si>
  <si>
    <t>Jádrové vrty diamantovými korunkami do stavebních materiálů (železobetonu, betonu, cihel, obkladů, dlažeb, kamene) dovrchní (směrem vzhůru), průměru přes 40 do 50 mm</t>
  </si>
  <si>
    <t>1518435162</t>
  </si>
  <si>
    <t>https://podminky.urs.cz/item/CS_URS_2022_01/977151213</t>
  </si>
  <si>
    <t>"2.NP"</t>
  </si>
  <si>
    <t>977151218</t>
  </si>
  <si>
    <t>Jádrové vrty diamantovými korunkami do stavebních materiálů (železobetonu, betonu, cihel, obkladů, dlažeb, kamene) dovrchní (směrem vzhůru), průměru přes 90 do 100 mm</t>
  </si>
  <si>
    <t>409765285</t>
  </si>
  <si>
    <t>https://podminky.urs.cz/item/CS_URS_2022_01/977151218</t>
  </si>
  <si>
    <t>0,27</t>
  </si>
  <si>
    <t>-895964178</t>
  </si>
  <si>
    <t>857525713</t>
  </si>
  <si>
    <t>-755590218</t>
  </si>
  <si>
    <t>17,008*10</t>
  </si>
  <si>
    <t>-1261411030</t>
  </si>
  <si>
    <t>17,008</t>
  </si>
  <si>
    <t>998276101</t>
  </si>
  <si>
    <t>Přesun hmot pro trubní vedení hloubené z trub z plastických hmot nebo sklolaminátových pro vodovody nebo kanalizace v otevřeném výkopu dopravní vzdálenost do 15 m</t>
  </si>
  <si>
    <t>320112361</t>
  </si>
  <si>
    <t>https://podminky.urs.cz/item/CS_URS_2022_01/998276101</t>
  </si>
  <si>
    <t>287926212</t>
  </si>
  <si>
    <t>2106768791</t>
  </si>
  <si>
    <t>izo1*0,0003</t>
  </si>
  <si>
    <t>2109997081</t>
  </si>
  <si>
    <t>4,644+7,44</t>
  </si>
  <si>
    <t>-358761494</t>
  </si>
  <si>
    <t>1943585162</t>
  </si>
  <si>
    <t>izo1*1,2</t>
  </si>
  <si>
    <t>-2045110160</t>
  </si>
  <si>
    <t>711199095</t>
  </si>
  <si>
    <t>Příplatek k cenám provedení izolace proti zemní vlhkosti za plochu do 10 m2 natěradly za studena nebo za horka</t>
  </si>
  <si>
    <t>590908483</t>
  </si>
  <si>
    <t>https://podminky.urs.cz/item/CS_URS_2022_01/711199095</t>
  </si>
  <si>
    <t>711199097</t>
  </si>
  <si>
    <t>Příplatek k cenám provedení izolace proti zemní vlhkosti za plochu do 10 m2 pásy přitavením NAIP nebo termoplasty</t>
  </si>
  <si>
    <t>-903778023</t>
  </si>
  <si>
    <t>https://podminky.urs.cz/item/CS_URS_2022_01/711199097</t>
  </si>
  <si>
    <t>-1601805190</t>
  </si>
  <si>
    <t>843721818</t>
  </si>
  <si>
    <t>713463131</t>
  </si>
  <si>
    <t>Montáž izolace tepelné potrubí a ohybů tvarovkami nebo deskami potrubními pouzdry bez povrchové úpravy (izolační materiál ve specifikaci) přilepenými v příčných a podélných spojích izolace potrubí jednovrstvá, tloušťky izolace do 25 mm</t>
  </si>
  <si>
    <t>825236307</t>
  </si>
  <si>
    <t>https://podminky.urs.cz/item/CS_URS_2022_01/713463131</t>
  </si>
  <si>
    <t>"průměr 75 mm, větrací potrubí"</t>
  </si>
  <si>
    <t>"průměr 50 mm, větrací potrubí"</t>
  </si>
  <si>
    <t>1,6</t>
  </si>
  <si>
    <t>"cirkulace po povrchu - G1/2"</t>
  </si>
  <si>
    <t>2,75+0,15</t>
  </si>
  <si>
    <t>"teplá voda po povrchu - G1/2"</t>
  </si>
  <si>
    <t>2,37</t>
  </si>
  <si>
    <t>"teplá voda po povrchu - G3/4"</t>
  </si>
  <si>
    <t>2,76+0,13+0,89</t>
  </si>
  <si>
    <t>63154403</t>
  </si>
  <si>
    <t>pouzdro izolační potrubní z minerální vlny max. 400°C 42/25mm</t>
  </si>
  <si>
    <t>-2000394394</t>
  </si>
  <si>
    <t>63154423</t>
  </si>
  <si>
    <t>pouzdro izolační potrubní z minerální vlny max. 400°C 42/30mm</t>
  </si>
  <si>
    <t>-31438400</t>
  </si>
  <si>
    <t>63154405</t>
  </si>
  <si>
    <t>pouzdro izolační potrubní z minerální vlny max. 400°C 60/25mm</t>
  </si>
  <si>
    <t>1120752390</t>
  </si>
  <si>
    <t>63154411</t>
  </si>
  <si>
    <t>pouzdro izolační potrubní z minerální vlny max. 400°C 114/25mm</t>
  </si>
  <si>
    <t>-1753106749</t>
  </si>
  <si>
    <t>998713102</t>
  </si>
  <si>
    <t>Přesun hmot pro izolace tepelné stanovený z hmotnosti přesunovaného materiálu vodorovná dopravní vzdálenost do 50 m v objektech výšky přes 6 m do 12 m</t>
  </si>
  <si>
    <t>16828806</t>
  </si>
  <si>
    <t>https://podminky.urs.cz/item/CS_URS_2022_01/998713102</t>
  </si>
  <si>
    <t>-401399296</t>
  </si>
  <si>
    <t>721</t>
  </si>
  <si>
    <t>Zdravotechnika - vnitřní kanalizace</t>
  </si>
  <si>
    <t>721100911</t>
  </si>
  <si>
    <t>Opravy potrubí hrdlového zazátkování hrdla kanalizačního potrubí</t>
  </si>
  <si>
    <t>-1666409220</t>
  </si>
  <si>
    <t>https://podminky.urs.cz/item/CS_URS_2022_01/721100911</t>
  </si>
  <si>
    <t>"rušený odpad m.č. 005"</t>
  </si>
  <si>
    <t>"m.č. 002"</t>
  </si>
  <si>
    <t>"m.č. 001"</t>
  </si>
  <si>
    <t>"zazátkování stáv. odpadů od umyvadel"</t>
  </si>
  <si>
    <t>721110954</t>
  </si>
  <si>
    <t>Opravy odpadního potrubí kameninového vsazení odbočky do potrubí DN 200</t>
  </si>
  <si>
    <t>1123235561</t>
  </si>
  <si>
    <t>https://podminky.urs.cz/item/CS_URS_2022_01/721110954</t>
  </si>
  <si>
    <t>721110964</t>
  </si>
  <si>
    <t>Opravy odpadního potrubí kameninového propojení dosavadního potrubí DN 200</t>
  </si>
  <si>
    <t>-408805339</t>
  </si>
  <si>
    <t>https://podminky.urs.cz/item/CS_URS_2022_01/721110964</t>
  </si>
  <si>
    <t>721171803</t>
  </si>
  <si>
    <t>Demontáž potrubí z novodurových trub odpadních nebo připojovacích do D 75</t>
  </si>
  <si>
    <t>-407413265</t>
  </si>
  <si>
    <t>https://podminky.urs.cz/item/CS_URS_2022_01/721171803</t>
  </si>
  <si>
    <t>"průměr 50 mm"</t>
  </si>
  <si>
    <t>4,4+0,1+3,18+0,45+1,78</t>
  </si>
  <si>
    <t>"průměr  75 mm"</t>
  </si>
  <si>
    <t>2,7</t>
  </si>
  <si>
    <t>721171913</t>
  </si>
  <si>
    <t>Opravy odpadního potrubí plastového propojení dosavadního potrubí DN 50</t>
  </si>
  <si>
    <t>24372759</t>
  </si>
  <si>
    <t>https://podminky.urs.cz/item/CS_URS_2022_01/721171913</t>
  </si>
  <si>
    <t>721173401</t>
  </si>
  <si>
    <t>Potrubí z trub PVC SN4 svodné (ležaté) DN 110</t>
  </si>
  <si>
    <t>-613841973</t>
  </si>
  <si>
    <t>https://podminky.urs.cz/item/CS_URS_2022_01/721173401</t>
  </si>
  <si>
    <t xml:space="preserve">"m.č. 002, 003, 004, 004a, 005, 006" </t>
  </si>
  <si>
    <t>0,28</t>
  </si>
  <si>
    <t>1,44+0,15</t>
  </si>
  <si>
    <t>0,995+0,15</t>
  </si>
  <si>
    <t>1,135+0,15+0,215</t>
  </si>
  <si>
    <t>7,27+0,15</t>
  </si>
  <si>
    <t>721173402</t>
  </si>
  <si>
    <t>Potrubí z trub PVC SN4 svodné (ležaté) DN 125</t>
  </si>
  <si>
    <t>1019266023</t>
  </si>
  <si>
    <t>https://podminky.urs.cz/item/CS_URS_2022_01/721173402</t>
  </si>
  <si>
    <t>4,325+0,15</t>
  </si>
  <si>
    <t>2,95+0,15</t>
  </si>
  <si>
    <t>1,32+0,15</t>
  </si>
  <si>
    <t>721173403</t>
  </si>
  <si>
    <t>Potrubí z trub PVC SN4 svodné (ležaté) DN 160</t>
  </si>
  <si>
    <t>-2132035014</t>
  </si>
  <si>
    <t>https://podminky.urs.cz/item/CS_URS_2022_01/721173403</t>
  </si>
  <si>
    <t>17,425</t>
  </si>
  <si>
    <t>3,1</t>
  </si>
  <si>
    <t>721174024</t>
  </si>
  <si>
    <t>Potrubí z trub polypropylenových odpadní (svislé) DN 75</t>
  </si>
  <si>
    <t>-1983808720</t>
  </si>
  <si>
    <t>https://podminky.urs.cz/item/CS_URS_2022_01/721174024</t>
  </si>
  <si>
    <t>0,57</t>
  </si>
  <si>
    <t>0,23+2,66</t>
  </si>
  <si>
    <t>721174025</t>
  </si>
  <si>
    <t>Potrubí z trub polypropylenových odpadní (svislé) DN 110</t>
  </si>
  <si>
    <t>1965547900</t>
  </si>
  <si>
    <t>https://podminky.urs.cz/item/CS_URS_2022_01/721174025</t>
  </si>
  <si>
    <t>0,2</t>
  </si>
  <si>
    <t>0,77</t>
  </si>
  <si>
    <t>0,31+8,8</t>
  </si>
  <si>
    <t>0,2+0,23+0,23</t>
  </si>
  <si>
    <t>0,23+0,23</t>
  </si>
  <si>
    <t>721174026</t>
  </si>
  <si>
    <t>Potrubí z trub polypropylenových odpadní (svislé) DN 125</t>
  </si>
  <si>
    <t>-1032851325</t>
  </si>
  <si>
    <t>https://podminky.urs.cz/item/CS_URS_2022_01/721174026</t>
  </si>
  <si>
    <t>0,23*2</t>
  </si>
  <si>
    <t>721174043</t>
  </si>
  <si>
    <t>Potrubí z trub polypropylenových připojovací DN 50</t>
  </si>
  <si>
    <t>-1919735016</t>
  </si>
  <si>
    <t>https://podminky.urs.cz/item/CS_URS_2022_01/721174043</t>
  </si>
  <si>
    <t>0,97</t>
  </si>
  <si>
    <t>17,24+8,73+14,5+6,32+0,65+0,18+2,2+3,64+2</t>
  </si>
  <si>
    <t>0,23+0,24+0,2</t>
  </si>
  <si>
    <t>0,1+0,58</t>
  </si>
  <si>
    <t>721174062</t>
  </si>
  <si>
    <t>Potrubí z trub polypropylenových větrací DN 75</t>
  </si>
  <si>
    <t>705849189</t>
  </si>
  <si>
    <t>https://podminky.urs.cz/item/CS_URS_2022_01/721174062</t>
  </si>
  <si>
    <t>721194104</t>
  </si>
  <si>
    <t>Vyměření přípojek na potrubí vyvedení a upevnění odpadních výpustek DN 40</t>
  </si>
  <si>
    <t>-1598586412</t>
  </si>
  <si>
    <t>https://podminky.urs.cz/item/CS_URS_2022_01/721194104</t>
  </si>
  <si>
    <t>721194109</t>
  </si>
  <si>
    <t>Vyměření přípojek na potrubí vyvedení a upevnění odpadních výpustek DN 110</t>
  </si>
  <si>
    <t>1614440412</t>
  </si>
  <si>
    <t>https://podminky.urs.cz/item/CS_URS_2022_01/721194109</t>
  </si>
  <si>
    <t>721210813</t>
  </si>
  <si>
    <t>Demontáž kanalizačního příslušenství vpustí podlahových z kyselinovzdorné kameniny DN 100</t>
  </si>
  <si>
    <t>1066241477</t>
  </si>
  <si>
    <t>https://podminky.urs.cz/item/CS_URS_2022_01/721210813</t>
  </si>
  <si>
    <t>721211912</t>
  </si>
  <si>
    <t>Podlahové vpusti montáž podlahových vpustí ostatních typů DN 50/75</t>
  </si>
  <si>
    <t>-2076557199</t>
  </si>
  <si>
    <t>https://podminky.urs.cz/item/CS_URS_2022_01/721211912</t>
  </si>
  <si>
    <t>"m.č. 003"</t>
  </si>
  <si>
    <t>"m.č. 004a"</t>
  </si>
  <si>
    <t>"m.č. 006"</t>
  </si>
  <si>
    <t>55161R0722</t>
  </si>
  <si>
    <t>uzávěrka zápachová podlahová boční odtok, mřížka nerez DN 50/75</t>
  </si>
  <si>
    <t>337933834</t>
  </si>
  <si>
    <t>721274121</t>
  </si>
  <si>
    <t>Ventily přivzdušňovací odpadních potrubí vnitřní od DN 32 do DN 50</t>
  </si>
  <si>
    <t>1157336240</t>
  </si>
  <si>
    <t>https://podminky.urs.cz/item/CS_URS_2022_01/721274121</t>
  </si>
  <si>
    <t>"odpad 5"</t>
  </si>
  <si>
    <t>721274125</t>
  </si>
  <si>
    <t>Ventily přivzdušňovací odpadních potrubí vnitřní DN 75</t>
  </si>
  <si>
    <t>432163854</t>
  </si>
  <si>
    <t>https://podminky.urs.cz/item/CS_URS_2022_01/721274125</t>
  </si>
  <si>
    <t>"odpad 6"</t>
  </si>
  <si>
    <t>721290111</t>
  </si>
  <si>
    <t>Zkouška těsnosti kanalizace v objektech vodou do DN 125</t>
  </si>
  <si>
    <t>-362547457</t>
  </si>
  <si>
    <t>https://podminky.urs.cz/item/CS_URS_2022_01/721290111</t>
  </si>
  <si>
    <t>13,04+9,045+58,18+5,64+11,68+1,38</t>
  </si>
  <si>
    <t>721290112</t>
  </si>
  <si>
    <t>Zkouška těsnosti kanalizace v objektech vodou DN 150 nebo DN 200</t>
  </si>
  <si>
    <t>1136525781</t>
  </si>
  <si>
    <t>https://podminky.urs.cz/item/CS_URS_2022_01/721290112</t>
  </si>
  <si>
    <t>20,525</t>
  </si>
  <si>
    <t>721290821</t>
  </si>
  <si>
    <t>Vnitrostaveništní přemístění vybouraných (demontovaných) hmot vnitřní kanalizace vodorovně do 100 m v objektech výšky do 6 m</t>
  </si>
  <si>
    <t>695817706</t>
  </si>
  <si>
    <t>https://podminky.urs.cz/item/CS_URS_2022_01/721290821</t>
  </si>
  <si>
    <t>0,027+0,059</t>
  </si>
  <si>
    <t>721910922</t>
  </si>
  <si>
    <t>Pročištění ležatých svodů do DN 300</t>
  </si>
  <si>
    <t>-1382002175</t>
  </si>
  <si>
    <t>https://podminky.urs.cz/item/CS_URS_2022_01/721910922</t>
  </si>
  <si>
    <t xml:space="preserve">"1.PP" </t>
  </si>
  <si>
    <t>"stávající svod do něhož se napojujeme"</t>
  </si>
  <si>
    <t>R721211001</t>
  </si>
  <si>
    <t>izolační souprava pro podlahovou vpusť (příruba, těsnící kroužek, šruby, fólie)</t>
  </si>
  <si>
    <t>-1153720895</t>
  </si>
  <si>
    <t>R721211002</t>
  </si>
  <si>
    <t>zvukově izolační a fixační prvek k podlahové vpusti 500 x 500 x 8</t>
  </si>
  <si>
    <t>902601193</t>
  </si>
  <si>
    <t>693R41001</t>
  </si>
  <si>
    <t>těsnící manžeta s továrně napojeným PVC izolačním límcem pro kruhová potrubí prům. 110</t>
  </si>
  <si>
    <t>-353109598</t>
  </si>
  <si>
    <t>693R41002</t>
  </si>
  <si>
    <t>těsnící manžeta s továrně napojeným PVC izolačním límcem pro kruhová potrubí prům. 125</t>
  </si>
  <si>
    <t>1197809454</t>
  </si>
  <si>
    <t>693R41003</t>
  </si>
  <si>
    <t>těsnící manžeta s továrně napojeným PVC izolačním límcem pro kruhová potrubí prům. 160</t>
  </si>
  <si>
    <t>2141345228</t>
  </si>
  <si>
    <t>998721102</t>
  </si>
  <si>
    <t>Přesun hmot pro vnitřní kanalizace stanovený z hmotnosti přesunovaného materiálu vodorovná dopravní vzdálenost do 50 m v objektech výšky přes 6 do 12 m</t>
  </si>
  <si>
    <t>390195906</t>
  </si>
  <si>
    <t>https://podminky.urs.cz/item/CS_URS_2022_01/998721102</t>
  </si>
  <si>
    <t>722</t>
  </si>
  <si>
    <t>Zdravotechnika - vnitřní vodovod</t>
  </si>
  <si>
    <t>722130801</t>
  </si>
  <si>
    <t>Demontáž potrubí z ocelových trubek pozinkovaných závitových do DN 25</t>
  </si>
  <si>
    <t>-1146669139</t>
  </si>
  <si>
    <t>https://podminky.urs.cz/item/CS_URS_2022_01/722130801</t>
  </si>
  <si>
    <t>4,23+4,38+2,76+0,15+0,21+0,86+0,13+0,89</t>
  </si>
  <si>
    <t>722130901</t>
  </si>
  <si>
    <t>Opravy vodovodního potrubí z ocelových trubek pozinkovaných závitových zazátkování vývodu</t>
  </si>
  <si>
    <t>-1424642349</t>
  </si>
  <si>
    <t>https://podminky.urs.cz/item/CS_URS_2022_01/722130901</t>
  </si>
  <si>
    <t>2+2</t>
  </si>
  <si>
    <t>722130913</t>
  </si>
  <si>
    <t>Opravy vodovodního potrubí z ocelových trubek pozinkovaných závitových přeřezání ocelové trubky do DN 25</t>
  </si>
  <si>
    <t>620706682</t>
  </si>
  <si>
    <t>https://podminky.urs.cz/item/CS_URS_2022_01/722130913</t>
  </si>
  <si>
    <t>722170801</t>
  </si>
  <si>
    <t>Demontáž rozvodů vody z plastů do Ø 25 mm</t>
  </si>
  <si>
    <t>1237419741</t>
  </si>
  <si>
    <t>https://podminky.urs.cz/item/CS_URS_2022_01/722170801</t>
  </si>
  <si>
    <t>2,02+0,8+0,75+0,15+2,17+0,8+0,61+0,13</t>
  </si>
  <si>
    <t>722171913</t>
  </si>
  <si>
    <t>Odříznutí trubky nebo tvarovky u rozvodů vody z plastů D přes 20 do 25 mm</t>
  </si>
  <si>
    <t>-1350273994</t>
  </si>
  <si>
    <t>https://podminky.urs.cz/item/CS_URS_2022_01/722171913</t>
  </si>
  <si>
    <t>"m.č. 004"</t>
  </si>
  <si>
    <t>722173913</t>
  </si>
  <si>
    <t>Spoje rozvodů vody z plastů svary polyfuzí D přes 20 do 25 mm</t>
  </si>
  <si>
    <t>1638521220</t>
  </si>
  <si>
    <t>https://podminky.urs.cz/item/CS_URS_2022_01/722173913</t>
  </si>
  <si>
    <t>722173982</t>
  </si>
  <si>
    <t>Spoje rozvodů vody z plastů elektrotvarovkami D přes 16 do 20 mm</t>
  </si>
  <si>
    <t>1879311239</t>
  </si>
  <si>
    <t>https://podminky.urs.cz/item/CS_URS_2022_01/722173982</t>
  </si>
  <si>
    <t>722173983</t>
  </si>
  <si>
    <t>Spoje rozvodů vody z plastů elektrotvarovkami D přes 20 do 25 mm</t>
  </si>
  <si>
    <t>-1494742350</t>
  </si>
  <si>
    <t>https://podminky.urs.cz/item/CS_URS_2022_01/722173983</t>
  </si>
  <si>
    <t>722176112</t>
  </si>
  <si>
    <t>Montáž potrubí z plastových trub svařovaných polyfuzně D přes 16 do 20 mm</t>
  </si>
  <si>
    <t>138395156</t>
  </si>
  <si>
    <t>https://podminky.urs.cz/item/CS_URS_2022_01/722176112</t>
  </si>
  <si>
    <t>"studená voda"</t>
  </si>
  <si>
    <t>0,38+1,75+2,21+1,48+0,76+0,1+1,45</t>
  </si>
  <si>
    <t>"přívodní místo m.č. 002"</t>
  </si>
  <si>
    <t>2,3+1,45</t>
  </si>
  <si>
    <t>"cirkulace"</t>
  </si>
  <si>
    <t>0,75+0,5+0,2+0,15</t>
  </si>
  <si>
    <t>(1,11+1,11+1,7+3,51+0,5+0,16+0,15)</t>
  </si>
  <si>
    <t>(2,13+1,7+3,34+0,5+0,16+0,15)</t>
  </si>
  <si>
    <t>"teplá voda"</t>
  </si>
  <si>
    <t>0,1+0,91+1,33+0,63+1,38</t>
  </si>
  <si>
    <t>1,62+0,05+0,68+1,42</t>
  </si>
  <si>
    <t>0,6+0,67+0,4+0,15</t>
  </si>
  <si>
    <t>0,15+0,31+0,61+0,41</t>
  </si>
  <si>
    <t>0,15+0,31+0,26+0,41</t>
  </si>
  <si>
    <t>28615100</t>
  </si>
  <si>
    <t>trubka tlaková PPR řada PN 10 20x2,2x4000mm</t>
  </si>
  <si>
    <t>1696385548</t>
  </si>
  <si>
    <t>pot2*1,03</t>
  </si>
  <si>
    <t>722176113</t>
  </si>
  <si>
    <t>Montáž potrubí z plastových trub svařovaných polyfuzně D přes 20 do 25 mm</t>
  </si>
  <si>
    <t>1603142693</t>
  </si>
  <si>
    <t>https://podminky.urs.cz/item/CS_URS_2022_01/722176113</t>
  </si>
  <si>
    <t>"výměna potrubí a stoupačka - napojení 1.NP"</t>
  </si>
  <si>
    <t>2,73+0,21+0,86</t>
  </si>
  <si>
    <t>3,8+3,6</t>
  </si>
  <si>
    <t>1,2+1,1+1,25+1,58</t>
  </si>
  <si>
    <t>28615105</t>
  </si>
  <si>
    <t>trubka tlaková PPR řada PN 10 25x2,3x4000mm</t>
  </si>
  <si>
    <t>-2116475824</t>
  </si>
  <si>
    <t>pot3*1,03</t>
  </si>
  <si>
    <t>722181221</t>
  </si>
  <si>
    <t>Ochrana potrubí termoizolačními trubicemi z pěnového polyetylenu PE přilepenými v příčných a podélných spojích, tloušťky izolace přes 6 do 9 mm, vnitřního průměru izolace DN do 22 mm</t>
  </si>
  <si>
    <t>-525984014</t>
  </si>
  <si>
    <t>https://podminky.urs.cz/item/CS_URS_2022_01/722181221</t>
  </si>
  <si>
    <t>0,17</t>
  </si>
  <si>
    <t>1,1+1,11+1,7+3,08</t>
  </si>
  <si>
    <t>722181222</t>
  </si>
  <si>
    <t>Ochrana potrubí termoizolačními trubicemi z pěnového polyetylenu PE přilepenými v příčných a podélných spojích, tloušťky izolace přes 6 do 9 mm, vnitřního průměru izolace DN přes 22 do 45 mm</t>
  </si>
  <si>
    <t>-46487633</t>
  </si>
  <si>
    <t>https://podminky.urs.cz/item/CS_URS_2022_01/722181222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</si>
  <si>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</si>
  <si>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</si>
  <si>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-127336337</t>
  </si>
  <si>
    <t>https://podminky.urs.cz/item/CS_URS_2022_01/722181231</t>
  </si>
  <si>
    <t>0,83+1,48+1,45+0,76+0,1</t>
  </si>
  <si>
    <t>2,74+1,45</t>
  </si>
  <si>
    <t>0,54+0,2+0,5</t>
  </si>
  <si>
    <t>0,43+0,5+0,16</t>
  </si>
  <si>
    <t>0,44+0,5+0,16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</si>
  <si>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</si>
  <si>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</si>
  <si>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429093346</t>
  </si>
  <si>
    <t>https://podminky.urs.cz/item/CS_URS_2022_01/722181232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</si>
  <si>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</si>
  <si>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</si>
  <si>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1316595902</t>
  </si>
  <si>
    <t>https://podminky.urs.cz/item/CS_URS_2022_01/722181241</t>
  </si>
  <si>
    <t>0,48+1,42</t>
  </si>
  <si>
    <t>0,6+0,67+0,4</t>
  </si>
  <si>
    <t>0,41+0,61+0,31</t>
  </si>
  <si>
    <t>0,41+0,26+0,31</t>
  </si>
  <si>
    <t>722190401</t>
  </si>
  <si>
    <t>Zřízení přípojek na potrubí vyvedení a upevnění výpustek do DN 25</t>
  </si>
  <si>
    <t>-1796978207</t>
  </si>
  <si>
    <t>https://podminky.urs.cz/item/CS_URS_2022_01/722190401</t>
  </si>
  <si>
    <t>2+1</t>
  </si>
  <si>
    <t>722220121</t>
  </si>
  <si>
    <t>Armatury s jedním závitem nástěnky pro baterii G 1/2"</t>
  </si>
  <si>
    <t>pár</t>
  </si>
  <si>
    <t>95983043</t>
  </si>
  <si>
    <t>https://podminky.urs.cz/item/CS_URS_2022_01/722220121</t>
  </si>
  <si>
    <t>1+1</t>
  </si>
  <si>
    <t>722220861</t>
  </si>
  <si>
    <t>Demontáž armatur závitových se dvěma závity do G 3/4</t>
  </si>
  <si>
    <t>968716954</t>
  </si>
  <si>
    <t>https://podminky.urs.cz/item/CS_URS_2022_01/722220861</t>
  </si>
  <si>
    <t>722290226</t>
  </si>
  <si>
    <t>Zkoušky, proplach a desinfekce vodovodního potrubí zkoušky těsnosti vodovodního potrubí závitového do DN 50</t>
  </si>
  <si>
    <t>788848455</t>
  </si>
  <si>
    <t>https://podminky.urs.cz/item/CS_URS_2022_01/722290226</t>
  </si>
  <si>
    <t>722290234</t>
  </si>
  <si>
    <t>Zkoušky, proplach a desinfekce vodovodního potrubí proplach a desinfekce vodovodního potrubí do DN 80</t>
  </si>
  <si>
    <t>-1407697122</t>
  </si>
  <si>
    <t>https://podminky.urs.cz/item/CS_URS_2022_01/722290234</t>
  </si>
  <si>
    <t>R722232043</t>
  </si>
  <si>
    <t>kohout kulový přímý G 1/2 PN 42 do 185ˇC vnitřní závit</t>
  </si>
  <si>
    <t>-880615755</t>
  </si>
  <si>
    <t>R722232044</t>
  </si>
  <si>
    <t>kohout kulový přímý G 3/4 PN 42 do 185ˇC vnitřní závit</t>
  </si>
  <si>
    <t>-1233399373</t>
  </si>
  <si>
    <t>722290822</t>
  </si>
  <si>
    <t>Vnitrostaveništní přemístění vybouraných (demontovaných) hmot vnitřní vodovod vodorovně do 100 m v objektech výšky přes 6 do 12 m</t>
  </si>
  <si>
    <t>-1300281747</t>
  </si>
  <si>
    <t>https://podminky.urs.cz/item/CS_URS_2022_01/722290822</t>
  </si>
  <si>
    <t>0,029+0,002+0,002</t>
  </si>
  <si>
    <t>998722102</t>
  </si>
  <si>
    <t>Přesun hmot pro vnitřní vodovod stanovený z hmotnosti přesunovaného materiálu vodorovná dopravní vzdálenost do 50 m v objektech výšky přes 6 do 12 m</t>
  </si>
  <si>
    <t>285519444</t>
  </si>
  <si>
    <t>https://podminky.urs.cz/item/CS_URS_2022_01/998722102</t>
  </si>
  <si>
    <t>998722181</t>
  </si>
  <si>
    <t>Přesun hmot pro vnitřní vodovod stanovený z hmotnosti přesunovaného materiálu Příplatek k ceně za přesun prováděný bez použití mechanizace pro jakoukoliv výšku objektu</t>
  </si>
  <si>
    <t>1598005228</t>
  </si>
  <si>
    <t>https://podminky.urs.cz/item/CS_URS_2022_01/998722181</t>
  </si>
  <si>
    <t>725</t>
  </si>
  <si>
    <t>Zdravotechnika - zařizovací předměty</t>
  </si>
  <si>
    <t>725119125</t>
  </si>
  <si>
    <t>Zařízení záchodů montáž klozetových mís závěsných na nosné stěny</t>
  </si>
  <si>
    <t>612850536</t>
  </si>
  <si>
    <t>https://podminky.urs.cz/item/CS_URS_2022_01/725119125</t>
  </si>
  <si>
    <t>64236R0091</t>
  </si>
  <si>
    <t>mísa keramická klozetová závěsná bílá s hlubokým splachováním , 360 x 560 x 400</t>
  </si>
  <si>
    <t>1069742605</t>
  </si>
  <si>
    <t>55281R0792</t>
  </si>
  <si>
    <t>ovládací tlačítko splachovací nádržky závěsného klozetu dvojčinné</t>
  </si>
  <si>
    <t>1604980082</t>
  </si>
  <si>
    <t>55167R0394</t>
  </si>
  <si>
    <t>sedátko pro závěsnou záchodovou mísu bílé antibakteriální</t>
  </si>
  <si>
    <t>-1138997731</t>
  </si>
  <si>
    <t>64236R0041</t>
  </si>
  <si>
    <t>montážní prvek pro závěsné WC hl. 80 mm vč. splachovací nádržky hl. 80 mm, připoj.odpadu 90/110 se samonos. ocel. rámem</t>
  </si>
  <si>
    <t>-42228450</t>
  </si>
  <si>
    <t>725210821</t>
  </si>
  <si>
    <t>Demontáž umyvadel bez výtokových armatur umyvadel</t>
  </si>
  <si>
    <t>1280838487</t>
  </si>
  <si>
    <t>https://podminky.urs.cz/item/CS_URS_2022_01/725210821</t>
  </si>
  <si>
    <t>725219102</t>
  </si>
  <si>
    <t>Umyvadla montáž umyvadel ostatních typů na šrouby</t>
  </si>
  <si>
    <t>-1079199403</t>
  </si>
  <si>
    <t>https://podminky.urs.cz/item/CS_URS_2022_01/725219102</t>
  </si>
  <si>
    <t>64211R0032</t>
  </si>
  <si>
    <t>umyvadlo keramické závěsné bílé 600x450mm bez otvoru na baterii</t>
  </si>
  <si>
    <t>2088412063</t>
  </si>
  <si>
    <t>64221R0001</t>
  </si>
  <si>
    <t xml:space="preserve">umývátko keramické stěnové bílé 450x340x 125 mm </t>
  </si>
  <si>
    <t>-1016014421</t>
  </si>
  <si>
    <t>725291631</t>
  </si>
  <si>
    <t>Doplňky zařízení koupelen a záchodů nerezové zásobník papírových ručníků</t>
  </si>
  <si>
    <t>1120779880</t>
  </si>
  <si>
    <t>https://podminky.urs.cz/item/CS_URS_2022_01/725291631</t>
  </si>
  <si>
    <t>725291R0511</t>
  </si>
  <si>
    <t>Doplňky zařízení koupelen a záchodů nerezové dávkovač tekutého mýdla nástěnný</t>
  </si>
  <si>
    <t>277731230</t>
  </si>
  <si>
    <t>725291R0621</t>
  </si>
  <si>
    <t xml:space="preserve">Doplňky zařízení koupelen a záchodů nerezové zásobník toaletních papírů </t>
  </si>
  <si>
    <t>1903232325</t>
  </si>
  <si>
    <t>725320821</t>
  </si>
  <si>
    <t>Demontáž dřezů dvojitých bez výtokových armatur na konzolách</t>
  </si>
  <si>
    <t>-566960256</t>
  </si>
  <si>
    <t>https://podminky.urs.cz/item/CS_URS_2022_01/725320821</t>
  </si>
  <si>
    <t>725530831</t>
  </si>
  <si>
    <t>Demontáž elektrických zásobníkových ohřívačů vody průtokových jakýchkoliv</t>
  </si>
  <si>
    <t>-1555679281</t>
  </si>
  <si>
    <t>https://podminky.urs.cz/item/CS_URS_2022_01/725530831</t>
  </si>
  <si>
    <t>725539201</t>
  </si>
  <si>
    <t>Elektrické ohřívače zásobníkové montáž tlakových ohřívačů závěsných (svislých nebo vodorovných) do 15 l</t>
  </si>
  <si>
    <t>-2087860435</t>
  </si>
  <si>
    <t>https://podminky.urs.cz/item/CS_URS_2022_01/725539201</t>
  </si>
  <si>
    <t>54132R286</t>
  </si>
  <si>
    <t>ohřívač vody elektrický tlakový měděná nádrž  pod umyvadlo 5L 2kW/230V</t>
  </si>
  <si>
    <t>959263807</t>
  </si>
  <si>
    <t>725590812</t>
  </si>
  <si>
    <t>Vnitrostaveništní přemístění vybouraných (demontovaných) hmot zařizovacích předmětů vodorovně do 100 m v objektech výšky přes 6 do 12 m</t>
  </si>
  <si>
    <t>893491195</t>
  </si>
  <si>
    <t>https://podminky.urs.cz/item/CS_URS_2022_01/725590812</t>
  </si>
  <si>
    <t>0,058+0,027+0,045+0,005+0,002+0,003+0,003</t>
  </si>
  <si>
    <t>0,001+0,015</t>
  </si>
  <si>
    <t>725819402</t>
  </si>
  <si>
    <t>Ventily montáž ventilů ostatních typů rohových bez připojovací trubičky G 1/2"</t>
  </si>
  <si>
    <t>-2031704828</t>
  </si>
  <si>
    <t>https://podminky.urs.cz/item/CS_URS_2022_01/725819402</t>
  </si>
  <si>
    <t>1*2</t>
  </si>
  <si>
    <t>2*2</t>
  </si>
  <si>
    <t>551R4101</t>
  </si>
  <si>
    <t>ventil rohový nerez C 1/2</t>
  </si>
  <si>
    <t>266413938</t>
  </si>
  <si>
    <t>725820801</t>
  </si>
  <si>
    <t>Demontáž baterií nástěnných do G 3/4</t>
  </si>
  <si>
    <t>-270155717</t>
  </si>
  <si>
    <t>https://podminky.urs.cz/item/CS_URS_2022_01/725820801</t>
  </si>
  <si>
    <t>"m.č. 001 a 002"</t>
  </si>
  <si>
    <t>725820802</t>
  </si>
  <si>
    <t>Demontáž baterií stojánkových do 1 otvoru</t>
  </si>
  <si>
    <t>-1222894914</t>
  </si>
  <si>
    <t>https://podminky.urs.cz/item/CS_URS_2022_01/725820802</t>
  </si>
  <si>
    <t>725829121</t>
  </si>
  <si>
    <t>Baterie umyvadlové montáž ostatních typů nástěnných pákových nebo klasických</t>
  </si>
  <si>
    <t>-1543401362</t>
  </si>
  <si>
    <t>https://podminky.urs.cz/item/CS_URS_2022_01/725829121</t>
  </si>
  <si>
    <t>55143R0169</t>
  </si>
  <si>
    <t>baterie dřezová páková nástěnná 250 mm chrom</t>
  </si>
  <si>
    <t>357509252</t>
  </si>
  <si>
    <t>55145723</t>
  </si>
  <si>
    <t>baterie dřezová páková stojánková se sprškou chrom</t>
  </si>
  <si>
    <t>-1092026057</t>
  </si>
  <si>
    <t>725850800</t>
  </si>
  <si>
    <t>Demontáž odpadních ventilů všech připojovacích dimenzí</t>
  </si>
  <si>
    <t>153918704</t>
  </si>
  <si>
    <t>https://podminky.urs.cz/item/CS_URS_2022_01/725850800</t>
  </si>
  <si>
    <t>725859102</t>
  </si>
  <si>
    <t>Ventily odpadní pro zařizovací předměty montáž ventilů přes 32 do DN 50</t>
  </si>
  <si>
    <t>610718853</t>
  </si>
  <si>
    <t>https://podminky.urs.cz/item/CS_URS_2022_01/725859102</t>
  </si>
  <si>
    <t>55160R0240</t>
  </si>
  <si>
    <t>ventil odpadní  bez přepadu nerez G 5/4 s rytkou nerez</t>
  </si>
  <si>
    <t>-704744498</t>
  </si>
  <si>
    <t>725860811</t>
  </si>
  <si>
    <t>Demontáž zápachových uzávěrek pro zařizovací předměty jednoduchých</t>
  </si>
  <si>
    <t>498082777</t>
  </si>
  <si>
    <t>https://podminky.urs.cz/item/CS_URS_2022_01/725860811</t>
  </si>
  <si>
    <t>725860812</t>
  </si>
  <si>
    <t>Demontáž zápachových uzávěrek pro zařizovací předměty dvojitých</t>
  </si>
  <si>
    <t>607727846</t>
  </si>
  <si>
    <t>https://podminky.urs.cz/item/CS_URS_2022_01/725860812</t>
  </si>
  <si>
    <t>725869101</t>
  </si>
  <si>
    <t>Zápachové uzávěrky zařizovacích předmětů montáž zápachových uzávěrek umyvadlových do DN 40</t>
  </si>
  <si>
    <t>286114426</t>
  </si>
  <si>
    <t>https://podminky.urs.cz/item/CS_URS_2022_01/725869101</t>
  </si>
  <si>
    <t>55161315</t>
  </si>
  <si>
    <t>uzávěrka zápachová umyvadlová podomítková DN 40/50</t>
  </si>
  <si>
    <t>-1584422138</t>
  </si>
  <si>
    <t>551613151</t>
  </si>
  <si>
    <t>souprava připojovací pro zápachovou uzávěrku umyvadlovou chromová</t>
  </si>
  <si>
    <t>87203398</t>
  </si>
  <si>
    <t>725980121</t>
  </si>
  <si>
    <t>Dvířka 15/15</t>
  </si>
  <si>
    <t>1678796564</t>
  </si>
  <si>
    <t>https://podminky.urs.cz/item/CS_URS_2022_01/725980121</t>
  </si>
  <si>
    <t>"pro přístup ke kulovým ventilům na vodovodním potrubí"</t>
  </si>
  <si>
    <t>725980R0122</t>
  </si>
  <si>
    <t>Dvířka 20/20</t>
  </si>
  <si>
    <t>1238589450</t>
  </si>
  <si>
    <t>"pod umyvadlem"</t>
  </si>
  <si>
    <t>725991811</t>
  </si>
  <si>
    <t>Demontáž ostatní konzol pro potrubí vysekáním ze zdi (bez úpravy otvoru) nebo upálením (včetně začištění konců) jednoduchých</t>
  </si>
  <si>
    <t>-2044014954</t>
  </si>
  <si>
    <t>https://podminky.urs.cz/item/CS_URS_2022_01/725991811</t>
  </si>
  <si>
    <t>998725102</t>
  </si>
  <si>
    <t>Přesun hmot pro zařizovací předměty stanovený z hmotnosti přesunovaného materiálu vodorovná dopravní vzdálenost do 50 m v objektech výšky přes 6 do 12 m</t>
  </si>
  <si>
    <t>-677396267</t>
  </si>
  <si>
    <t>https://podminky.urs.cz/item/CS_URS_2022_01/998725102</t>
  </si>
  <si>
    <t>998725181</t>
  </si>
  <si>
    <t>Přesun hmot pro zařizovací předměty stanovený z hmotnosti přesunovaného materiálu Příplatek k cenám za přesun prováděný bez použití mechanizace pro jakoukoliv výšku objektu</t>
  </si>
  <si>
    <t>-614777186</t>
  </si>
  <si>
    <t>https://podminky.urs.cz/item/CS_URS_2022_01/998725181</t>
  </si>
  <si>
    <t>727</t>
  </si>
  <si>
    <t>Zdravotechnika - požární ochrana</t>
  </si>
  <si>
    <t>727222R0004</t>
  </si>
  <si>
    <t>Protipožární ochranné manžety plastového potrubí 63 D+M</t>
  </si>
  <si>
    <t>-216837658</t>
  </si>
  <si>
    <t>4+4</t>
  </si>
  <si>
    <t>727222R007</t>
  </si>
  <si>
    <t>Protipožární ochranné manžety plastového potrubí D 110 D+M</t>
  </si>
  <si>
    <t>-683829376</t>
  </si>
  <si>
    <t>59081R0010</t>
  </si>
  <si>
    <t>silikonový tmel  protipožární  balení 310 ml</t>
  </si>
  <si>
    <t>balení</t>
  </si>
  <si>
    <t>-1251440662</t>
  </si>
  <si>
    <t>"utěsnění prostupů vodovodního potrubí stropními i zděnými konstrukcemi"</t>
  </si>
  <si>
    <t>763</t>
  </si>
  <si>
    <t>Konstrukce suché výstavby</t>
  </si>
  <si>
    <t>763121714</t>
  </si>
  <si>
    <t>Stěna předsazená ze sádrokartonových desek ostatní konstrukce a práce na předsazených stěnách ze sádrokartonových desek základní penetrační nátěr</t>
  </si>
  <si>
    <t>1302746874</t>
  </si>
  <si>
    <t>https://podminky.urs.cz/item/CS_URS_2022_01/763121714</t>
  </si>
  <si>
    <t>2*2,6*0,8</t>
  </si>
  <si>
    <t>2*2,4*0,8</t>
  </si>
  <si>
    <t>763135102</t>
  </si>
  <si>
    <t>Montáž sádrokartonového podhledu kazetového demontovatelného, velikosti kazet 600x600 mm včetně zavěšené nosné konstrukce polozapuštěné</t>
  </si>
  <si>
    <t>-1189180113</t>
  </si>
  <si>
    <t>https://podminky.urs.cz/item/CS_URS_2022_01/763135102</t>
  </si>
  <si>
    <t>59030R0571</t>
  </si>
  <si>
    <t>podhled kazetový  600x25x600mm</t>
  </si>
  <si>
    <t>-2143495293</t>
  </si>
  <si>
    <t>sdk1*1,05</t>
  </si>
  <si>
    <t>763135812</t>
  </si>
  <si>
    <t>Demontáž podhledu sádrokartonového kazetového na zavěšeném na roštu polozapuštěném</t>
  </si>
  <si>
    <t>-324591540</t>
  </si>
  <si>
    <t>https://podminky.urs.cz/item/CS_URS_2022_01/763135812</t>
  </si>
  <si>
    <t>5,775*0,5</t>
  </si>
  <si>
    <t>763164531</t>
  </si>
  <si>
    <t>Obklad konstrukcí sádrokartonovými deskami včetně ochranných úhelníků ve tvaru L rozvinuté šíře přes 0,4 do 0,8 m, opláštěný deskou standardní A, tl. 12,5 mm</t>
  </si>
  <si>
    <t>1103285887</t>
  </si>
  <si>
    <t>https://podminky.urs.cz/item/CS_URS_2022_01/763164531</t>
  </si>
  <si>
    <t>2*2,6</t>
  </si>
  <si>
    <t>2*2,4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</si>
  <si>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</si>
  <si>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</si>
  <si>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553689462</t>
  </si>
  <si>
    <t>https://podminky.urs.cz/item/CS_URS_2022_01/998763301</t>
  </si>
  <si>
    <t>998763381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</si>
  <si>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</si>
  <si>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-1794207252</t>
  </si>
  <si>
    <t>https://podminky.urs.cz/item/CS_URS_2022_01/998763381</t>
  </si>
  <si>
    <t>771573916</t>
  </si>
  <si>
    <t>Výměna keramické dlaždice lepené velikosti přes 22 do 25 ks/m2</t>
  </si>
  <si>
    <t>-953074</t>
  </si>
  <si>
    <t>https://podminky.urs.cz/item/CS_URS_2022_01/771573916</t>
  </si>
  <si>
    <t>(9,3*0,8)/(0,2*0,2)</t>
  </si>
  <si>
    <t>(1*0,5)/(0,2*0,2)</t>
  </si>
  <si>
    <t>169</t>
  </si>
  <si>
    <t>59761R0406</t>
  </si>
  <si>
    <t>dlažba keramická slinutá protiskluzná do interiéru i exteriéru pro vysoké mechanické namáhání přes 22 do 25ks/m2</t>
  </si>
  <si>
    <t>-1558566138</t>
  </si>
  <si>
    <t>dl1*0,2*0,2*1,1</t>
  </si>
  <si>
    <t>170</t>
  </si>
  <si>
    <t>998771102</t>
  </si>
  <si>
    <t>Přesun hmot pro podlahy z dlaždic stanovený z hmotnosti přesunovaného materiálu vodorovná dopravní vzdálenost do 50 m v objektech výšky přes 6 do 12 m</t>
  </si>
  <si>
    <t>-1632947076</t>
  </si>
  <si>
    <t>https://podminky.urs.cz/item/CS_URS_2022_01/998771102</t>
  </si>
  <si>
    <t>171</t>
  </si>
  <si>
    <t>-138712886</t>
  </si>
  <si>
    <t>776</t>
  </si>
  <si>
    <t>Podlahy povlakové</t>
  </si>
  <si>
    <t>172</t>
  </si>
  <si>
    <t>776111311</t>
  </si>
  <si>
    <t>Příprava podkladu vysátí podlah</t>
  </si>
  <si>
    <t>1875531521</t>
  </si>
  <si>
    <t>https://podminky.urs.cz/item/CS_URS_2022_01/776111311</t>
  </si>
  <si>
    <t>173</t>
  </si>
  <si>
    <t>776121321</t>
  </si>
  <si>
    <t>Příprava podkladu penetrace neředěná podlah</t>
  </si>
  <si>
    <t>-1477610697</t>
  </si>
  <si>
    <t>https://podminky.urs.cz/item/CS_URS_2022_01/776121321</t>
  </si>
  <si>
    <t>174</t>
  </si>
  <si>
    <t>776201812</t>
  </si>
  <si>
    <t>Demontáž povlakových podlahovin lepených ručně s podložkou</t>
  </si>
  <si>
    <t>-721432553</t>
  </si>
  <si>
    <t>https://podminky.urs.cz/item/CS_URS_2022_01/776201812</t>
  </si>
  <si>
    <t>175</t>
  </si>
  <si>
    <t>776221111</t>
  </si>
  <si>
    <t>Montáž podlahovin z PVC lepením standardním lepidlem z pásů standardních</t>
  </si>
  <si>
    <t>-1437791809</t>
  </si>
  <si>
    <t>https://podminky.urs.cz/item/CS_URS_2022_01/776221111</t>
  </si>
  <si>
    <t>176</t>
  </si>
  <si>
    <t>28412245</t>
  </si>
  <si>
    <t>krytina podlahová heterogenní š 1,5m tl 2mm</t>
  </si>
  <si>
    <t>-1078854991</t>
  </si>
  <si>
    <t>pvc1*1,2</t>
  </si>
  <si>
    <t>177</t>
  </si>
  <si>
    <t>776223112</t>
  </si>
  <si>
    <t>Montáž podlahovin z PVC spoj podlah svařováním za studena</t>
  </si>
  <si>
    <t>1108261680</t>
  </si>
  <si>
    <t>https://podminky.urs.cz/item/CS_URS_2022_01/776223112</t>
  </si>
  <si>
    <t>(3,95+0,5)*2</t>
  </si>
  <si>
    <t>(1,415+0,5)*2</t>
  </si>
  <si>
    <t>178</t>
  </si>
  <si>
    <t>998776102</t>
  </si>
  <si>
    <t>Přesun hmot pro podlahy povlakové stanovený z hmotnosti přesunovaného materiálu vodorovná dopravní vzdálenost do 50 m v objektech výšky přes 6 do 12 m</t>
  </si>
  <si>
    <t>-167717438</t>
  </si>
  <si>
    <t>https://podminky.urs.cz/item/CS_URS_2022_01/998776102</t>
  </si>
  <si>
    <t>179</t>
  </si>
  <si>
    <t>998776181</t>
  </si>
  <si>
    <t>Přesun hmot pro podlahy povlakové stanovený z hmotnosti přesunovaného materiálu Příplatek k cenám za přesun prováděný bez použití mechanizace pro jakoukoliv výšku objektu</t>
  </si>
  <si>
    <t>-1925342854</t>
  </si>
  <si>
    <t>https://podminky.urs.cz/item/CS_URS_2022_01/998776181</t>
  </si>
  <si>
    <t>180</t>
  </si>
  <si>
    <t>784211R0101</t>
  </si>
  <si>
    <t>Malby z malířských směsí oděruvzdorných za mokra dvojnásobné, bílé za mokra oděruvzdorné výborně v místnostech výšky do 3,80 m</t>
  </si>
  <si>
    <t>-210236741</t>
  </si>
  <si>
    <t>ALFA-340012 - SO 01 - D.1.4.2 - elektroinstalace</t>
  </si>
  <si>
    <t>PSV - PSV</t>
  </si>
  <si>
    <t xml:space="preserve">    7401 - Materiál</t>
  </si>
  <si>
    <t xml:space="preserve">    7402 - Rozvaděče</t>
  </si>
  <si>
    <t xml:space="preserve">    7403 - Svítidla</t>
  </si>
  <si>
    <t xml:space="preserve">    7404 - Ostatní</t>
  </si>
  <si>
    <t xml:space="preserve">    7405 - POZNÁMKA</t>
  </si>
  <si>
    <t>7401</t>
  </si>
  <si>
    <t>Materiál</t>
  </si>
  <si>
    <t>7401R201</t>
  </si>
  <si>
    <t xml:space="preserve">krabice el. instalační KR 97 vč. zapojení </t>
  </si>
  <si>
    <t>405368430</t>
  </si>
  <si>
    <t>7401R202</t>
  </si>
  <si>
    <t xml:space="preserve">krabice el. instalační KP 68 vč. zapojení </t>
  </si>
  <si>
    <t>-676328470</t>
  </si>
  <si>
    <t>7401R203</t>
  </si>
  <si>
    <t xml:space="preserve">krabice el. instalační K0 97 vč. zapojení </t>
  </si>
  <si>
    <t>1677778866</t>
  </si>
  <si>
    <t>7401R204</t>
  </si>
  <si>
    <t xml:space="preserve">krabice el. instalační K0 125 vč. zapojení </t>
  </si>
  <si>
    <t>736485020</t>
  </si>
  <si>
    <t>7401R205</t>
  </si>
  <si>
    <t xml:space="preserve">krabice el. instalační KU 68 vč. zapojení </t>
  </si>
  <si>
    <t>-842979236</t>
  </si>
  <si>
    <t>7401R206</t>
  </si>
  <si>
    <t>-210419231</t>
  </si>
  <si>
    <t>7401R207</t>
  </si>
  <si>
    <t>el. instalační krabice - krabice ve vyšším krytí IP 40, IP 65 vč. zapojení</t>
  </si>
  <si>
    <t>1472275920</t>
  </si>
  <si>
    <t>7401R301</t>
  </si>
  <si>
    <t xml:space="preserve">kabely typu CYKY 2-o x 1,5 mm2 volně i pevně uložené </t>
  </si>
  <si>
    <t>-2026031635</t>
  </si>
  <si>
    <t>7401R302</t>
  </si>
  <si>
    <t>kabely typu CYKY 2-o x 1,5 mm2 volně i pevně uložené - pouze montáž</t>
  </si>
  <si>
    <t>568153814</t>
  </si>
  <si>
    <t>7401R303</t>
  </si>
  <si>
    <t>kabely typu CYKY 3-o (4 - o) x 1,5 mm2 volně i pevně uložené - pouze montáž !</t>
  </si>
  <si>
    <t>-642950671</t>
  </si>
  <si>
    <t>7401R304</t>
  </si>
  <si>
    <t xml:space="preserve">kabely typu CYKY 3J x 1,5 mm2 volně i pevně uložené </t>
  </si>
  <si>
    <t>-2136291769</t>
  </si>
  <si>
    <t>7401R305</t>
  </si>
  <si>
    <t>kabely typu CYKY 3J x 1,5 mm2 volně i pevně uložené - pouze montáž</t>
  </si>
  <si>
    <t>498009680</t>
  </si>
  <si>
    <t>7401R306</t>
  </si>
  <si>
    <t xml:space="preserve">kabely typu CYKY 3J x 2,5 mm2 volně i pevně uložené </t>
  </si>
  <si>
    <t>178830903</t>
  </si>
  <si>
    <t>7401R307</t>
  </si>
  <si>
    <t>kabely typu CYKY 3J x 2,5 mm2 volně i pevně uložené - pouze montáž !</t>
  </si>
  <si>
    <t>-178341625</t>
  </si>
  <si>
    <t>7401R308</t>
  </si>
  <si>
    <t xml:space="preserve">kabely typu CYKY 5J x 2,5 mm2 volně i pevně uložené </t>
  </si>
  <si>
    <t>-768876321</t>
  </si>
  <si>
    <t>7401R401</t>
  </si>
  <si>
    <t xml:space="preserve">vodiče s CU jádry H05V - U 6 - 95 mm2 volně i pevně uložené </t>
  </si>
  <si>
    <t>1907414988</t>
  </si>
  <si>
    <t>7401R501</t>
  </si>
  <si>
    <t>vypínač domovní 1. polový, řazení 1, 230V AC / 10A, IP44 - pouze montáž !</t>
  </si>
  <si>
    <t>-1065867961</t>
  </si>
  <si>
    <t>7401R502</t>
  </si>
  <si>
    <t>vypínač domovní 1. polový, řazení 6, 230V AC / 10A, IP44 - pouze montáž !</t>
  </si>
  <si>
    <t>1556439824</t>
  </si>
  <si>
    <t>7401R503</t>
  </si>
  <si>
    <t>vypínač domovní 1. polový, řazení 5, 230V AC / 10A, IP44 - pouze montáž !</t>
  </si>
  <si>
    <t>2144780543</t>
  </si>
  <si>
    <t>7401R504</t>
  </si>
  <si>
    <t>vypínač domovní 1. polový, řazení 7, 230V AC / 10A, IP44 - pouze montáž !</t>
  </si>
  <si>
    <t>858200536</t>
  </si>
  <si>
    <t>7401R505</t>
  </si>
  <si>
    <t>vypínač domovní 1. polový, řazení 1, 230V AC / 10A, IP44, design dle výběru investora</t>
  </si>
  <si>
    <t>380884297</t>
  </si>
  <si>
    <t>7401R601</t>
  </si>
  <si>
    <t>zásuvka jednoduchá, 230V AC / 16A, design dle výběru investora</t>
  </si>
  <si>
    <t>1331900948</t>
  </si>
  <si>
    <t>7401R602</t>
  </si>
  <si>
    <t>zásuvka dvojnásobná, 230V AC / 16A - pouze montáž !</t>
  </si>
  <si>
    <t>1867447658</t>
  </si>
  <si>
    <t>7401R603</t>
  </si>
  <si>
    <t>zásuvka přisazená , 230V AC / 16A - pouze montáž !</t>
  </si>
  <si>
    <t>-1029435443</t>
  </si>
  <si>
    <t>7401R701</t>
  </si>
  <si>
    <t>podružný materiál</t>
  </si>
  <si>
    <t>kpl</t>
  </si>
  <si>
    <t>-174625389</t>
  </si>
  <si>
    <t>7402</t>
  </si>
  <si>
    <t>Rozvaděče</t>
  </si>
  <si>
    <t>7402R201</t>
  </si>
  <si>
    <t xml:space="preserve">podružný rozvaděč přisazený, plastová skříň, IP 40, vč. přístrojové náplně - typ RV. Viz výkres č. 608 </t>
  </si>
  <si>
    <t>56439359</t>
  </si>
  <si>
    <t>7402R202</t>
  </si>
  <si>
    <t xml:space="preserve">úprava stávajícího rozvaděče vč. přístrojové náplně - typ RO. 1, Viz příloha č. 608 </t>
  </si>
  <si>
    <t>-2099252925</t>
  </si>
  <si>
    <t>7402R203</t>
  </si>
  <si>
    <t xml:space="preserve">úprava stávajícího rozvaděče vč. přístrojové náplně - typ RO. 2, Viz příloha č. 608 </t>
  </si>
  <si>
    <t>331769648</t>
  </si>
  <si>
    <t>7402R204</t>
  </si>
  <si>
    <t xml:space="preserve">úprava stávajícího rozvaděče vč. přístrojové náplně - stávající rozvaděč nn 2.NP, Viz příloha č. 608 </t>
  </si>
  <si>
    <t>1843699542</t>
  </si>
  <si>
    <t>7402R205</t>
  </si>
  <si>
    <t xml:space="preserve">úprava stávajícího rozvaděče vč. přístrojové náplně - stávající rozvaděč nn 3.NP, Viz příloha č. 608 </t>
  </si>
  <si>
    <t>-1558519958</t>
  </si>
  <si>
    <t>7402R206</t>
  </si>
  <si>
    <t xml:space="preserve">úprava stávajícího rozvaděče vč. přístrojové náplně - stávající rozvaděč nn 1.NP, rozvodna NN Viz příloha č. 608 </t>
  </si>
  <si>
    <t>-552197590</t>
  </si>
  <si>
    <t>7402R301</t>
  </si>
  <si>
    <t>radiální ventilátor EB 100 S</t>
  </si>
  <si>
    <t>-753096517</t>
  </si>
  <si>
    <t>7402R302</t>
  </si>
  <si>
    <t>radiální ventilátor s vestavěným doběhovým čidlem EB 100 T</t>
  </si>
  <si>
    <t>1958071220</t>
  </si>
  <si>
    <t>7403</t>
  </si>
  <si>
    <t>Svítidla</t>
  </si>
  <si>
    <t>7403R201</t>
  </si>
  <si>
    <t xml:space="preserve">svítidlo interiérové / exterierové vč. zdrojů, typ 1 x 26W, IP 54 </t>
  </si>
  <si>
    <t>2103969754</t>
  </si>
  <si>
    <t>7403R202</t>
  </si>
  <si>
    <t>svítidlo interiérové / exterierové vč. zdrojů, typ 1 x 26W, IP 54 - pouze montáž !</t>
  </si>
  <si>
    <t>1449341836</t>
  </si>
  <si>
    <t>7404</t>
  </si>
  <si>
    <t>Ostatní</t>
  </si>
  <si>
    <t>7404R201</t>
  </si>
  <si>
    <t>rozpočtová položka na nutná technická řešení zjištěná v průběhu stavby</t>
  </si>
  <si>
    <t>239831870</t>
  </si>
  <si>
    <t xml:space="preserve">rozpočtová položka na nutná technická řešení zjištěná v průběhu stavby, </t>
  </si>
  <si>
    <t>která nemohla být v rámci projekčního průzkumu objevena,</t>
  </si>
  <si>
    <t>vzhledem ke stáří objektu a amortizaci instalací.</t>
  </si>
  <si>
    <t>Odstranění případných závad z shledaných revizní zprávou.</t>
  </si>
  <si>
    <t>Tuto položku lze uplatnit pouze se souhlasem investora a v rozsahu odsouhlaseném investorem !</t>
  </si>
  <si>
    <t>7404R202</t>
  </si>
  <si>
    <t>uvedení do provozu vč. dokumentace skutečného provedení</t>
  </si>
  <si>
    <t>-1421421249</t>
  </si>
  <si>
    <t>7404R203</t>
  </si>
  <si>
    <t>PSV + VRN (zednické práce) 8%</t>
  </si>
  <si>
    <t>-492838013</t>
  </si>
  <si>
    <t>7404R204</t>
  </si>
  <si>
    <t>atypické montáže a demontáže</t>
  </si>
  <si>
    <t>h</t>
  </si>
  <si>
    <t>293655682</t>
  </si>
  <si>
    <t>7404R205</t>
  </si>
  <si>
    <t>revize</t>
  </si>
  <si>
    <t>175172133</t>
  </si>
  <si>
    <t>7405</t>
  </si>
  <si>
    <t>POZNÁMKA</t>
  </si>
  <si>
    <t>7405R201</t>
  </si>
  <si>
    <t>571383324</t>
  </si>
  <si>
    <t xml:space="preserve">Ke svítidlům a zdrojům bude samostatně účtován příspěvek 8,40 Kč/ks bez DPH (10,16 Kč vč. 21% DPH) a 2,5 Kč/ks bez DPH (3,03 Kč vč. 21% DPH), </t>
  </si>
  <si>
    <t xml:space="preserve">na recyklaci ve smyslu zákona č. 185/2001 Sb. o odpadech v platném znění, </t>
  </si>
  <si>
    <t xml:space="preserve">tj. příspěvek na zajištění odděleného sběru, zpětného odběru, zpracování, využití a odstranění elektroodpadu. </t>
  </si>
  <si>
    <t>ALFA-340013 - SO 01 - D.1.4.3  3a- topení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</si>
  <si>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</si>
  <si>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</si>
  <si>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</si>
  <si>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HZS - Hodinové zúčtovací sazby</t>
  </si>
  <si>
    <t>733</t>
  </si>
  <si>
    <t>Ústřední vytápění - rozvodné potrubí</t>
  </si>
  <si>
    <t>733110803</t>
  </si>
  <si>
    <t>Demontáž potrubí z trubek ocelových závitových DN do 15</t>
  </si>
  <si>
    <t>-2049089246</t>
  </si>
  <si>
    <t>https://podminky.urs.cz/item/CS_URS_2022_01/733110803</t>
  </si>
  <si>
    <t>733111R0103</t>
  </si>
  <si>
    <t>Potrubí z trubek ocelových závitových DN 15</t>
  </si>
  <si>
    <t>952131672</t>
  </si>
  <si>
    <t>733111R0104</t>
  </si>
  <si>
    <t>Potrubí z trubek ocelových závitových běžných DN 20</t>
  </si>
  <si>
    <t>1172692737</t>
  </si>
  <si>
    <t>733113113</t>
  </si>
  <si>
    <t>Potrubí z trubek ocelových závitových černých Příplatek k ceně za zhotovení přípojky z ocelových trubek závitových DN 15</t>
  </si>
  <si>
    <t>-925131974</t>
  </si>
  <si>
    <t>https://podminky.urs.cz/item/CS_URS_2022_01/733113113</t>
  </si>
  <si>
    <t>733113114</t>
  </si>
  <si>
    <t>Potrubí z trubek ocelových závitových černých Příplatek k ceně za zhotovení přípojky z ocelových trubek závitových DN 20</t>
  </si>
  <si>
    <t>1885641282</t>
  </si>
  <si>
    <t>https://podminky.urs.cz/item/CS_URS_2022_01/733113114</t>
  </si>
  <si>
    <t>733190107</t>
  </si>
  <si>
    <t>Zkoušky těsnosti potrubí, manžety prostupové z trubek ocelových zkoušky těsnosti potrubí (za provozu) z trubek ocelových závitových DN do 40</t>
  </si>
  <si>
    <t>-1248355555</t>
  </si>
  <si>
    <t>https://podminky.urs.cz/item/CS_URS_2022_01/733190107</t>
  </si>
  <si>
    <t>733191913</t>
  </si>
  <si>
    <t>Opravy rozvodů potrubí z trubek ocelových závitových normálních i zesílených zaslepení skováním a zavařením DN 15</t>
  </si>
  <si>
    <t>962770013</t>
  </si>
  <si>
    <t>https://podminky.urs.cz/item/CS_URS_2022_01/733191913</t>
  </si>
  <si>
    <t>998733102</t>
  </si>
  <si>
    <t>Přesun hmot pro rozvody potrubí stanovený z hmotnosti přesunovaného materiálu vodorovná dopravní vzdálenost do 50 m v objektech výšky přes 6 do 12 m</t>
  </si>
  <si>
    <t>-232394115</t>
  </si>
  <si>
    <t>https://podminky.urs.cz/item/CS_URS_2022_01/998733102</t>
  </si>
  <si>
    <t>998733181</t>
  </si>
  <si>
    <t>Přesun hmot pro rozvody potrubí stanovený z hmotnosti přesunovaného materiálu Příplatek k cenám za přesun prováděný bez použití mechanizace pro jakoukoliv výšku objektu</t>
  </si>
  <si>
    <t>21747461</t>
  </si>
  <si>
    <t>https://podminky.urs.cz/item/CS_URS_2022_01/998733181</t>
  </si>
  <si>
    <t>734</t>
  </si>
  <si>
    <t>Ústřední vytápění - armatury</t>
  </si>
  <si>
    <t>734211R0115</t>
  </si>
  <si>
    <t>Ventily odvzdušňovací závitové otopných těles G 1/2</t>
  </si>
  <si>
    <t>192057329</t>
  </si>
  <si>
    <t>734291R0123</t>
  </si>
  <si>
    <t>Ostatní armatury kohouty plnicí a vypouštěcí G 1/2</t>
  </si>
  <si>
    <t>-1854368320</t>
  </si>
  <si>
    <t>998734102</t>
  </si>
  <si>
    <t>Přesun hmot pro armatury stanovený z hmotnosti přesunovaného materiálu vodorovná dopravní vzdálenost do 50 m v objektech výšky přes 6 do 12 m</t>
  </si>
  <si>
    <t>800133759</t>
  </si>
  <si>
    <t>https://podminky.urs.cz/item/CS_URS_2022_01/998734102</t>
  </si>
  <si>
    <t>998734181</t>
  </si>
  <si>
    <t>Přesun hmot pro armatury stanovený z hmotnosti přesunovaného materiálu Příplatek k cenám za přesun prováděný bez použití mechanizace pro jakoukoliv výšku objektu</t>
  </si>
  <si>
    <t>-915893302</t>
  </si>
  <si>
    <t>https://podminky.urs.cz/item/CS_URS_2022_01/998734181</t>
  </si>
  <si>
    <t>735</t>
  </si>
  <si>
    <t>Ústřední vytápění - otopná tělesa</t>
  </si>
  <si>
    <t>735117110</t>
  </si>
  <si>
    <t>Otopná tělesa litinová článková se základním nátěrem výkon 88-136,1 W/článek odpojení a připojení po nátěru</t>
  </si>
  <si>
    <t>1989573666</t>
  </si>
  <si>
    <t>https://podminky.urs.cz/item/CS_URS_2022_01/735117110</t>
  </si>
  <si>
    <t>18,3</t>
  </si>
  <si>
    <t>735119140</t>
  </si>
  <si>
    <t>Otopná tělesa litinová montáž těles článkových</t>
  </si>
  <si>
    <t>1610003957</t>
  </si>
  <si>
    <t>https://podminky.urs.cz/item/CS_URS_2022_01/735119140</t>
  </si>
  <si>
    <t>735151R0810</t>
  </si>
  <si>
    <t xml:space="preserve">Demontáž otopných těles litinových článkových - odpojení od rozvodu, KALOR 5160-50 ČL/0,255 m2/ČL/12,5, KALOR 9160-12 ČL / 044 m2/ČL/5,28 </t>
  </si>
  <si>
    <t>2037198506</t>
  </si>
  <si>
    <t>735190913</t>
  </si>
  <si>
    <t>Ostatní opravy otopných těles růžice a vsuvky vrtaná růžice</t>
  </si>
  <si>
    <t>1774661105</t>
  </si>
  <si>
    <t>https://podminky.urs.cz/item/CS_URS_2022_01/735190913</t>
  </si>
  <si>
    <t>735191902</t>
  </si>
  <si>
    <t>Ostatní opravy otopných těles vyzkoušení tlakem po opravě otopných těles litinových</t>
  </si>
  <si>
    <t>506231961</t>
  </si>
  <si>
    <t>https://podminky.urs.cz/item/CS_URS_2022_01/735191902</t>
  </si>
  <si>
    <t>735191904</t>
  </si>
  <si>
    <t>Ostatní opravy otopných těles vyčištění propláchnutím vodou otopných těles litinových</t>
  </si>
  <si>
    <t>-1243795920</t>
  </si>
  <si>
    <t>https://podminky.urs.cz/item/CS_URS_2022_01/735191904</t>
  </si>
  <si>
    <t>735191910</t>
  </si>
  <si>
    <t>Ostatní opravy otopných těles napuštění vody do otopného systému včetně potrubí (bez kotle a ohříváků) otopných těles</t>
  </si>
  <si>
    <t>465419307</t>
  </si>
  <si>
    <t>https://podminky.urs.cz/item/CS_URS_2022_01/735191910</t>
  </si>
  <si>
    <t>735494811</t>
  </si>
  <si>
    <t>Vypuštění vody z otopných soustav bez kotlů, ohříváků, zásobníků a nádrží</t>
  </si>
  <si>
    <t>-2044753970</t>
  </si>
  <si>
    <t>https://podminky.urs.cz/item/CS_URS_2022_01/735494811</t>
  </si>
  <si>
    <t>735890802</t>
  </si>
  <si>
    <t>Vnitrostaveništní přemístění vybouraných (demontovaných) hmot otopných těles vodorovně do 100 m v objektech výšky přes 6 do 12 m</t>
  </si>
  <si>
    <t>1526772605</t>
  </si>
  <si>
    <t>https://podminky.urs.cz/item/CS_URS_2022_01/735890802</t>
  </si>
  <si>
    <t>998735102</t>
  </si>
  <si>
    <t>Přesun hmot pro otopná tělesa stanovený z hmotnosti přesunovaného materiálu vodorovná dopravní vzdálenost do 50 m v objektech výšky přes 6 do 12 m</t>
  </si>
  <si>
    <t>942769473</t>
  </si>
  <si>
    <t>https://podminky.urs.cz/item/CS_URS_2022_01/998735102</t>
  </si>
  <si>
    <t>998735181</t>
  </si>
  <si>
    <t>Přesun hmot pro otopná tělesa stanovený z hmotnosti přesunovaného materiálu Příplatek k cenám za přesun prováděný bez použití mechanizace pro jakoukoliv výšku objektu</t>
  </si>
  <si>
    <t>1622747804</t>
  </si>
  <si>
    <t>https://podminky.urs.cz/item/CS_URS_2022_01/998735181</t>
  </si>
  <si>
    <t>783324140</t>
  </si>
  <si>
    <t>nátěr syntetický radiátorů Z +1 +1 D+M</t>
  </si>
  <si>
    <t>1949695714</t>
  </si>
  <si>
    <t>783424240</t>
  </si>
  <si>
    <t>nátěr syntetický potrubí do DN 50 Z +1 +1E D+M</t>
  </si>
  <si>
    <t>-1561345199</t>
  </si>
  <si>
    <t>HZS</t>
  </si>
  <si>
    <t>Hodinové zúčtovací sazby</t>
  </si>
  <si>
    <t>HZS201201</t>
  </si>
  <si>
    <t>vypuštění vody z celého systému ÚT</t>
  </si>
  <si>
    <t>hod</t>
  </si>
  <si>
    <t>512</t>
  </si>
  <si>
    <t>-666616617</t>
  </si>
  <si>
    <t>HZS201202</t>
  </si>
  <si>
    <t>napuštění vody z celého systému ÚT</t>
  </si>
  <si>
    <t>1614049448</t>
  </si>
  <si>
    <t>HZS201203</t>
  </si>
  <si>
    <t xml:space="preserve">odvzdušnění systému ÚT po opravě v 2. NP </t>
  </si>
  <si>
    <t>-1722401299</t>
  </si>
  <si>
    <t>HZS201204</t>
  </si>
  <si>
    <t>uskladnění těles - přemístění do skladu a vyskladnění u investora</t>
  </si>
  <si>
    <t>1153317764</t>
  </si>
  <si>
    <t>HZS201205</t>
  </si>
  <si>
    <t>POZNÁMKA - hodinové sazby po odsouhlasení investorem</t>
  </si>
  <si>
    <t>948908190</t>
  </si>
  <si>
    <t>ALFA-340014 - SO 01 - D.1.4.3  3b- vzduchotechnika</t>
  </si>
  <si>
    <t xml:space="preserve">    751 - Vzduchotechnika</t>
  </si>
  <si>
    <t>751</t>
  </si>
  <si>
    <t>Vzduchotechnika</t>
  </si>
  <si>
    <t>751222R201</t>
  </si>
  <si>
    <t>radiální ventilátor 80 m3/h, 60 Pa, 29W/230V s doběhem 2 - 20 min např. EB 100T</t>
  </si>
  <si>
    <t>-1355077879</t>
  </si>
  <si>
    <t>751222R202</t>
  </si>
  <si>
    <t>radiální ventilátor 40 m3/h, 80 Pa, 29W/230V s doběhem 2 - 20 min např. EB 100T</t>
  </si>
  <si>
    <t>-1091664050</t>
  </si>
  <si>
    <t>"úklidová komora"</t>
  </si>
  <si>
    <t>751222R203</t>
  </si>
  <si>
    <t>potrubí SPIRO d 100</t>
  </si>
  <si>
    <t>-403119560</t>
  </si>
  <si>
    <t>751222R204</t>
  </si>
  <si>
    <t>oblouk segmentový OS 90 - 100</t>
  </si>
  <si>
    <t>-1093789952</t>
  </si>
  <si>
    <t>751222R205</t>
  </si>
  <si>
    <t>venkovní desgnová mřížka KMK 100</t>
  </si>
  <si>
    <t>-435305774</t>
  </si>
  <si>
    <t>751222R206</t>
  </si>
  <si>
    <t>kompletní montáž větrání pro m.č. 004a - 23%</t>
  </si>
  <si>
    <t>-324341066</t>
  </si>
  <si>
    <t>751222R207</t>
  </si>
  <si>
    <t>kompletní montáž větrání pro úklidovou komoru - 23%</t>
  </si>
  <si>
    <t>524801359</t>
  </si>
  <si>
    <t>vyk5</t>
  </si>
  <si>
    <t>1,333</t>
  </si>
  <si>
    <t>om81</t>
  </si>
  <si>
    <t>4,2</t>
  </si>
  <si>
    <t>5,5</t>
  </si>
  <si>
    <t>bom5</t>
  </si>
  <si>
    <t>5,95</t>
  </si>
  <si>
    <t>bom6</t>
  </si>
  <si>
    <t>li5</t>
  </si>
  <si>
    <t>8,1</t>
  </si>
  <si>
    <t>li6</t>
  </si>
  <si>
    <t xml:space="preserve">ALFA-34002 - SO - 02 - úprava dvora - D1.1, D1.2 - arch. - stavební řešení a konstrukční řešení  </t>
  </si>
  <si>
    <t>om9</t>
  </si>
  <si>
    <t>19,901</t>
  </si>
  <si>
    <t>35,001</t>
  </si>
  <si>
    <t>obkl5</t>
  </si>
  <si>
    <t>17,328</t>
  </si>
  <si>
    <t>0,172</t>
  </si>
  <si>
    <t>maz6</t>
  </si>
  <si>
    <t>0,12</t>
  </si>
  <si>
    <t>bzd1</t>
  </si>
  <si>
    <t>vzd1</t>
  </si>
  <si>
    <t>14,828</t>
  </si>
  <si>
    <t>bmaz51</t>
  </si>
  <si>
    <t>0,914</t>
  </si>
  <si>
    <t>bmaz6</t>
  </si>
  <si>
    <t>3,361</t>
  </si>
  <si>
    <t>izo6</t>
  </si>
  <si>
    <t>1,28</t>
  </si>
  <si>
    <t>izo5</t>
  </si>
  <si>
    <t>2,819</t>
  </si>
  <si>
    <t>ti5</t>
  </si>
  <si>
    <t>1,72</t>
  </si>
  <si>
    <t>pás5</t>
  </si>
  <si>
    <t>3,75</t>
  </si>
  <si>
    <t>fol5</t>
  </si>
  <si>
    <t>2,095</t>
  </si>
  <si>
    <t>sokl5</t>
  </si>
  <si>
    <t>pen5</t>
  </si>
  <si>
    <t>2,815</t>
  </si>
  <si>
    <t>mal5</t>
  </si>
  <si>
    <t>11,45</t>
  </si>
  <si>
    <t xml:space="preserve">    2 - Zakládání</t>
  </si>
  <si>
    <t xml:space="preserve">    7401 - Elektromontáže </t>
  </si>
  <si>
    <t xml:space="preserve">    762 - Konstrukce tesařské</t>
  </si>
  <si>
    <t xml:space="preserve">    781 - Dokončovací práce - obklady keramické</t>
  </si>
  <si>
    <t>-2001373894</t>
  </si>
  <si>
    <t>"v.č. 01 -  úprava dvora půdorys, TZ"</t>
  </si>
  <si>
    <t>2,15*0,5*1+2,15*0,8*0,15</t>
  </si>
  <si>
    <t>-959477822</t>
  </si>
  <si>
    <t>-29002236</t>
  </si>
  <si>
    <t>vyk5*10</t>
  </si>
  <si>
    <t>2034954749</t>
  </si>
  <si>
    <t>-913897799</t>
  </si>
  <si>
    <t>-678336923</t>
  </si>
  <si>
    <t>662843742</t>
  </si>
  <si>
    <t>315398206</t>
  </si>
  <si>
    <t>2,15*0,8</t>
  </si>
  <si>
    <t>Zakládání</t>
  </si>
  <si>
    <t>274313711</t>
  </si>
  <si>
    <t>Základy z betonu prostého pasy betonu kamenem neprokládaného tř. C 20/25</t>
  </si>
  <si>
    <t>-2050444535</t>
  </si>
  <si>
    <t>https://podminky.urs.cz/item/CS_URS_2022_01/274313711</t>
  </si>
  <si>
    <t>2,15*0,5*0,85*1,035</t>
  </si>
  <si>
    <t>274351121</t>
  </si>
  <si>
    <t>Bednění základů pasů rovné zřízení</t>
  </si>
  <si>
    <t>1898222370</t>
  </si>
  <si>
    <t>https://podminky.urs.cz/item/CS_URS_2022_01/274351121</t>
  </si>
  <si>
    <t>2,15*0,25*2</t>
  </si>
  <si>
    <t>274351122</t>
  </si>
  <si>
    <t>Bednění základů pasů rovné odstranění</t>
  </si>
  <si>
    <t>-77989268</t>
  </si>
  <si>
    <t>https://podminky.urs.cz/item/CS_URS_2022_01/274351122</t>
  </si>
  <si>
    <t>-1787176647</t>
  </si>
  <si>
    <t>1*1,1*0,45</t>
  </si>
  <si>
    <t>612131101</t>
  </si>
  <si>
    <t>Podkladní a spojovací vrstva vnitřních omítaných ploch cementový postřik nanášený ručně celoplošně stěn</t>
  </si>
  <si>
    <t>210267497</t>
  </si>
  <si>
    <t>https://podminky.urs.cz/item/CS_URS_2022_01/612131101</t>
  </si>
  <si>
    <t>(0,3+1)*1</t>
  </si>
  <si>
    <t>(1,5+2,75*2)*0,3*2</t>
  </si>
  <si>
    <t>922633660</t>
  </si>
  <si>
    <t>2,2*0,7+2,2*0,3+(3+2,8)*0,5</t>
  </si>
  <si>
    <t>612311141</t>
  </si>
  <si>
    <t>Omítka vápenná vnitřních ploch nanášená ručně dvouvrstvá štuková, tloušťky jádrové omítky do 10 mm a tloušťky štuku do 3 mm svislých konstrukcí stěn</t>
  </si>
  <si>
    <t>1915777289</t>
  </si>
  <si>
    <t>https://podminky.urs.cz/item/CS_URS_2022_01/612311141</t>
  </si>
  <si>
    <t>om7</t>
  </si>
  <si>
    <t>612325302</t>
  </si>
  <si>
    <t>Vápenocementová omítka ostění nebo nadpraží štuková</t>
  </si>
  <si>
    <t>-1492092902</t>
  </si>
  <si>
    <t>https://podminky.urs.cz/item/CS_URS_2022_01/612325302</t>
  </si>
  <si>
    <t>612325419</t>
  </si>
  <si>
    <t>Oprava vápenocementové omítky vnitřních ploch hladké, tloušťky do 20 mm, s celoplošným přeštukováním, tloušťky štuku 3 mm stěn, v rozsahu opravované plochy přes 30 do 50%</t>
  </si>
  <si>
    <t>-634747039</t>
  </si>
  <si>
    <t>https://podminky.urs.cz/item/CS_URS_2022_01/612325419</t>
  </si>
  <si>
    <t>621325203</t>
  </si>
  <si>
    <t>Oprava vápenocementové omítky vnějších ploch stupně členitosti 1 štukové podhledů, v rozsahu opravované plochy přes 30 do 50%</t>
  </si>
  <si>
    <t>1204012909</t>
  </si>
  <si>
    <t>https://podminky.urs.cz/item/CS_URS_2022_01/621325203</t>
  </si>
  <si>
    <t>-881330494</t>
  </si>
  <si>
    <t>1075426543</t>
  </si>
  <si>
    <t>1,1+1,5+2,75*2</t>
  </si>
  <si>
    <t>-1863686939</t>
  </si>
  <si>
    <t>li5*1,05</t>
  </si>
  <si>
    <t>-201754497</t>
  </si>
  <si>
    <t>1,5+2,75*2+0,9+3,05*2</t>
  </si>
  <si>
    <t>-2087777387</t>
  </si>
  <si>
    <t>li6*1,05</t>
  </si>
  <si>
    <t>-1234842852</t>
  </si>
  <si>
    <t>(1,28+1,15+0,5)*2,2+(2,15+3,05*2)*0,3+(2,8+0,5)*2,2+(10,74-3,3)*0,5</t>
  </si>
  <si>
    <t>-2136633944</t>
  </si>
  <si>
    <t>1020086150</t>
  </si>
  <si>
    <t>1,5*2,75*2+1,1*1,1*2+2,15*1,95*2</t>
  </si>
  <si>
    <t>-1220055507</t>
  </si>
  <si>
    <t>2,15*0,8*0,07</t>
  </si>
  <si>
    <t>896714258</t>
  </si>
  <si>
    <t>2,15*0,8*0,1</t>
  </si>
  <si>
    <t>631312141</t>
  </si>
  <si>
    <t>Doplnění dosavadních mazanin prostým betonem s dodáním hmot, bez potěru, plochy jednotlivě rýh v dosavadních mazaninách</t>
  </si>
  <si>
    <t>1427505544</t>
  </si>
  <si>
    <t>https://podminky.urs.cz/item/CS_URS_2022_01/631312141</t>
  </si>
  <si>
    <t>1,15*0,5*0,15</t>
  </si>
  <si>
    <t>-1169894675</t>
  </si>
  <si>
    <t>-1773500224</t>
  </si>
  <si>
    <t>90235014</t>
  </si>
  <si>
    <t>-1006956678</t>
  </si>
  <si>
    <t>1795950713</t>
  </si>
  <si>
    <t>1,15*0,17</t>
  </si>
  <si>
    <t>-1715631923</t>
  </si>
  <si>
    <t>281249782</t>
  </si>
  <si>
    <t>2,15*0,8*2*3,279*1,3*0,001</t>
  </si>
  <si>
    <t>635111242</t>
  </si>
  <si>
    <t>Násyp ze štěrkopísku, písku nebo kameniva pod podlahy se zhutněním z kameniva hrubého 16-32</t>
  </si>
  <si>
    <t>826733594</t>
  </si>
  <si>
    <t>https://podminky.urs.cz/item/CS_URS_2022_01/635111242</t>
  </si>
  <si>
    <t>2,15*0,8*0,15</t>
  </si>
  <si>
    <t>1324183334</t>
  </si>
  <si>
    <t>2,15*1,5*2+(2,8+3+1,5)*1,5*2+2,5*2,2</t>
  </si>
  <si>
    <t>-703513745</t>
  </si>
  <si>
    <t>2,15*5+6*3</t>
  </si>
  <si>
    <t>961044111</t>
  </si>
  <si>
    <t>Bourání základů z betonu prostého</t>
  </si>
  <si>
    <t>-590804690</t>
  </si>
  <si>
    <t>https://podminky.urs.cz/item/CS_URS_2022_01/961044111</t>
  </si>
  <si>
    <t>2,8*0,7*1,2+2,4*0,5*1,2+2,5*0,5*1,2</t>
  </si>
  <si>
    <t>962031133</t>
  </si>
  <si>
    <t>Bourání příček z cihel, tvárnic nebo příčkovek z cihel pálených, plných nebo dutých na maltu vápennou nebo vápenocementovou, tl. do 150 mm</t>
  </si>
  <si>
    <t>907765765</t>
  </si>
  <si>
    <t>https://podminky.urs.cz/item/CS_URS_2022_01/962031133</t>
  </si>
  <si>
    <t>(10,74+8,03)*2*0,79*0,5</t>
  </si>
  <si>
    <t>962032231</t>
  </si>
  <si>
    <t>Bourání zdiva nadzákladového z cihel nebo tvárnic z cihel pálených nebo vápenopískových, na maltu vápennou nebo vápenocementovou, objemu přes 1 m3</t>
  </si>
  <si>
    <t>-925759738</t>
  </si>
  <si>
    <t>https://podminky.urs.cz/item/CS_URS_2022_01/962032231</t>
  </si>
  <si>
    <t>2,8*2,2*0,3+3*2,2*0,3+2,5*2,2*0,3</t>
  </si>
  <si>
    <t>-1,8*2*0,3</t>
  </si>
  <si>
    <t>962052210</t>
  </si>
  <si>
    <t>Bourání zdiva železobetonového nadzákladového, objemu do 1 m3</t>
  </si>
  <si>
    <t>-1746289544</t>
  </si>
  <si>
    <t>https://podminky.urs.cz/item/CS_URS_2022_01/962052210</t>
  </si>
  <si>
    <t>2,8*0,5*0,2+3*0,3*0,2+2,5*0,3*0,2</t>
  </si>
  <si>
    <t>962081141</t>
  </si>
  <si>
    <t>Bourání zdiva příček nebo vybourání otvorů ze skleněných tvárnic, tl. do 150 mm</t>
  </si>
  <si>
    <t>363683327</t>
  </si>
  <si>
    <t>https://podminky.urs.cz/item/CS_URS_2022_01/962081141</t>
  </si>
  <si>
    <t>0,9*0,35</t>
  </si>
  <si>
    <t>963012510</t>
  </si>
  <si>
    <t>Bourání stropů z desek nebo panelů železobetonových prefabrikovaných s dutinami z desek, š. do 300 mm tl. do 140 mm</t>
  </si>
  <si>
    <t>1127508158</t>
  </si>
  <si>
    <t>https://podminky.urs.cz/item/CS_URS_2022_01/963012510</t>
  </si>
  <si>
    <t>2,8*3</t>
  </si>
  <si>
    <t>963042819</t>
  </si>
  <si>
    <t>Bourání schodišťových stupňů betonových zhotovených na místě</t>
  </si>
  <si>
    <t>1590148314</t>
  </si>
  <si>
    <t>https://podminky.urs.cz/item/CS_URS_2022_01/963042819</t>
  </si>
  <si>
    <t>2,15*5</t>
  </si>
  <si>
    <t>-1896924108</t>
  </si>
  <si>
    <t>2,15*2*0,1+1,8*0,3*0,1+2*2,15*0,1</t>
  </si>
  <si>
    <t>-1766255677</t>
  </si>
  <si>
    <t>bmaz61</t>
  </si>
  <si>
    <t>2,15*2,5*0,15+1,8*0,3*0,15+2,2*2,15*0,15</t>
  </si>
  <si>
    <t>2,8*3*0,21</t>
  </si>
  <si>
    <t>1374801137</t>
  </si>
  <si>
    <t>-688125802</t>
  </si>
  <si>
    <t>1195848825</t>
  </si>
  <si>
    <t>2*2,15+1,8*0,3+2,15*0,3*4+2,15*0,2*0,5</t>
  </si>
  <si>
    <t>2,15*0,3</t>
  </si>
  <si>
    <t>2*0,3</t>
  </si>
  <si>
    <t>965081601</t>
  </si>
  <si>
    <t>Odsekání soklíků včetně otlučení podkladní omítky až na zdivo schodišťových</t>
  </si>
  <si>
    <t>316698092</t>
  </si>
  <si>
    <t>https://podminky.urs.cz/item/CS_URS_2022_01/965081601</t>
  </si>
  <si>
    <t>0,4*4*2+0,3*4*2</t>
  </si>
  <si>
    <t>965081611</t>
  </si>
  <si>
    <t>Odsekání soklíků včetně otlučení podkladní omítky až na zdivo rovných</t>
  </si>
  <si>
    <t>-1457230857</t>
  </si>
  <si>
    <t>https://podminky.urs.cz/item/CS_URS_2022_01/965081611</t>
  </si>
  <si>
    <t>0,8*2+2,5*2+0,5*2+2+2,15-1,8</t>
  </si>
  <si>
    <t>965082941</t>
  </si>
  <si>
    <t>Odstranění násypu pod podlahami nebo ochranného násypu na střechách tl. přes 200 mm jakékoliv plochy</t>
  </si>
  <si>
    <t>-988288919</t>
  </si>
  <si>
    <t>https://podminky.urs.cz/item/CS_URS_2022_01/965082941</t>
  </si>
  <si>
    <t>2*2,15*0,8*0,5+2,15*2,5*0,15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</si>
  <si>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</si>
  <si>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</si>
  <si>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2100808663</t>
  </si>
  <si>
    <t>https://podminky.urs.cz/item/CS_URS_2022_01/967031132</t>
  </si>
  <si>
    <t>0,95*0,5*2</t>
  </si>
  <si>
    <t>968082017</t>
  </si>
  <si>
    <t>Vybourání plastových rámů oken s křídly, dveřních zárubní, vrat rámu oken s křídly, plochy přes 2 do 4 m2</t>
  </si>
  <si>
    <t>219200974</t>
  </si>
  <si>
    <t>https://podminky.urs.cz/item/CS_URS_2022_01/968082017</t>
  </si>
  <si>
    <t>1,5*1,8</t>
  </si>
  <si>
    <t>1,8*2</t>
  </si>
  <si>
    <t>-1112725259</t>
  </si>
  <si>
    <t>1,1*2</t>
  </si>
  <si>
    <t>971033651</t>
  </si>
  <si>
    <t>Vybourání otvorů ve zdivu základovém nebo nadzákladovém z cihel, tvárnic, příčkovek z cihel pálených na maltu vápennou nebo vápenocementovou plochy do 4 m2, tl. do 600 mm</t>
  </si>
  <si>
    <t>-2140313819</t>
  </si>
  <si>
    <t>https://podminky.urs.cz/item/CS_URS_2022_01/971033651</t>
  </si>
  <si>
    <t>1,5*0,95*0,5</t>
  </si>
  <si>
    <t>978013161</t>
  </si>
  <si>
    <t>Otlučení vápenných nebo vápenocementových omítek vnitřních ploch stěn s vyškrabáním spar, s očištěním zdiva, v rozsahu přes 30 do 50 %</t>
  </si>
  <si>
    <t>316689365</t>
  </si>
  <si>
    <t>https://podminky.urs.cz/item/CS_URS_2022_01/978013161</t>
  </si>
  <si>
    <t>1,2*1*2+(1,6+2,75*2)*0,5</t>
  </si>
  <si>
    <t>978015361</t>
  </si>
  <si>
    <t>Otlučení vápenných nebo vápenocementových omítek vnějších ploch s vyškrabáním spar a s očištěním zdiva stupně členitosti 1 a 2, v rozsahu přes 30 do 50 %</t>
  </si>
  <si>
    <t>-1283451347</t>
  </si>
  <si>
    <t>https://podminky.urs.cz/item/CS_URS_2022_01/978015361</t>
  </si>
  <si>
    <t>(2,8+4)*1+2,2*1+(1,5+2,75*2+0,5*2)*0,5</t>
  </si>
  <si>
    <t>1321789147</t>
  </si>
  <si>
    <t>bzd1*2</t>
  </si>
  <si>
    <t>978059641</t>
  </si>
  <si>
    <t>Odsekání obkladů stěn včetně otlučení podkladní omítky až na zdivo z obkládaček vnějších, z jakýchkoliv materiálů, plochy přes 1 m2</t>
  </si>
  <si>
    <t>75448845</t>
  </si>
  <si>
    <t>https://podminky.urs.cz/item/CS_URS_2022_01/978059641</t>
  </si>
  <si>
    <t>(2,8*3-1,8+0,3*2)*0,3+(1,3+1,5*2)*0,3</t>
  </si>
  <si>
    <t>979031RR04</t>
  </si>
  <si>
    <t>vybourání ocel. vstupní rohože vč. rámu</t>
  </si>
  <si>
    <t>-1329435319</t>
  </si>
  <si>
    <t>-89479246</t>
  </si>
  <si>
    <t>1146931824</t>
  </si>
  <si>
    <t>1702786029</t>
  </si>
  <si>
    <t>-749761567</t>
  </si>
  <si>
    <t>58,869*10</t>
  </si>
  <si>
    <t>-623234171</t>
  </si>
  <si>
    <t>58,869</t>
  </si>
  <si>
    <t>-1040350940</t>
  </si>
  <si>
    <t>251514296</t>
  </si>
  <si>
    <t>2,18*0,8+2,15*0,5</t>
  </si>
  <si>
    <t>711112002</t>
  </si>
  <si>
    <t>Provedení izolace proti zemní vlhkosti natěradly a tmely za studena na ploše svislé S nátěrem lakem asfaltovým</t>
  </si>
  <si>
    <t>855370313</t>
  </si>
  <si>
    <t>https://podminky.urs.cz/item/CS_URS_2022_01/711112002</t>
  </si>
  <si>
    <t>1,28*1</t>
  </si>
  <si>
    <t>1759064100</t>
  </si>
  <si>
    <t>izo5*0,0003</t>
  </si>
  <si>
    <t>izo6*0,00035+0,001</t>
  </si>
  <si>
    <t>831791306</t>
  </si>
  <si>
    <t>1218390269</t>
  </si>
  <si>
    <t>711142559</t>
  </si>
  <si>
    <t>Provedení izolace proti zemní vlhkosti pásy přitavením NAIP na ploše svislé S</t>
  </si>
  <si>
    <t>548534841</t>
  </si>
  <si>
    <t>https://podminky.urs.cz/item/CS_URS_2022_01/711142559</t>
  </si>
  <si>
    <t>-1409917614</t>
  </si>
  <si>
    <t>izo5*1,2</t>
  </si>
  <si>
    <t>izo6*1,25</t>
  </si>
  <si>
    <t>-589228527</t>
  </si>
  <si>
    <t>0,8*2+2,15</t>
  </si>
  <si>
    <t>711161384</t>
  </si>
  <si>
    <t>Izolace proti zemní vlhkosti a beztlakové vodě nopovými fóliemi ostatní ukončení izolace provětrávací lištou</t>
  </si>
  <si>
    <t>-653976605</t>
  </si>
  <si>
    <t>https://podminky.urs.cz/item/CS_URS_2022_01/711161384</t>
  </si>
  <si>
    <t>1,3+10,7+2,8</t>
  </si>
  <si>
    <t>711161385</t>
  </si>
  <si>
    <t>Izolace proti zemní vlhkosti a beztlakové vodě nopovými fóliemi ostatní tvarovka připevněná k fóliím samolepící páskou, koutová</t>
  </si>
  <si>
    <t>1574761682</t>
  </si>
  <si>
    <t>https://podminky.urs.cz/item/CS_URS_2022_01/711161385</t>
  </si>
  <si>
    <t>711161386</t>
  </si>
  <si>
    <t>Izolace proti zemní vlhkosti a beztlakové vodě nopovými fóliemi ostatní tvarovka připevněná k fóliím samolepící páskou, rohová</t>
  </si>
  <si>
    <t>-1831080870</t>
  </si>
  <si>
    <t>https://podminky.urs.cz/item/CS_URS_2022_01/711161386</t>
  </si>
  <si>
    <t>711161R0223</t>
  </si>
  <si>
    <t>Izolace proti zemní vlhkosti a beztlakové vodě nopovými fóliemi na ploše svislé S vrstva ochranná, odvětrávací a drenážní výška nopku 10,0 mm, tl. fólie do 0,5 mm D+M</t>
  </si>
  <si>
    <t>-489013872</t>
  </si>
  <si>
    <t>1,3*(1,16+0,57)*0,5+10,7*1,16</t>
  </si>
  <si>
    <t>1,5*(1,42+0,54)*0,5+1,3*1,45</t>
  </si>
  <si>
    <t>1439841394</t>
  </si>
  <si>
    <t>1692400824</t>
  </si>
  <si>
    <t>-638794976</t>
  </si>
  <si>
    <t>-271905941</t>
  </si>
  <si>
    <t>ti5*2,04</t>
  </si>
  <si>
    <t>852645</t>
  </si>
  <si>
    <t>2,15+0,8*2</t>
  </si>
  <si>
    <t>131831680</t>
  </si>
  <si>
    <t>pás5*1,2</t>
  </si>
  <si>
    <t>-946564213</t>
  </si>
  <si>
    <t>pás5*0,1</t>
  </si>
  <si>
    <t>1208758464</t>
  </si>
  <si>
    <t>fol5*1,2</t>
  </si>
  <si>
    <t>1241545019</t>
  </si>
  <si>
    <t>792695385</t>
  </si>
  <si>
    <t xml:space="preserve">Elektromontáže </t>
  </si>
  <si>
    <t>979031RR041</t>
  </si>
  <si>
    <t>demontáž venkovního nástěnného svítidla vč. všech souv. prací</t>
  </si>
  <si>
    <t>353759021</t>
  </si>
  <si>
    <t>"v.č. 01 - úprava dvora - půdorys, TZ"</t>
  </si>
  <si>
    <t>979031RR042</t>
  </si>
  <si>
    <t>demontáž vnitřní elektroinstalace v prostoru bouraného přístavku vč. všech souv. prací</t>
  </si>
  <si>
    <t>-1884489474</t>
  </si>
  <si>
    <t>979031RR043</t>
  </si>
  <si>
    <t>kompletní demontáž a zpětná montáž svodu hromosvodu do nové polohy . stěna hlavní budovy vč. všech souv. dodávek a prací D+M</t>
  </si>
  <si>
    <t>-1854136955</t>
  </si>
  <si>
    <t>762</t>
  </si>
  <si>
    <t>Konstrukce tesařské</t>
  </si>
  <si>
    <t>762431235</t>
  </si>
  <si>
    <t>Obložení stěn montáž deskami z dřevovláknitých hmot včetně tvarování a úpravy pro olištování spár cementotřískovými nebo cementovými na pero a drážku</t>
  </si>
  <si>
    <t>-1875867689</t>
  </si>
  <si>
    <t>https://podminky.urs.cz/item/CS_URS_2022_01/762431235</t>
  </si>
  <si>
    <t>(10,7+5,6+6,5)*0,76</t>
  </si>
  <si>
    <t>59590R0767</t>
  </si>
  <si>
    <t>deska cementotřísková fasádní hladká impregnovaná tl 12mm</t>
  </si>
  <si>
    <t>-2014299761</t>
  </si>
  <si>
    <t>obkl5*1,04</t>
  </si>
  <si>
    <t>762439001</t>
  </si>
  <si>
    <t>Obložení stěn montáž roštu podkladového</t>
  </si>
  <si>
    <t>-1129700590</t>
  </si>
  <si>
    <t>https://podminky.urs.cz/item/CS_URS_2022_01/762439001</t>
  </si>
  <si>
    <t>0,76*40</t>
  </si>
  <si>
    <t>590RR00190</t>
  </si>
  <si>
    <t>ocelový pozink. U - profil</t>
  </si>
  <si>
    <t>72082068</t>
  </si>
  <si>
    <t>0,76*40*1,2</t>
  </si>
  <si>
    <t>998762101</t>
  </si>
  <si>
    <t>Přesun hmot pro konstrukce tesařské stanovený z hmotnosti přesunovaného materiálu vodorovná dopravní vzdálenost do 50 m v objektech výšky do 6 m</t>
  </si>
  <si>
    <t>-1417319336</t>
  </si>
  <si>
    <t>https://podminky.urs.cz/item/CS_URS_2022_01/998762101</t>
  </si>
  <si>
    <t>998762181</t>
  </si>
  <si>
    <t>Přesun hmot pro konstrukce tesařské stanovený z hmotnosti přesunovaného materiálu Příplatek k cenám za přesun prováděný bez použití mechanizace pro jakoukoliv výšku objektu</t>
  </si>
  <si>
    <t>348073150</t>
  </si>
  <si>
    <t>https://podminky.urs.cz/item/CS_URS_2022_01/998762181</t>
  </si>
  <si>
    <t>764001821</t>
  </si>
  <si>
    <t>Demontáž klempířských konstrukcí krytiny ze svitků nebo tabulí do suti</t>
  </si>
  <si>
    <t>-410295927</t>
  </si>
  <si>
    <t>https://podminky.urs.cz/item/CS_URS_2022_01/764001821</t>
  </si>
  <si>
    <t>764002801</t>
  </si>
  <si>
    <t>Demontáž klempířských konstrukcí závětrné lišty do suti</t>
  </si>
  <si>
    <t>-1146392156</t>
  </si>
  <si>
    <t>https://podminky.urs.cz/item/CS_URS_2022_01/764002801</t>
  </si>
  <si>
    <t>2,8</t>
  </si>
  <si>
    <t>-1574446063</t>
  </si>
  <si>
    <t>1,5</t>
  </si>
  <si>
    <t>764002871</t>
  </si>
  <si>
    <t>Demontáž klempířských konstrukcí lemování zdí do suti</t>
  </si>
  <si>
    <t>-78922333</t>
  </si>
  <si>
    <t>https://podminky.urs.cz/item/CS_URS_2022_01/764002871</t>
  </si>
  <si>
    <t>2,8+3</t>
  </si>
  <si>
    <t>764004801</t>
  </si>
  <si>
    <t>Demontáž klempířských konstrukcí žlabu podokapního do suti</t>
  </si>
  <si>
    <t>2040989962</t>
  </si>
  <si>
    <t>https://podminky.urs.cz/item/CS_URS_2022_01/764004801</t>
  </si>
  <si>
    <t>764004861</t>
  </si>
  <si>
    <t>Demontáž klempířských konstrukcí svodu do suti</t>
  </si>
  <si>
    <t>1323305336</t>
  </si>
  <si>
    <t>https://podminky.urs.cz/item/CS_URS_2022_01/764004861</t>
  </si>
  <si>
    <t>2,8+1</t>
  </si>
  <si>
    <t>764218R0604</t>
  </si>
  <si>
    <t>krycí lišta odvětrávaného obkladu r.č. 330mm ozn. 04/K z pozinkovaného plechu s povrchovou úpravou rovných, bez rohů mechanicky kotvené rš 330 mm D+M</t>
  </si>
  <si>
    <t>75870268</t>
  </si>
  <si>
    <t>"v.č. 03 - výpisy výrobků, TZ"</t>
  </si>
  <si>
    <t>764518R0623</t>
  </si>
  <si>
    <t>Svod z pozinkovaného plechu s upraveným povrchem včetně objímek, kolen a odskoků kruhový, průměru 125 mm ozn. 01/K D+M</t>
  </si>
  <si>
    <t>-1439624851</t>
  </si>
  <si>
    <t>764518E06231</t>
  </si>
  <si>
    <t>Svod z pozinkovaného plechu s upraveným povrchem včetně objímek, kolen a odskoků kruhový, průměru 150 mm ozn. 02/K D+M</t>
  </si>
  <si>
    <t>1984665594</t>
  </si>
  <si>
    <t>764518R06232</t>
  </si>
  <si>
    <t>Svod z pozinkovaného plechu s upraveným povrchem včetně objímek, kolen a odskoků kruhový, průměru 125 mm ozn. 03/K D+M</t>
  </si>
  <si>
    <t>-1588979048</t>
  </si>
  <si>
    <t>998764101</t>
  </si>
  <si>
    <t>Přesun hmot pro konstrukce klempířské stanovený z hmotnosti přesunovaného materiálu vodorovná dopravní vzdálenost do 50 m v objektech výšky do 6 m</t>
  </si>
  <si>
    <t>-1524452239</t>
  </si>
  <si>
    <t>https://podminky.urs.cz/item/CS_URS_2022_01/998764101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</si>
  <si>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</si>
  <si>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</si>
  <si>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594212348</t>
  </si>
  <si>
    <t>https://podminky.urs.cz/item/CS_URS_2022_01/998764181</t>
  </si>
  <si>
    <t>R76620011</t>
  </si>
  <si>
    <t>prosklená stěna s dveřmi plastová 1500 x 2750 mm ozn. 03/P vč. všech doplňků D+M</t>
  </si>
  <si>
    <t>1256530913</t>
  </si>
  <si>
    <t>"v.č. 03 - výpisy výrobků"</t>
  </si>
  <si>
    <t>R76620012</t>
  </si>
  <si>
    <t>prosklená stěna s dveřmi plastová 2150 x 3050 - 1050 x1000 mm ozn. 05/P vč. všech doplňků D+M</t>
  </si>
  <si>
    <t>698961469</t>
  </si>
  <si>
    <t>R76620021</t>
  </si>
  <si>
    <t>pevný nadsvětlík plastový 900 x 350 mm ozn. 04/P vč. všech doplňků, vnitř a vně parapetu D+M</t>
  </si>
  <si>
    <t>612659083</t>
  </si>
  <si>
    <t>Přesun hmot tonážní pro konstrukce truhlářské v objektech v do 6 m</t>
  </si>
  <si>
    <t>CS ÚRS 2013 01</t>
  </si>
  <si>
    <t>1744943597</t>
  </si>
  <si>
    <t>Příplatek k přesunu hmot tonážní 766 prováděný bez použití mechanizace</t>
  </si>
  <si>
    <t>1635279971</t>
  </si>
  <si>
    <t>1091529247</t>
  </si>
  <si>
    <t>-58648304</t>
  </si>
  <si>
    <t>2,15*0,3+1,5*0,3</t>
  </si>
  <si>
    <t>-1235062744</t>
  </si>
  <si>
    <t>2128812865</t>
  </si>
  <si>
    <t>951322228</t>
  </si>
  <si>
    <t>0,8*2+1+0,3*2+0,5*2</t>
  </si>
  <si>
    <t>822669632</t>
  </si>
  <si>
    <t>2140295359</t>
  </si>
  <si>
    <t>pen5*1,1</t>
  </si>
  <si>
    <t>sokl5*0,15*1,1</t>
  </si>
  <si>
    <t>1859428835</t>
  </si>
  <si>
    <t>-1641295138</t>
  </si>
  <si>
    <t>-32562680</t>
  </si>
  <si>
    <t>1292663214</t>
  </si>
  <si>
    <t>-1472311630</t>
  </si>
  <si>
    <t>Dokončovací práce - obklady keramické</t>
  </si>
  <si>
    <t>R7810001</t>
  </si>
  <si>
    <t>kompletní stávající vnější keramický obklad stěn - vyspravení a příp. doplnění obkladu vč. všech souv. dodávek a prací D+M</t>
  </si>
  <si>
    <t>-1022202972</t>
  </si>
  <si>
    <t>(10,74+8,03)*2*0,3*0,2</t>
  </si>
  <si>
    <t>Přesun hmot tonážní pro obklady keramické v objektech v do 6 m</t>
  </si>
  <si>
    <t>1802684041</t>
  </si>
  <si>
    <t>Příplatek k přesunu hmot tonážní 781 prováděný bez použití mechanizace</t>
  </si>
  <si>
    <t>1380397769</t>
  </si>
  <si>
    <t>783813R0111</t>
  </si>
  <si>
    <t>Penetrační nátěr omítek hladkých povrchů z desek na bázi dřeva (dřevovláknitých, dřevoštěpkových, cementotřískových apod.) silikonový D+M</t>
  </si>
  <si>
    <t>1115881694</t>
  </si>
  <si>
    <t>515237281</t>
  </si>
  <si>
    <t>om81*0,5</t>
  </si>
  <si>
    <t>783827105</t>
  </si>
  <si>
    <t>Krycí (ochranný ) nátěr omítek jednonásobný hladkých betonových povrchů nebo povrchů z desek na bázi dřeva (dřevovláknitých apod.) silikonový</t>
  </si>
  <si>
    <t>283831011</t>
  </si>
  <si>
    <t>https://podminky.urs.cz/item/CS_URS_2022_01/783827105</t>
  </si>
  <si>
    <t>-699545501</t>
  </si>
  <si>
    <t>-640818391</t>
  </si>
  <si>
    <t>-1695550657</t>
  </si>
  <si>
    <t>bom5*0,5</t>
  </si>
  <si>
    <t>-331286643</t>
  </si>
  <si>
    <t>784181121</t>
  </si>
  <si>
    <t>Penetrace podkladu jednonásobná hloubková akrylátová bezbarvá v místnostech výšky do 3,80 m</t>
  </si>
  <si>
    <t>-1083105257</t>
  </si>
  <si>
    <t>https://podminky.urs.cz/item/CS_URS_2022_01/784181121</t>
  </si>
  <si>
    <t>784211111</t>
  </si>
  <si>
    <t>Malby z malířských směsí oděruvzdorných za mokra dvojnásobné, bílé za mokra oděruvzdorné velmi dobře v místnostech výšky do 3,80 m</t>
  </si>
  <si>
    <t>1670760911</t>
  </si>
  <si>
    <t>https://podminky.urs.cz/item/CS_URS_2022_01/784211111</t>
  </si>
  <si>
    <t>784211141</t>
  </si>
  <si>
    <t>Malby z malířských směsí oděruvzdorných za mokra Příplatek k cenám dvojnásobných maleb za zvýšenou pracnost při provádění malého rozsahu plochy do 5 m2</t>
  </si>
  <si>
    <t>1755487248</t>
  </si>
  <si>
    <t>https://podminky.urs.cz/item/CS_URS_2022_01/784211141</t>
  </si>
  <si>
    <t>784211163</t>
  </si>
  <si>
    <t>Malby z malířských směsí oděruvzdorných za mokra Příplatek k cenám dvojnásobných maleb za provádění barevné malby tónované na tónovacích automatech, v odstínu středně sytém</t>
  </si>
  <si>
    <t>-640603122</t>
  </si>
  <si>
    <t>https://podminky.urs.cz/item/CS_URS_2022_01/784211163</t>
  </si>
  <si>
    <t>plan1</t>
  </si>
  <si>
    <t>86,242</t>
  </si>
  <si>
    <t>jáma1</t>
  </si>
  <si>
    <t>47,433</t>
  </si>
  <si>
    <t>rýha1</t>
  </si>
  <si>
    <t>8,229</t>
  </si>
  <si>
    <t>rýha2</t>
  </si>
  <si>
    <t>1,989</t>
  </si>
  <si>
    <t>57,651</t>
  </si>
  <si>
    <t>vodor2</t>
  </si>
  <si>
    <t>zás1</t>
  </si>
  <si>
    <t>6,151</t>
  </si>
  <si>
    <t>ALFA-34003 - SO - 02 - úprava dvora - D.1.4.1 - zpevněná plocha</t>
  </si>
  <si>
    <t>51,5</t>
  </si>
  <si>
    <t>dren1</t>
  </si>
  <si>
    <t>54,74</t>
  </si>
  <si>
    <t>geo1</t>
  </si>
  <si>
    <t>136,85</t>
  </si>
  <si>
    <t>bed1</t>
  </si>
  <si>
    <t>17,28</t>
  </si>
  <si>
    <t>pal1</t>
  </si>
  <si>
    <t>9,1</t>
  </si>
  <si>
    <t>pal2</t>
  </si>
  <si>
    <t>12,12</t>
  </si>
  <si>
    <t>šd1</t>
  </si>
  <si>
    <t>70,545</t>
  </si>
  <si>
    <t>3,198</t>
  </si>
  <si>
    <t>ša2</t>
  </si>
  <si>
    <t xml:space="preserve">    11 - Zemní práce - přípravné a přidružené práce</t>
  </si>
  <si>
    <t xml:space="preserve">    13 - Zemní práce - hloubené vykopávky</t>
  </si>
  <si>
    <t xml:space="preserve">    18 - Zemní práce - povrchové úpravy terénu</t>
  </si>
  <si>
    <t xml:space="preserve">    5 - Komunikace</t>
  </si>
  <si>
    <t xml:space="preserve">    8 - Trubní vedení</t>
  </si>
  <si>
    <t>Zemní práce - přípravné a přidružené práce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</si>
  <si>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</si>
  <si>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</si>
  <si>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-1270250899</t>
  </si>
  <si>
    <t>https://podminky.urs.cz/item/CS_URS_2022_01/113106123</t>
  </si>
  <si>
    <t>Zemní práce - hloubené vykopávky</t>
  </si>
  <si>
    <t>131213701</t>
  </si>
  <si>
    <t>Hloubení nezapažených jam ručně s urovnáním dna do předepsaného profilu a spádu v hornině třídy těžitelnosti I skupiny 3 soudržných</t>
  </si>
  <si>
    <t>-1710362705</t>
  </si>
  <si>
    <t>https://podminky.urs.cz/item/CS_URS_2022_01/131213701</t>
  </si>
  <si>
    <t>plan1*1,1*0,5</t>
  </si>
  <si>
    <t>131313701</t>
  </si>
  <si>
    <t>Hloubení nezapažených jam ručně s urovnáním dna do předepsaného profilu a spádu v hornině třídy těžitelnosti II skupiny 4 soudržných</t>
  </si>
  <si>
    <t>-1732948646</t>
  </si>
  <si>
    <t>https://podminky.urs.cz/item/CS_URS_2022_01/131313701</t>
  </si>
  <si>
    <t>132212131</t>
  </si>
  <si>
    <t>Hloubení nezapažených rýh šířky do 800 mm ručně s urovnáním dna do předepsaného profilu a spádu v hornině třídy těžitelnosti I skupiny 3 soudržných</t>
  </si>
  <si>
    <t>-1165898060</t>
  </si>
  <si>
    <t>https://podminky.urs.cz/item/CS_URS_2022_01/132212131</t>
  </si>
  <si>
    <t>"v.č. 951 - úprava dvora - půdorys, TZ"</t>
  </si>
  <si>
    <t>(10,74+4,4*5*2)*0,5*0,5*0,5</t>
  </si>
  <si>
    <t>9,24*0,5*0,4*0,5</t>
  </si>
  <si>
    <t>3,08*0,6*0,5*0,5</t>
  </si>
  <si>
    <t>132212221</t>
  </si>
  <si>
    <t>Hloubení zapažených rýh šířky přes 800 do 2 000 mm ručně s urovnáním dna do předepsaného profilu a spádu v hornině třídy těžitelnosti I skupiny 3 soudržných</t>
  </si>
  <si>
    <t>-231863495</t>
  </si>
  <si>
    <t>https://podminky.urs.cz/item/CS_URS_2022_01/132212221</t>
  </si>
  <si>
    <t>1,5*1,5*0,8*2*0,5</t>
  </si>
  <si>
    <t>1,1*0,86*0,4*0,5</t>
  </si>
  <si>
    <t>132312131</t>
  </si>
  <si>
    <t>Hloubení nezapažených rýh šířky do 800 mm ručně s urovnáním dna do předepsaného profilu a spádu v hornině třídy těžitelnosti II skupiny 4 soudržných</t>
  </si>
  <si>
    <t>2024284609</t>
  </si>
  <si>
    <t>https://podminky.urs.cz/item/CS_URS_2022_01/132312131</t>
  </si>
  <si>
    <t>132312221</t>
  </si>
  <si>
    <t>Hloubení zapažených rýh šířky přes 800 do 2 000 mm ručně s urovnáním dna do předepsaného profilu a spádu v hornině třídy těžitelnosti II skupiny 4 soudržných</t>
  </si>
  <si>
    <t>1552251702</t>
  </si>
  <si>
    <t>https://podminky.urs.cz/item/CS_URS_2022_01/132312221</t>
  </si>
  <si>
    <t>-1758121339</t>
  </si>
  <si>
    <t>-638925058</t>
  </si>
  <si>
    <t>vodor1*4</t>
  </si>
  <si>
    <t>162211211</t>
  </si>
  <si>
    <t>Vodorovné přemístění výkopku nebo sypaniny nošením s vyprázdněním nádoby na hromady nebo do dopravního prostředku na vzdálenost do 10 m z horniny třídy těžitelnosti II, skupiny 4 a 5</t>
  </si>
  <si>
    <t>-1437607807</t>
  </si>
  <si>
    <t>https://podminky.urs.cz/item/CS_URS_2022_01/162211211</t>
  </si>
  <si>
    <t>162211219</t>
  </si>
  <si>
    <t>Vodorovné přemístění výkopku nebo sypaniny nošením s vyprázdněním nádoby na hromady nebo do dopravního prostředku na vzdálenost do 10 m Příplatek za každých dalších 10 m k ceně -1211</t>
  </si>
  <si>
    <t>-679172623</t>
  </si>
  <si>
    <t>https://podminky.urs.cz/item/CS_URS_2022_01/162211219</t>
  </si>
  <si>
    <t>vodor2*4</t>
  </si>
  <si>
    <t>2096935238</t>
  </si>
  <si>
    <t>-zás1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</si>
  <si>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</si>
  <si>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</si>
  <si>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1943404024</t>
  </si>
  <si>
    <t>https://podminky.urs.cz/item/CS_URS_2022_01/162751137</t>
  </si>
  <si>
    <t>520256711</t>
  </si>
  <si>
    <t>167111102</t>
  </si>
  <si>
    <t>Nakládání, skládání a překládání neulehlého výkopku nebo sypaniny ručně nakládání, z hornin třídy těžitelnosti II, skupiny 4 a 5</t>
  </si>
  <si>
    <t>445954967</t>
  </si>
  <si>
    <t>https://podminky.urs.cz/item/CS_URS_2022_01/167111102</t>
  </si>
  <si>
    <t>250524615</t>
  </si>
  <si>
    <t>-112615082</t>
  </si>
  <si>
    <t>174111101</t>
  </si>
  <si>
    <t>Zásyp sypaninou z jakékoliv horniny ručně s uložením výkopku ve vrstvách se zhutněním jam, šachet, rýh nebo kolem objektů v těchto vykopávkách</t>
  </si>
  <si>
    <t>2142976738</t>
  </si>
  <si>
    <t>https://podminky.urs.cz/item/CS_URS_2022_01/174111101</t>
  </si>
  <si>
    <t>1,5*1,5*0,8*2-0,4*0,4*0,5*2</t>
  </si>
  <si>
    <t>2,28*1,3*0,77*0,5</t>
  </si>
  <si>
    <t>3,14*0,5*0,5*2</t>
  </si>
  <si>
    <t>547176571</t>
  </si>
  <si>
    <t>10,74*8,03</t>
  </si>
  <si>
    <t>Zemní práce - povrchové úpravy terénu</t>
  </si>
  <si>
    <t>R180001</t>
  </si>
  <si>
    <t>odborné osázení skalky plazivými rostlinami vč. všech. souvisejících dodávek a prací D+M</t>
  </si>
  <si>
    <t>2041436056</t>
  </si>
  <si>
    <t>211531R0111</t>
  </si>
  <si>
    <t>Výplň kamenivem do rýh odvodňovacích žeber nebo trativodů bez zhutnění, s úpravou povrchu výplně kamenivem hrubým drceným frakce 16 až 32mm D+M</t>
  </si>
  <si>
    <t>1192899706</t>
  </si>
  <si>
    <t>dren1*0,5*0,4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</si>
  <si>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</si>
  <si>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</si>
  <si>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-1447248025</t>
  </si>
  <si>
    <t>https://podminky.urs.cz/item/CS_URS_2022_01/211971121</t>
  </si>
  <si>
    <t>dren1*0,5*5</t>
  </si>
  <si>
    <t>69311081</t>
  </si>
  <si>
    <t>geotextilie netkaná separační, ochranná, filtrační, drenážní PES 300g/m2</t>
  </si>
  <si>
    <t>335819595</t>
  </si>
  <si>
    <t>geo1*1,2</t>
  </si>
  <si>
    <t>212750101</t>
  </si>
  <si>
    <t>Trativody z drenážních a melioračních trubek pro budovy se zřízením štěrkového lože pod trubky a s jejich obsypem v otevřeném výkopu trubka tyčová PVC-U plocha pro vtékání vody min. 80 cm2/m SN 4 celoperforovaná 360° DN 100</t>
  </si>
  <si>
    <t>-1277189037</t>
  </si>
  <si>
    <t>https://podminky.urs.cz/item/CS_URS_2022_01/212750101</t>
  </si>
  <si>
    <t>10,74+4,4*5*2</t>
  </si>
  <si>
    <t>271532212</t>
  </si>
  <si>
    <t>Podsyp pod základové konstrukce se zhutněním a urovnáním povrchu z kameniva hrubého, frakce 16 - 32 mm</t>
  </si>
  <si>
    <t>-1535844758</t>
  </si>
  <si>
    <t>https://podminky.urs.cz/item/CS_URS_2022_01/271532212</t>
  </si>
  <si>
    <t>"v.č. 953 - schodiště a opěrné zídky, TZ"</t>
  </si>
  <si>
    <t>1,1*2,46*0,15+3,08*0,6*0,15+9,24*0,5*0,15</t>
  </si>
  <si>
    <t>274313511</t>
  </si>
  <si>
    <t>Základy z betonu prostého pasy betonu kamenem neprokládaného tř. C 12/15</t>
  </si>
  <si>
    <t>1721467373</t>
  </si>
  <si>
    <t>https://podminky.urs.cz/item/CS_URS_2022_01/274313511</t>
  </si>
  <si>
    <t>(1,1*2,46*0,6+3,08*0,6*0,6+9,24*0,5*0,6)*1,035</t>
  </si>
  <si>
    <t>-619880471</t>
  </si>
  <si>
    <t>1,1*0,6+2,46*0,6+3,08*0,6*2+0,6*0,6</t>
  </si>
  <si>
    <t>9,24*0,6*2</t>
  </si>
  <si>
    <t>57251980</t>
  </si>
  <si>
    <t>339921131</t>
  </si>
  <si>
    <t>Osazování palisád betonových v řadě se zabetonováním výšky palisády do 500 mm</t>
  </si>
  <si>
    <t>1956821083</t>
  </si>
  <si>
    <t>https://podminky.urs.cz/item/CS_URS_2022_01/339921131</t>
  </si>
  <si>
    <t>1,3*7</t>
  </si>
  <si>
    <t>59228R0275</t>
  </si>
  <si>
    <t>palisáda betonová hranatá šedá 500x115x115mm</t>
  </si>
  <si>
    <t>-1182108300</t>
  </si>
  <si>
    <t>(pal1/0,1)*1,2</t>
  </si>
  <si>
    <t>339921132</t>
  </si>
  <si>
    <t>Osazování palisád betonových v řadě se zabetonováním výšky palisády přes 500 do 1000 mm</t>
  </si>
  <si>
    <t>-1560321201</t>
  </si>
  <si>
    <t>https://podminky.urs.cz/item/CS_URS_2022_01/339921132</t>
  </si>
  <si>
    <t>2,88+9,24</t>
  </si>
  <si>
    <t>59228278</t>
  </si>
  <si>
    <t>palisáda betonová půlkulatá přírodní 600x200mm</t>
  </si>
  <si>
    <t>271969433</t>
  </si>
  <si>
    <t>pal2*5*1,2</t>
  </si>
  <si>
    <t>462512RR070</t>
  </si>
  <si>
    <t>skalka - zemní val z lomového kamene s s prosypáním zeminou D+M</t>
  </si>
  <si>
    <t>-257282463</t>
  </si>
  <si>
    <t>9,24*1,08*0,6+9,24*1,08*0,5*0,5</t>
  </si>
  <si>
    <t>Komunikace</t>
  </si>
  <si>
    <t>564851111</t>
  </si>
  <si>
    <t>Podklad ze štěrkodrti ŠD s rozprostřením a zhutněním plochy přes 100 m2, po zhutnění tl. 150 mm</t>
  </si>
  <si>
    <t>709746709</t>
  </si>
  <si>
    <t>https://podminky.urs.cz/item/CS_URS_2022_01/564851111</t>
  </si>
  <si>
    <t>10,74*6,75-1,3*1,5</t>
  </si>
  <si>
    <t>596211111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</si>
  <si>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50 do 100 m2</t>
  </si>
  <si>
    <t>-1818355182</t>
  </si>
  <si>
    <t>https://podminky.urs.cz/item/CS_URS_2022_01/596211111</t>
  </si>
  <si>
    <t>596211RR011</t>
  </si>
  <si>
    <t>Kladení zámkové dlažby komunikací pro pěší tl 60 mm skupiny A pl do 100 m2 lepením na beton. základ vč. dodávky lepidla</t>
  </si>
  <si>
    <t>1004045802</t>
  </si>
  <si>
    <t>2,46*1,3</t>
  </si>
  <si>
    <t>59245R0015</t>
  </si>
  <si>
    <t>dlažba zámková tl. 60mm přírodní</t>
  </si>
  <si>
    <t>-2016535255</t>
  </si>
  <si>
    <t>šd1*1,03</t>
  </si>
  <si>
    <t>dl1*1,03</t>
  </si>
  <si>
    <t>Trubní vedení</t>
  </si>
  <si>
    <t>877265221</t>
  </si>
  <si>
    <t>Montáž tvarovek na kanalizačním potrubí z trub z plastu z tvrdého PVC nebo z polypropylenu v otevřeném výkopu dvouosých DN 110</t>
  </si>
  <si>
    <t>-1855355226</t>
  </si>
  <si>
    <t>https://podminky.urs.cz/item/CS_URS_2022_01/877265221</t>
  </si>
  <si>
    <t>"v.č. 954 - úprava dvora - drenáže, TZ"</t>
  </si>
  <si>
    <t>28611387</t>
  </si>
  <si>
    <t>odbočka kanalizační PVC s hrdlem 110/110/45°</t>
  </si>
  <si>
    <t>-1746005428</t>
  </si>
  <si>
    <t>877315211</t>
  </si>
  <si>
    <t>Montáž tvarovek na kanalizačním potrubí z trub z plastu z tvrdého PVC nebo z polypropylenu v otevřeném výkopu jednoosých DN 160</t>
  </si>
  <si>
    <t>-1510712970</t>
  </si>
  <si>
    <t>https://podminky.urs.cz/item/CS_URS_2022_01/877315211</t>
  </si>
  <si>
    <t>28611504</t>
  </si>
  <si>
    <t>redukce kanalizační PVC 160/110</t>
  </si>
  <si>
    <t>-37327269</t>
  </si>
  <si>
    <t>890431811</t>
  </si>
  <si>
    <t>Bourání šachet a jímek ručně velikosti obestavěného prostoru přes 1,5 do 3 m3 z prefabrikovaných skruží</t>
  </si>
  <si>
    <t>870270106</t>
  </si>
  <si>
    <t>https://podminky.urs.cz/item/CS_URS_2022_01/890431811</t>
  </si>
  <si>
    <t>2,5</t>
  </si>
  <si>
    <t>894812111</t>
  </si>
  <si>
    <t>Revizní a čistící šachta z polypropylenu PP pro hladké trouby DN 315 šachtové dno (DN šachty / DN trubního vedení) DN 315/150 přímý tok</t>
  </si>
  <si>
    <t>1999192181</t>
  </si>
  <si>
    <t>https://podminky.urs.cz/item/CS_URS_2022_01/894812111</t>
  </si>
  <si>
    <t>894812131</t>
  </si>
  <si>
    <t>Revizní a čistící šachta z polypropylenu PP pro hladké trouby DN 315 roura šachtová korugovaná bez hrdla, světlé hloubky 1250 mm</t>
  </si>
  <si>
    <t>-1188996485</t>
  </si>
  <si>
    <t>https://podminky.urs.cz/item/CS_URS_2022_01/894812131</t>
  </si>
  <si>
    <t>894812141</t>
  </si>
  <si>
    <t>Revizní a čistící šachta z polypropylenu PP pro hladké trouby DN 315 roura šachtová korugovaná teleskopická (včetně těsnění) 375 mm</t>
  </si>
  <si>
    <t>1739948702</t>
  </si>
  <si>
    <t>https://podminky.urs.cz/item/CS_URS_2022_01/894812141</t>
  </si>
  <si>
    <t>894812149</t>
  </si>
  <si>
    <t>Revizní a čistící šachta z polypropylenu PP pro hladké trouby DN 315 roura šachtová korugovaná Příplatek k cenám 2131 - 2142 za uříznutí šachtové roury</t>
  </si>
  <si>
    <t>543658370</t>
  </si>
  <si>
    <t>https://podminky.urs.cz/item/CS_URS_2022_01/894812149</t>
  </si>
  <si>
    <t>894812156</t>
  </si>
  <si>
    <t>Revizní a čistící šachta z polypropylenu PP pro hladké trouby DN 315 poklop plastový s teleskopickou trubkou</t>
  </si>
  <si>
    <t>-1193700236</t>
  </si>
  <si>
    <t>https://podminky.urs.cz/item/CS_URS_2022_01/894812156</t>
  </si>
  <si>
    <t>894812RR016</t>
  </si>
  <si>
    <t>Revizní a čistící šachta z PP DN 315 poklop plastový stabilní aretovaný</t>
  </si>
  <si>
    <t>-1184034223</t>
  </si>
  <si>
    <t>899202211</t>
  </si>
  <si>
    <t>Demontáž mříží litinových včetně rámů, hmotnosti jednotlivě přes 50 do 100 Kg</t>
  </si>
  <si>
    <t>1321851624</t>
  </si>
  <si>
    <t>https://podminky.urs.cz/item/CS_URS_2022_01/899202211</t>
  </si>
  <si>
    <t>R8770001</t>
  </si>
  <si>
    <t>napojení dren. potrubí na novou PP kanal. šachtu pomocí spojek vč. všech souv. dodávek a prací D+M</t>
  </si>
  <si>
    <t>-1512451185</t>
  </si>
  <si>
    <t>-858228540</t>
  </si>
  <si>
    <t>-1545183163</t>
  </si>
  <si>
    <t>76231681</t>
  </si>
  <si>
    <t>23,898*10</t>
  </si>
  <si>
    <t>1414047971</t>
  </si>
  <si>
    <t>23,898</t>
  </si>
  <si>
    <t>768425566</t>
  </si>
  <si>
    <t>R7670001</t>
  </si>
  <si>
    <t>ocel. zábradlí schodiště vč. předepsaného nátěru vč. všech souv. dodávek a prací D+M</t>
  </si>
  <si>
    <t>-1618413447</t>
  </si>
  <si>
    <t>998767101</t>
  </si>
  <si>
    <t>Přesun hmot pro zámečnické konstrukce stanovený z hmotnosti přesunovaného materiálu vodorovná dopravní vzdálenost do 50 m v objektech výšky do 6 m</t>
  </si>
  <si>
    <t>1907013294</t>
  </si>
  <si>
    <t>998767181</t>
  </si>
  <si>
    <t>Přesun hmot pro zámečnické konstrukce stanovený z hmotnosti přesunovaného materiálu Příplatek k cenám za přesun prováděný bez použití mechanizace pro jakoukoliv výšku objektu</t>
  </si>
  <si>
    <t>1334593488</t>
  </si>
  <si>
    <t>38,04</t>
  </si>
  <si>
    <t>paž1</t>
  </si>
  <si>
    <t>paž</t>
  </si>
  <si>
    <t>140,767</t>
  </si>
  <si>
    <t>obsyp1</t>
  </si>
  <si>
    <t>11,887</t>
  </si>
  <si>
    <t>lože1</t>
  </si>
  <si>
    <t>3,795</t>
  </si>
  <si>
    <t>pot1</t>
  </si>
  <si>
    <t>0,75</t>
  </si>
  <si>
    <t>2,9</t>
  </si>
  <si>
    <t>ALFA-34004 - SO 02 - úprava dvora - D.1.4.2 - kanalizace</t>
  </si>
  <si>
    <t>12,21</t>
  </si>
  <si>
    <t>pot4</t>
  </si>
  <si>
    <t>9,53</t>
  </si>
  <si>
    <t>lap1</t>
  </si>
  <si>
    <t>tvar2</t>
  </si>
  <si>
    <t>tvar4</t>
  </si>
  <si>
    <t>tvar1</t>
  </si>
  <si>
    <t>ša1</t>
  </si>
  <si>
    <t>-1765906138</t>
  </si>
  <si>
    <t>"v.č. 801 - úprava dvora - půdorys kanalizace, v.č. 802 - rozvinuté řezy kanalizací, TZ"</t>
  </si>
  <si>
    <t>2,4*1,38*1,25*0,5</t>
  </si>
  <si>
    <t>(6,13*2,06+2,64*1,79+1*1,67)*1,25*0,5+(2*2*2,13+2*2*2)*0,5</t>
  </si>
  <si>
    <t>5,72*1,79*1,25*0,5</t>
  </si>
  <si>
    <t>(0,96*1,93+1,84*1,88)*1,25*0,5+2*2*1,98*0,5</t>
  </si>
  <si>
    <t>(1,05*1,7+1*1,64)*1,25*0,5</t>
  </si>
  <si>
    <t>-206971541</t>
  </si>
  <si>
    <t>151101101</t>
  </si>
  <si>
    <t>Zřízení pažení a rozepření stěn rýh pro podzemní vedení příložné pro jakoukoliv mezerovitost, hloubky do 2 m</t>
  </si>
  <si>
    <t>1069189507</t>
  </si>
  <si>
    <t>https://podminky.urs.cz/item/CS_URS_2022_01/151101101</t>
  </si>
  <si>
    <t>2,4*3,31*2</t>
  </si>
  <si>
    <t>(6,13*2,06+2,64*1,79+1*1,67)*2+2*2,13*4+2*2*4</t>
  </si>
  <si>
    <t>5,72*1,79*2</t>
  </si>
  <si>
    <t>(0,96*1,93+1,84*1,88)*2+2*1,98*4</t>
  </si>
  <si>
    <t>(1,05*1,7+1*1,64)*2</t>
  </si>
  <si>
    <t>151101111</t>
  </si>
  <si>
    <t>Odstranění pažení a rozepření stěn rýh pro podzemní vedení s uložením materiálu na vzdálenost do 3 m od kraje výkopu příložné, hloubky do 2 m</t>
  </si>
  <si>
    <t>5858616</t>
  </si>
  <si>
    <t>https://podminky.urs.cz/item/CS_URS_2022_01/151101111</t>
  </si>
  <si>
    <t>107348477</t>
  </si>
  <si>
    <t>-26,153</t>
  </si>
  <si>
    <t>-950923832</t>
  </si>
  <si>
    <t>-1567396007</t>
  </si>
  <si>
    <t>1973293165</t>
  </si>
  <si>
    <t>646211507</t>
  </si>
  <si>
    <t>-697324505</t>
  </si>
  <si>
    <t>559843739</t>
  </si>
  <si>
    <t>rýha2*2</t>
  </si>
  <si>
    <t>-lože1</t>
  </si>
  <si>
    <t>-obsyp1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</si>
  <si>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</si>
  <si>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</si>
  <si>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-1466461805</t>
  </si>
  <si>
    <t>https://podminky.urs.cz/item/CS_URS_2022_01/175111101</t>
  </si>
  <si>
    <t>(1,9+6,13)*0,5*1,25</t>
  </si>
  <si>
    <t>(2,64+5,72+2,8+1,05)*0,45*1,25</t>
  </si>
  <si>
    <t>175111109</t>
  </si>
  <si>
    <t>Obsypání potrubí ručně sypaninou z vhodných hornin třídy těžitelnosti I a II, skupiny 1 až 4 nebo materiálem připraveným podél výkopu ve vzdálenosti do 3 m od jeho kraje pro jakoukoliv hloubku výkopu a míru zhutnění Příplatek k ceně za prohození sypaniny</t>
  </si>
  <si>
    <t>1234169803</t>
  </si>
  <si>
    <t>https://podminky.urs.cz/item/CS_URS_2022_01/175111109</t>
  </si>
  <si>
    <t>-1706729661</t>
  </si>
  <si>
    <t>(1,9+6,13)*0,15*1,25</t>
  </si>
  <si>
    <t>(2,64+5,72+2,8+1,05)*0,15*1,25</t>
  </si>
  <si>
    <t>452311131</t>
  </si>
  <si>
    <t>Podkladní a zajišťovací konstrukce z betonu prostého v otevřeném výkopu desky pod potrubí, stoky a drobné objekty z betonu tř. C 12/15</t>
  </si>
  <si>
    <t>-564923067</t>
  </si>
  <si>
    <t>https://podminky.urs.cz/item/CS_URS_2022_01/452311131</t>
  </si>
  <si>
    <t>1*1*1,25*0,15</t>
  </si>
  <si>
    <t>851311131</t>
  </si>
  <si>
    <t>Montáž potrubí z trub litinových tlakových hrdlových v otevřeném výkopu s integrovaným těsněním DN 150</t>
  </si>
  <si>
    <t>1128908103</t>
  </si>
  <si>
    <t>https://podminky.urs.cz/item/CS_URS_2022_01/851311131</t>
  </si>
  <si>
    <t>55253R0112</t>
  </si>
  <si>
    <t>trouba kanalizační hrdlová litinová  DN 125</t>
  </si>
  <si>
    <t>1040965618</t>
  </si>
  <si>
    <t>pot1*1,093</t>
  </si>
  <si>
    <t>857311131</t>
  </si>
  <si>
    <t>Montáž litinových tvarovek na potrubí litinovém tlakovém jednoosých na potrubí z trub hrdlových v otevřeném výkopu, kanálu nebo v šachtě s integrovaným těsněním DN 150</t>
  </si>
  <si>
    <t>1811880206</t>
  </si>
  <si>
    <t>https://podminky.urs.cz/item/CS_URS_2022_01/857311131</t>
  </si>
  <si>
    <t>55251812</t>
  </si>
  <si>
    <t>koleno přírubové s patkou litinové DN 150  mm</t>
  </si>
  <si>
    <t>1873318376</t>
  </si>
  <si>
    <t>871275211</t>
  </si>
  <si>
    <t>Kanalizační potrubí z tvrdého PVC v otevřeném výkopu ve sklonu do 20 %, hladkého plnostěnného jednovrstvého, tuhost třídy SN 4 DN 125</t>
  </si>
  <si>
    <t>-847089167</t>
  </si>
  <si>
    <t>https://podminky.urs.cz/item/CS_URS_2022_01/871275211</t>
  </si>
  <si>
    <t>1,5+1,4</t>
  </si>
  <si>
    <t>871315211</t>
  </si>
  <si>
    <t>Kanalizační potrubí z tvrdého PVC v otevřeném výkopu ve sklonu do 20 %, hladkého plnostěnného jednovrstvého, tuhost třídy SN 4 DN 160</t>
  </si>
  <si>
    <t>495867932</t>
  </si>
  <si>
    <t>https://podminky.urs.cz/item/CS_URS_2022_01/871315211</t>
  </si>
  <si>
    <t>2,64+5,72+2,8+1,05</t>
  </si>
  <si>
    <t>871355211</t>
  </si>
  <si>
    <t>Kanalizační potrubí z tvrdého PVC v otevřeném výkopu ve sklonu do 20 %, hladkého plnostěnného jednovrstvého, tuhost třídy SN 4 DN 200</t>
  </si>
  <si>
    <t>-928630175</t>
  </si>
  <si>
    <t>https://podminky.urs.cz/item/CS_URS_2022_01/871355211</t>
  </si>
  <si>
    <t>1,9+6,13+1,5</t>
  </si>
  <si>
    <t>877265271</t>
  </si>
  <si>
    <t>Montáž tvarovek na kanalizačním potrubí z trub z plastu z tvrdého PVC nebo z polypropylenu v otevřeném výkopu lapačů střešních splavenin DN 100</t>
  </si>
  <si>
    <t>739126302</t>
  </si>
  <si>
    <t>https://podminky.urs.cz/item/CS_URS_2022_01/877265271</t>
  </si>
  <si>
    <t>55244101</t>
  </si>
  <si>
    <t>lapač litinový střešních splavenin DN 125</t>
  </si>
  <si>
    <t>-998335903</t>
  </si>
  <si>
    <t>-260826192</t>
  </si>
  <si>
    <t>28611360</t>
  </si>
  <si>
    <t>koleno kanalizace PVC KG 160x30°</t>
  </si>
  <si>
    <t>1008846129</t>
  </si>
  <si>
    <t>28611361</t>
  </si>
  <si>
    <t>koleno kanalizační PVC KG 160x45°</t>
  </si>
  <si>
    <t>-709081294</t>
  </si>
  <si>
    <t>tvar2*6</t>
  </si>
  <si>
    <t>28611362</t>
  </si>
  <si>
    <t>koleno kanalizace PVC KG 160x67°</t>
  </si>
  <si>
    <t>158702434</t>
  </si>
  <si>
    <t>28611506</t>
  </si>
  <si>
    <t>redukce kanalizační PVC 160/125</t>
  </si>
  <si>
    <t>-1868648046</t>
  </si>
  <si>
    <t>tvar2*2</t>
  </si>
  <si>
    <t>877315221</t>
  </si>
  <si>
    <t>Montáž tvarovek na kanalizačním potrubí z trub z plastu z tvrdého PVC nebo z polypropylenu v otevřeném výkopu dvouosých DN 160</t>
  </si>
  <si>
    <t>-1034558935</t>
  </si>
  <si>
    <t>https://podminky.urs.cz/item/CS_URS_2022_01/877315221</t>
  </si>
  <si>
    <t>28611392</t>
  </si>
  <si>
    <t>odbočka kanalizační PVC s hrdlem 160/160/45°</t>
  </si>
  <si>
    <t>22382398</t>
  </si>
  <si>
    <t>877355211</t>
  </si>
  <si>
    <t>Montáž tvarovek na kanalizačním potrubí z trub z plastu z tvrdého PVC nebo z polypropylenu v otevřeném výkopu jednoosých DN 200</t>
  </si>
  <si>
    <t>-192300243</t>
  </si>
  <si>
    <t>https://podminky.urs.cz/item/CS_URS_2022_01/877355211</t>
  </si>
  <si>
    <t>2+3</t>
  </si>
  <si>
    <t>28611366</t>
  </si>
  <si>
    <t>koleno kanalizace PVC KG 200x45°</t>
  </si>
  <si>
    <t>418991478</t>
  </si>
  <si>
    <t>tvar1*3</t>
  </si>
  <si>
    <t>28611367</t>
  </si>
  <si>
    <t>koleno kanalizace PVC KG 200x67°</t>
  </si>
  <si>
    <t>-177576691</t>
  </si>
  <si>
    <t>28611R0590</t>
  </si>
  <si>
    <t>hrdlový uzávěr kanalizace plastové KG DN 200</t>
  </si>
  <si>
    <t>-1662000286</t>
  </si>
  <si>
    <t>28651R0068</t>
  </si>
  <si>
    <t>spojka pro napojení do stěny PP šachty kanalizace plastové PVC DN 200</t>
  </si>
  <si>
    <t>-963752924</t>
  </si>
  <si>
    <t>877355221</t>
  </si>
  <si>
    <t>Montáž tvarovek na kanalizačním potrubí z trub z plastu z tvrdého PVC nebo z polypropylenu v otevřeném výkopu dvouosých DN 200</t>
  </si>
  <si>
    <t>46343868</t>
  </si>
  <si>
    <t>https://podminky.urs.cz/item/CS_URS_2022_01/877355221</t>
  </si>
  <si>
    <t>28611918</t>
  </si>
  <si>
    <t>odbočka kanalizační PVC s hrdlem 200/160/45°</t>
  </si>
  <si>
    <t>1323401051</t>
  </si>
  <si>
    <t>tvar4*3</t>
  </si>
  <si>
    <t>28611396</t>
  </si>
  <si>
    <t>odbočka kanalizační PVC s hrdlem 200/200/45°</t>
  </si>
  <si>
    <t>-584373362</t>
  </si>
  <si>
    <t>-436301378</t>
  </si>
  <si>
    <t>892271111</t>
  </si>
  <si>
    <t>Tlakové zkoušky vodou na potrubí DN 100 nebo 125</t>
  </si>
  <si>
    <t>1652700780</t>
  </si>
  <si>
    <t>https://podminky.urs.cz/item/CS_URS_2022_01/892271111</t>
  </si>
  <si>
    <t>zk1</t>
  </si>
  <si>
    <t>892351111</t>
  </si>
  <si>
    <t>Tlakové zkoušky vodou na potrubí DN 150 nebo 200</t>
  </si>
  <si>
    <t>-1506385452</t>
  </si>
  <si>
    <t>https://podminky.urs.cz/item/CS_URS_2022_01/892351111</t>
  </si>
  <si>
    <t>zk2</t>
  </si>
  <si>
    <t>892372111</t>
  </si>
  <si>
    <t>Tlakové zkoušky vodou zabezpečení konců potrubí při tlakových zkouškách DN do 300</t>
  </si>
  <si>
    <t>-1581576732</t>
  </si>
  <si>
    <t>https://podminky.urs.cz/item/CS_URS_2022_01/892372111</t>
  </si>
  <si>
    <t>894812205</t>
  </si>
  <si>
    <t>Revizní a čistící šachta z polypropylenu PP pro hladké trouby DN 425 šachtové dno (DN šachty / DN trubního vedení) DN 425/200 průtočné</t>
  </si>
  <si>
    <t>-1404935867</t>
  </si>
  <si>
    <t>https://podminky.urs.cz/item/CS_URS_2022_01/894812205</t>
  </si>
  <si>
    <t>894812232</t>
  </si>
  <si>
    <t>Revizní a čistící šachta z polypropylenu PP pro hladké trouby DN 425 roura šachtová korugovaná bez hrdla, světlé hloubky 2000 mm</t>
  </si>
  <si>
    <t>2046580783</t>
  </si>
  <si>
    <t>https://podminky.urs.cz/item/CS_URS_2022_01/894812232</t>
  </si>
  <si>
    <t>894812241</t>
  </si>
  <si>
    <t>Revizní a čistící šachta z polypropylenu PP pro hladké trouby DN 425 roura šachtová korugovaná teleskopická (včetně těsnění) 375 mm</t>
  </si>
  <si>
    <t>1429748634</t>
  </si>
  <si>
    <t>https://podminky.urs.cz/item/CS_URS_2022_01/894812241</t>
  </si>
  <si>
    <t>894812249</t>
  </si>
  <si>
    <t>Revizní a čistící šachta z polypropylenu PP pro hladké trouby DN 425 roura šachtová korugovaná Příplatek k cenám 2231 - 2242 za uříznutí šachtové roury</t>
  </si>
  <si>
    <t>456847668</t>
  </si>
  <si>
    <t>https://podminky.urs.cz/item/CS_URS_2022_01/894812249</t>
  </si>
  <si>
    <t>894812261</t>
  </si>
  <si>
    <t>Revizní a čistící šachta z polypropylenu PP pro hladké trouby DN 425 poklop litinový (pro třídu zatížení) s teleskopickou rourou (3 t)</t>
  </si>
  <si>
    <t>1684966535</t>
  </si>
  <si>
    <t>https://podminky.urs.cz/item/CS_URS_2022_01/894812261</t>
  </si>
  <si>
    <t>894812318</t>
  </si>
  <si>
    <t>Revizní a čistící šachta z polypropylenu PP pro hladké trouby DN 600 šachtové dno (DN šachty / DN trubního vedení) DN 600/200 sběrné tvaru X</t>
  </si>
  <si>
    <t>1973941487</t>
  </si>
  <si>
    <t>https://podminky.urs.cz/item/CS_URS_2022_01/894812318</t>
  </si>
  <si>
    <t>894812332</t>
  </si>
  <si>
    <t>Revizní a čistící šachta z polypropylenu PP pro hladké trouby DN 600 roura šachtová korugovaná, světlé hloubky 2 000 mm</t>
  </si>
  <si>
    <t>-2088311938</t>
  </si>
  <si>
    <t>https://podminky.urs.cz/item/CS_URS_2022_01/894812332</t>
  </si>
  <si>
    <t>894812339</t>
  </si>
  <si>
    <t>Revizní a čistící šachta z polypropylenu PP pro hladké trouby DN 600 Příplatek k cenám 2331 - 2334 za uříznutí šachtové roury</t>
  </si>
  <si>
    <t>2098508721</t>
  </si>
  <si>
    <t>https://podminky.urs.cz/item/CS_URS_2022_01/894812339</t>
  </si>
  <si>
    <t>899102211</t>
  </si>
  <si>
    <t>Demontáž poklopů litinových a ocelových včetně rámů, hmotnosti jednotlivě přes 50 do 100 Kg</t>
  </si>
  <si>
    <t>-866479626</t>
  </si>
  <si>
    <t>https://podminky.urs.cz/item/CS_URS_2022_01/899102211</t>
  </si>
  <si>
    <t>bša1</t>
  </si>
  <si>
    <t>R8949001</t>
  </si>
  <si>
    <t xml:space="preserve">plastová silniční vpusť DN 425 se sifonem vč. dna a mříže s rámem DN 532 v. 145 mm pro zatížení 12,5 t vč. všech souv. dodávek a prací D+M </t>
  </si>
  <si>
    <t>1375197930</t>
  </si>
  <si>
    <t>894812351</t>
  </si>
  <si>
    <t>Revizní a čistící šachta z polypropylenu PP pro hladké trouby DN 600 poklop (mříž) litinový pro třídu zatížení A15 s betonovým prstencem</t>
  </si>
  <si>
    <t>-540517592</t>
  </si>
  <si>
    <t>https://podminky.urs.cz/item/CS_URS_2022_01/894812351</t>
  </si>
  <si>
    <t>899623141</t>
  </si>
  <si>
    <t>Obetonování potrubí nebo zdiva stok betonem prostým v otevřeném výkopu, betonem tř. C 12/15</t>
  </si>
  <si>
    <t>2119845903</t>
  </si>
  <si>
    <t>https://podminky.urs.cz/item/CS_URS_2022_01/899623141</t>
  </si>
  <si>
    <t>1*1*0,5*1,25</t>
  </si>
  <si>
    <t>R8920001</t>
  </si>
  <si>
    <t>kompletní propojení nové kanalizace na stávající kanalizaci vč. všech souv. dodávek a prací D+M</t>
  </si>
  <si>
    <t>-120766282</t>
  </si>
  <si>
    <t>R8940002</t>
  </si>
  <si>
    <t>zaslepení potrubí - vyplnění stáv. potrubí beton. směsí s popílkem</t>
  </si>
  <si>
    <t>875417284</t>
  </si>
  <si>
    <t>3,14*0,1*0,1*1,5</t>
  </si>
  <si>
    <t>R8940003</t>
  </si>
  <si>
    <t>zřízení otvoru ve stávajícím zděném kanálu pro napojení potrubí DN 200</t>
  </si>
  <si>
    <t>1645093035</t>
  </si>
  <si>
    <t>nap1</t>
  </si>
  <si>
    <t>-73467961</t>
  </si>
  <si>
    <t>1490121023</t>
  </si>
  <si>
    <t>-23609513</t>
  </si>
  <si>
    <t>2,666*10</t>
  </si>
  <si>
    <t>1403516360</t>
  </si>
  <si>
    <t>2,666</t>
  </si>
  <si>
    <t>1376551279</t>
  </si>
  <si>
    <t>998276124</t>
  </si>
  <si>
    <t>Přesun hmot pro trubní vedení hloubené z trub z plastických hmot nebo sklolaminátových Příplatek k cenám za zvětšený přesun přes vymezenou největší dopravní vzdálenost do 500 m</t>
  </si>
  <si>
    <t>433312587</t>
  </si>
  <si>
    <t>https://podminky.urs.cz/item/CS_URS_2022_01/998276124</t>
  </si>
  <si>
    <t>ALFA-34005 - vedlejší a ostatní náklady</t>
  </si>
  <si>
    <t>OST - Ostatní</t>
  </si>
  <si>
    <t xml:space="preserve">    O01 - Ostatní</t>
  </si>
  <si>
    <t xml:space="preserve">    O02 - Vedlejší náklady</t>
  </si>
  <si>
    <t>OST</t>
  </si>
  <si>
    <t>O01</t>
  </si>
  <si>
    <t>R10002</t>
  </si>
  <si>
    <t>projektová dokumentace skutečného provedení</t>
  </si>
  <si>
    <t>-1065142234</t>
  </si>
  <si>
    <t>"náklady na vyhotovení dokumentace skutečného provedení stavby"</t>
  </si>
  <si>
    <t>"předání objednateli v 3 x v tištěné podobě, 1 x v digitální podobě na CD - formát xls, doc, pdf a zároveň dwg"</t>
  </si>
  <si>
    <t>O02</t>
  </si>
  <si>
    <t>Vedlejší náklady</t>
  </si>
  <si>
    <t>R20001</t>
  </si>
  <si>
    <t>zařízení staveniště</t>
  </si>
  <si>
    <t>-1402109166</t>
  </si>
  <si>
    <t>"veškeré náklady a činnosti související s vybudováním a likvidací staveniště"</t>
  </si>
  <si>
    <t>"včetně zajištění připojení na elektrickou energii, vodu a odvodnění staveniště"</t>
  </si>
  <si>
    <t>"včetně provádění každodenního hrubého úklidu staveniště"</t>
  </si>
  <si>
    <t>"včetně průběžné likvidace vznikajících odpadů oprávněnou osobou"</t>
  </si>
  <si>
    <t>"jedná se standartní prvky BOZP (mobilní oplocení, výstražné označení, přechody výkopů, vč. oplocení, zábradlí atd,"</t>
  </si>
  <si>
    <t>"včetně jejich dodávky, montáže, údržby a demontáže, resp. likvidace a povinosti vyplývající z plánu BOZP, vč. připomínek příslušných úřadů"</t>
  </si>
  <si>
    <t>R20002</t>
  </si>
  <si>
    <t>provoz zařízení staveniště</t>
  </si>
  <si>
    <t>941689877</t>
  </si>
  <si>
    <t>"náklady na související s provozem zařízení staveniště po dobu provádění stavebních prací"</t>
  </si>
  <si>
    <t>"(zejména náklady na spotřebované energie, náklady na nutnou údržbu a opravu zařízení staveniště a na přípojkách energií"</t>
  </si>
  <si>
    <t>" ostrahu staveniště a hrubý denní úklid v prostorách staveniště"</t>
  </si>
  <si>
    <t>R95290002</t>
  </si>
  <si>
    <t>průběžný denní úklid prostor dotčených stavebním provozem vnitřních i vnějších</t>
  </si>
  <si>
    <t>-94416079</t>
  </si>
  <si>
    <t>R95290003</t>
  </si>
  <si>
    <t>kompletní úklid okolí stavby dotčených stavebním provozem - zvýšené nároky - veřejný prostor</t>
  </si>
  <si>
    <t>-1717376859</t>
  </si>
  <si>
    <t>R95290005</t>
  </si>
  <si>
    <t>kompletní opatření proti šíření prachu a hluku po budově a mimo budovu po dobu realizace stavebních prací</t>
  </si>
  <si>
    <t>1829839908</t>
  </si>
  <si>
    <t>R95290004</t>
  </si>
  <si>
    <t>kompletní zakrytí podlah a zařízení budovy před poškozením po dobu realizace stavebních prací</t>
  </si>
  <si>
    <t>1822866039</t>
  </si>
  <si>
    <t>SEZNAM FIGUR</t>
  </si>
  <si>
    <t>Výměra</t>
  </si>
  <si>
    <t xml:space="preserve"> ALFA-34001</t>
  </si>
  <si>
    <t>Použití figury:</t>
  </si>
  <si>
    <t>Provedení izolace proti zemní vlhkosti vodorovné za studena lakem asfaltovým</t>
  </si>
  <si>
    <t>Provedení izolace proti zemní vlhkosti pásy přitavením vodorovné NAIP</t>
  </si>
  <si>
    <t>Montáž podlah keramických hladkých lepených flexibilním lepidlem přes 9 do 12 ks/m2</t>
  </si>
  <si>
    <t>Úprava pláně v hornině třídy těžitelnosti I skupiny 3 se zhutněním ručně</t>
  </si>
  <si>
    <t>Mazanina tl přes 50 do 80 mm z betonu prostého bez zvýšených nároků na prostředí tř. C 20/25</t>
  </si>
  <si>
    <t>Mazanina tl přes 80 do 120 mm z betonu prostého bez zvýšených nároků na prostředí tř. C 20/25</t>
  </si>
  <si>
    <t>Výztuž mazanin svařovanými sítěmi Kari</t>
  </si>
  <si>
    <t>Montáž izolace tepelné podlah volně kladenými rohožemi, pásy, dílci, deskami 2 vrstvy</t>
  </si>
  <si>
    <t>Montáž izolace tepelné podlah, stropů vrchem nebo střech překrytí fólií s přelepeným spojem</t>
  </si>
  <si>
    <t>Vysátí podkladu před pokládkou dlažby</t>
  </si>
  <si>
    <t>Nátěr penetrační na podlahu</t>
  </si>
  <si>
    <t>Nátěr kontaktní pro nesavé podklady na podlahu</t>
  </si>
  <si>
    <t>Samonivelační stěrka podlah pevnosti 20 MPa tl přes 3 do 5 mm</t>
  </si>
  <si>
    <t>Příplatek k montáži podlah keramických lepených flexibilním lepidlem za spárování tmelem dvousložkovým</t>
  </si>
  <si>
    <t>dlažba keramická slinutá protiskluzná do interiéru i exteriéru pro vysoké mechanické namáhání přes 9 do 12ks/m2</t>
  </si>
  <si>
    <t>Montáž dveřního bezpečnostního kování - zámku</t>
  </si>
  <si>
    <t>dv3</t>
  </si>
  <si>
    <t>Montáž dveřního bezpečnostního kování - štítku s klikou</t>
  </si>
  <si>
    <t>systémová zarážka  dveří kotvená do podlahy D+M</t>
  </si>
  <si>
    <t>vložka zámková cylindrická oboustranná+4 klíče</t>
  </si>
  <si>
    <t>fólie PE (500 kg/m3) separační podlahová oddělující tepelnou izolaci tl 0,8mm</t>
  </si>
  <si>
    <t>Lešení pomocné pro objekty pozemních staveb s lešeňovou podlahou v do 1,9 m zatížení do 150 kg/m2</t>
  </si>
  <si>
    <t>Vyčištění budov bytové a občanské výstavby při výšce podlaží do 4 m</t>
  </si>
  <si>
    <t>Montáž omítkových plastových nebo pozinkovaných rohových profilů s tkaninou</t>
  </si>
  <si>
    <t>profil rohový Pz s kulatou hlavou pro vnitřní omítky tl 15mm</t>
  </si>
  <si>
    <t>Montáž omítkových samolepících začišťovacích profilů pro spojení s okenním rámem</t>
  </si>
  <si>
    <t>profil začišťovací PVC 9mm</t>
  </si>
  <si>
    <t>Montáž profilu ukončujícího pro plynulý přechod (dlažby s kobercem apod.)</t>
  </si>
  <si>
    <t>profil přechodový Al narážecí 40mm bronz</t>
  </si>
  <si>
    <t>Dvojnásobné pačokování v místnostech v do 3,80 m</t>
  </si>
  <si>
    <t>Dvojnásobné bílé vápenné malby v místnostech v do 3,80 m</t>
  </si>
  <si>
    <t>Broušení stávajících betonových podlah úběr do 3 mm</t>
  </si>
  <si>
    <t>Doplnění cementového potěru hlazeného pl přes 1 do 4 m2 tl přes 30 do 40 mm</t>
  </si>
  <si>
    <t>Penetrační epoxidový nátěr podlahy na suchý a vyzrálý podklad</t>
  </si>
  <si>
    <t>Krycí epoxidový chemicky odolný nátěr podlahy</t>
  </si>
  <si>
    <t>Bourání podkladů pod dlažby nebo mazanin betonových nebo z litého asfaltu tl do 100 mm pl přes 4 m2</t>
  </si>
  <si>
    <t>Příplatek k bourání betonových mazanin za bourání mazanin se svařovanou sítí tl do 100 mm</t>
  </si>
  <si>
    <t>Bourání podkladů pod dlažby nebo mazanin betonových nebo z litého asfaltu tl přes 100 mm pl přes 4 m2</t>
  </si>
  <si>
    <t>Příplatek k bourání betonových mazanin za bourání mazanin se svařovanou sítí tl přes 100 mm</t>
  </si>
  <si>
    <t>Příplatek k mazanině tl přes 50 do 80 mm za přehlazení povrchu</t>
  </si>
  <si>
    <t>Příplatek k mazanině tl přes 50 do 80 mm za stržení povrchu spodní vrstvy před vložením výztuže</t>
  </si>
  <si>
    <t>Příplatek k mazanině tl přes 80 do 120 mm za přehlazení povrchu</t>
  </si>
  <si>
    <t>Příplatek k mazanině tl přes 80 do 120 mm za stržení povrchu spodní vrstvy před vložením výztuže</t>
  </si>
  <si>
    <t>Mazanina tl přes 120 do 240 mm z betonu prostého bez zvýšených nároků na prostředí tř. C 20/25</t>
  </si>
  <si>
    <t>Příplatek k mazanině tl přes 120 do 240 mm za přehlazení povrchu</t>
  </si>
  <si>
    <t>Odstranění nátěru ze zámečnických konstrukcí opálením</t>
  </si>
  <si>
    <t>Otlučení (osekání) vnitřní vápenné nebo vápenocementové omítky stěn v rozsahu přes 50 do 100 %</t>
  </si>
  <si>
    <t>Vápenná omítka štuková dvouvrstvá vnitřních stěn nanášená ručně</t>
  </si>
  <si>
    <t>Oprášení (ometení ) podkladu na schodišti podlaží v do 3,80 m</t>
  </si>
  <si>
    <t>Dvojnásobné pačokování na schodišti podlaží v do 3,80 m</t>
  </si>
  <si>
    <t>Dvojnásobné bílé vápenné malby na schodišti podlaží v do 3,80 m</t>
  </si>
  <si>
    <t>Vyškrabání spár zdiva cihelného mimo komínového</t>
  </si>
  <si>
    <t>Vápenný postřik vnitřních stěn nanášený ručně</t>
  </si>
  <si>
    <t>Oprášení (ometení ) podkladu v místnostech v do 3,80 m</t>
  </si>
  <si>
    <t>Vápenná omítka hrubá jednovrstvá zatřená vnitřních stěn nanášená ručně</t>
  </si>
  <si>
    <t>Montáž obkladů vnitřních keramických hladkých přes 9 do 12 ks/m2 lepených flexibilním lepidlem</t>
  </si>
  <si>
    <t>Příplatek k montáži obkladů vnitřních keramických hladkých za plochu do 10 m2</t>
  </si>
  <si>
    <t>Příplatek k montáži obkladů vnitřních keramických hladkých za spárování tmelem dvousložkovým</t>
  </si>
  <si>
    <t>Oprava vnitřní vápenné hladké omítky stropů v rozsahu plochy přes 10 do 30 % s celoplošným přeštukováním</t>
  </si>
  <si>
    <t>Oškrabání malby v mísnostech v do 3,80 m</t>
  </si>
  <si>
    <t>Oškrabání malby na schodišti podlaží v do 3,80 m</t>
  </si>
  <si>
    <t>Rozmývání podkladu po oškrabání malby v místnostech v do 3,80 m</t>
  </si>
  <si>
    <t>Rozmývání podkladu po oškrabání malby na schodišti podlaží v do 3,80 m</t>
  </si>
  <si>
    <t>Cementový postřik vnějších stěn nanášený celoplošně ručně</t>
  </si>
  <si>
    <t>Vápenocementová omítka štuková dvouvrstvá vnějších stěn nanášená ručně</t>
  </si>
  <si>
    <t>Penetrační silikonový nátěr hladkých, tenkovrstvých zrnitých nebo štukových omítek</t>
  </si>
  <si>
    <t>Krycí dvojnásobný silikonový nátěr omítek stupně členitosti 1 a 2</t>
  </si>
  <si>
    <t>Montáž izolace tepelné podlah volně kladenými okrajovými pásky</t>
  </si>
  <si>
    <t>Plastové profily ukončovací lepené flexibilním lepidlem</t>
  </si>
  <si>
    <t>Penetrační silikonový nátěr hrubých betonových povrchů a hrubých, rýhovaných a škrábaných omítek</t>
  </si>
  <si>
    <t>Hydrofobizační transparentní silikonový nátěr hrubých betonových povrchů nebo hrubých omítek</t>
  </si>
  <si>
    <t>Montáž soklů z dlaždic keramických rovných flexibilní lepidlo v přes 90 do 120 mm</t>
  </si>
  <si>
    <t>Vyrovnání nerovného povrchu zdiva tl přes 30 do 80 mm přizděním</t>
  </si>
  <si>
    <t>Očištění dlažby z dlaždic půdních obroušením</t>
  </si>
  <si>
    <t>Spárování spárovací maltou vnitřních pohledových ploch stěn z cihel</t>
  </si>
  <si>
    <t>Penetrační silikonový nátěr lícového zdiva</t>
  </si>
  <si>
    <t>Hydrofobizační transparentní silikonový nátěr lícového zdiva</t>
  </si>
  <si>
    <t>Vykopávky v uzavřených prostorech v hornině třídy těžitelnosti I skupiny 1 až 3 ručně</t>
  </si>
  <si>
    <t>Vodorovné přemístění do 10 m nošením výkopku z horniny třídy těžitelnosti I skupiny 1 až 3</t>
  </si>
  <si>
    <t>Příplatek k vodorovnému přemístění nošením za každých dalších 10 m nošení výkopku z horniny třídy těžitelnosti I skupiny 1 až 3</t>
  </si>
  <si>
    <t>Vodorovné přemístění přes 9 000 do 10000 m výkopku/sypaniny z horniny třídy těžitelnosti I skupiny 1 až 3</t>
  </si>
  <si>
    <t>Nakládání výkopku z hornin třídy těžitelnosti I skupiny 1 až 3 ručně</t>
  </si>
  <si>
    <t>Poplatek za uložení na skládce (skládkovné) zeminy a kamení kód odpadu 17 05 04</t>
  </si>
  <si>
    <t>Uložení sypaniny na skládky nebo meziskládky</t>
  </si>
  <si>
    <t xml:space="preserve"> ALFA-340011</t>
  </si>
  <si>
    <t>Výměna dlaždice keramické lepené velikosti přes 22 do 25 ks/m2</t>
  </si>
  <si>
    <t>Odstranění izolace proti zemní vlhkosti vodorovné</t>
  </si>
  <si>
    <t>Příplatek k izolacím proti zemní vlhkosti za plochu do 10 m2 natěradly za studena nebo za horka</t>
  </si>
  <si>
    <t>Příplatek k izolacím proti zemní vlhkosti za plochu do 10 m2 pásy přitavením NAIP nebo termoplasty</t>
  </si>
  <si>
    <t>Osazování objímek nebo držáků ve zdivu cihelném</t>
  </si>
  <si>
    <t>objímka ocelová dvojdílná DN 65</t>
  </si>
  <si>
    <t>objímka ocelová dvojdílná DN 80</t>
  </si>
  <si>
    <t>objímka ocelová dvojdílná DN 100</t>
  </si>
  <si>
    <t>Montáž potrubí plastové spojované svary polyfuzně D přes 16 do 20 mm</t>
  </si>
  <si>
    <t>Zkouška těsnosti vodovodního potrubí závitového DN do 50</t>
  </si>
  <si>
    <t>Proplach a dezinfekce vodovodního potrubí DN do 80</t>
  </si>
  <si>
    <t>Montáž potrubí plastové spojované svary polyfuzně D přes 20 do 25 mm</t>
  </si>
  <si>
    <t>Demontáž lepených povlakových podlah s podložkou ručně</t>
  </si>
  <si>
    <t>Vysátí podkladu povlakových podlah</t>
  </si>
  <si>
    <t>Neředěná penetrace savého podkladu povlakových podlah</t>
  </si>
  <si>
    <t>Lepení pásů z PVC standardním lepidlem</t>
  </si>
  <si>
    <t>Demontáž podhledu sádrokartonového kazetového na roštu polozapuštěném</t>
  </si>
  <si>
    <t>Montáž SDK kazetového podhledu z kazet 600x600 mm na zavěšenou polozapuštěnou nosnou konstrukci</t>
  </si>
  <si>
    <t>podhled kazetový bez děrování polozapuštěná hrana tl 10mm 600x600mm</t>
  </si>
  <si>
    <t>Lože pod potrubí otevřený výkop z kameniva drobného těženého</t>
  </si>
  <si>
    <t>Zásyp v uzavřených prostorech sypaninou se zhutněním ručně</t>
  </si>
  <si>
    <t>Příplatek k zásypu za ruční prohození sypaniny sítem</t>
  </si>
  <si>
    <t>Montáž vpustí podlahových DN 50/75 ostatní typ</t>
  </si>
  <si>
    <t xml:space="preserve"> ALFA-34002</t>
  </si>
  <si>
    <t>Otlučení (osekání) vnitřní vápenné nebo vápenocementové omítky stěn v rozsahu přes 30 do 50 %</t>
  </si>
  <si>
    <t>Oprava vnitřní vápenocementové hladké omítky stěn v rozsahu plochy přes 30 do 50 %  s celoplošným přeštukováním</t>
  </si>
  <si>
    <t>Hloubková jednonásobná bezbarvá penetrace podkladu v místnostech v do 3,80 m</t>
  </si>
  <si>
    <t>Otlučení (osekání) vnější vápenné nebo vápenocementové omítky stupně členitosti 1 a 2 v rozsahu přes 40 do 50 %</t>
  </si>
  <si>
    <t>Oprava vnější vápenocementové štukové omítky složitosti 1 podhledů v rozsahu přes 30 do 50 %</t>
  </si>
  <si>
    <t>Bourání příček z cihel pálených na MVC tl do 150 mm</t>
  </si>
  <si>
    <t>Provedení izolace proti zemní vlhkosti svislé za studena lakem asfaltovým</t>
  </si>
  <si>
    <t>Provedení izolace proti zemní vlhkosti pásy přitavením svislé NAIP</t>
  </si>
  <si>
    <t>Dvojnásobné bílé malby ze směsí za mokra velmi dobře oděruvzdorných v místnostech v do 3,80 m</t>
  </si>
  <si>
    <t>Příplatek k cenám 2x maleb ze směsí za mokra oděruvzdorných za provádění pl do 5 m2</t>
  </si>
  <si>
    <t>Příplatek k cenám 2x maleb ze směsí za mokra oděruvzdorných za barevnou malbu středně sytého odstínu</t>
  </si>
  <si>
    <t>Montáž obložení stěn deskami cementotřískovými na pero a drážku</t>
  </si>
  <si>
    <t>Penetrační syntetický nátěr hladkých povrchů z desek na bázi dřeva</t>
  </si>
  <si>
    <t>Krycí jednonásobný silikonový nátěr hladkých betonových povrchů</t>
  </si>
  <si>
    <t>deska cementotřísková fasádní hladká finální vrstva lasura tl 12mm</t>
  </si>
  <si>
    <t>Cementový postřik vnitřních stěn nanášený celoplošně ručně</t>
  </si>
  <si>
    <t>Vápenocementová štuková omítka ostění nebo nadpraží</t>
  </si>
  <si>
    <t>Příplatek k montáži podlah keramických lepených flexibilním lepidlem za plochu do 5 m2</t>
  </si>
  <si>
    <t xml:space="preserve"> ALFA-34003</t>
  </si>
  <si>
    <t>Zřízení bednění základových pasů rovného</t>
  </si>
  <si>
    <t>Odstranění bednění základových pasů rovného</t>
  </si>
  <si>
    <t>dlažba zámková tvaru I 200x165x60mm přírodní</t>
  </si>
  <si>
    <t>Trativod z drenážních trubek PVC-U SN 4 perforace 360° včetně lože otevřený výkop DN 100 pro budovy plocha pro vtékání vody min. 80 cm2/m</t>
  </si>
  <si>
    <t>Výplň odvodňovacích žeber nebo trativodů kamenivem hrubým drceným frakce 16 až 63 mm</t>
  </si>
  <si>
    <t>Zřízení opláštění žeber nebo trativodů geotextilií v rýze nebo zářezu sklonu přes 1:2 š do 2,5 m</t>
  </si>
  <si>
    <t>Hloubení nezapažených jam v soudržných horninách třídy těžitelnosti I skupiny 3 ručně</t>
  </si>
  <si>
    <t>Hloubení nezapažených jam v soudržných horninách třídy těžitelnosti II skupiny 4 ručně</t>
  </si>
  <si>
    <t>Vodorovné přemístění do 10 m nošením výkopku z horniny třídy těžitelnosti II skupiny 4 a 5</t>
  </si>
  <si>
    <t>Osazování betonových palisád do betonového základu v řadě výšky prvku do 0,5 m</t>
  </si>
  <si>
    <t>palisáda betonová hranatá šedá 500x115x1150mm</t>
  </si>
  <si>
    <t>Osazování betonových palisád do betonového základu v řadě výšky prvku přes 0,5 do 1 m</t>
  </si>
  <si>
    <t>Rozebrání dlažeb ze zámkových dlaždic komunikací pro pěší ručně</t>
  </si>
  <si>
    <t>Hloubení nezapažených rýh šířky do 800 mm v soudržných horninách třídy těžitelnosti I skupiny 3 ručně</t>
  </si>
  <si>
    <t>Hloubení nezapažených rýh šířky do 800 mm v soudržných horninách třídy těžitelnosti II skupiny 4 ručně</t>
  </si>
  <si>
    <t>Hloubení zapažených rýh šířky do 2000 mm v soudržných horninách třídy těžitelnosti I skupiny 3 ručně</t>
  </si>
  <si>
    <t>Hloubení zapažených rýh šířky do 2000 mm v soudržných horninách třídy těžitelnosti II skupiny 4 ručně</t>
  </si>
  <si>
    <t>Revizní a čistící šachta z PP šachtové dno DN 315/150 přímý tok</t>
  </si>
  <si>
    <t>Revizní a čistící šachta z PP DN 315 šachtová roura korugovaná bez hrdla světlé hloubky 1250 mm</t>
  </si>
  <si>
    <t>Revizní a čistící šachta z PP DN 315 šachtová roura teleskopická světlé hloubky 375 mm</t>
  </si>
  <si>
    <t>Příplatek k rourám revizní a čistící šachty z PP DN 315 za uříznutí šachtové roury</t>
  </si>
  <si>
    <t>Revizní a čistící šachta z PP DN 315 poklop plastový pro třídu zatížení A15 s teleskopickou trubkou</t>
  </si>
  <si>
    <t>Podklad ze štěrkodrtě ŠD plochy přes 100 m2 tl 150 mm</t>
  </si>
  <si>
    <t>Kladení zámkové dlažby komunikací pro pěší ručně tl 60 mm skupiny A pl přes 50 do 100 m2</t>
  </si>
  <si>
    <t>Příplatek k vodorovnému přemístění nošením za každých dalších 10 m nošení výkopku z horniny třídy těžitelnosti II skupiny 4 a 5</t>
  </si>
  <si>
    <t>Vodorovné přemístění přes 9 000 do 10000 m výkopku/sypaniny z horniny třídy těžitelnosti II skupiny 4 a 5</t>
  </si>
  <si>
    <t>Nakládání výkopku z hornin třídy těžitelnosti II skupiny 4 a 5 ručně</t>
  </si>
  <si>
    <t>Zásyp jam, šachet rýh nebo kolem objektů sypaninou se zhutněním ručně</t>
  </si>
  <si>
    <t xml:space="preserve"> ALFA-34004</t>
  </si>
  <si>
    <t>Montáž lapače střešních splavenin z tvrdého PVC-systém KG DN 110</t>
  </si>
  <si>
    <t>Obsypání potrubí ručně sypaninou bez prohození, uloženou do 3 m</t>
  </si>
  <si>
    <t>Příplatek k obsypání potrubí za ruční prohození sypaniny, uložené do 3 m</t>
  </si>
  <si>
    <t>Zřízení příložného pažení a rozepření stěn rýh hl do 2 m</t>
  </si>
  <si>
    <t>Odstranění příložného pažení a rozepření stěn rýh hl do 2 m</t>
  </si>
  <si>
    <t>Montáž potrubí z trub litinových hrdlových s integrovaným těsněním otevřený výkop DN 150</t>
  </si>
  <si>
    <t>Tlaková zkouška vodou potrubí DN 100 nebo 125</t>
  </si>
  <si>
    <t>trouba kanalizační hrdlová litinová pozinkovaná 6m DN 125</t>
  </si>
  <si>
    <t>Kanalizační potrubí z tvrdého PVC jednovrstvé tuhost třídy SN4 DN 125</t>
  </si>
  <si>
    <t>Kanalizační potrubí z tvrdého PVC jednovrstvé tuhost třídy SN4 DN 160</t>
  </si>
  <si>
    <t>Tlaková zkouška vodou potrubí DN 150 nebo 200</t>
  </si>
  <si>
    <t>Kanalizační potrubí z tvrdého PVC jednovrstvé tuhost třídy SN4 DN 200</t>
  </si>
  <si>
    <t xml:space="preserve">               (0,96*1,93+1,84*1,88)*1,25*0,5+2*2*1,98*0,5</t>
  </si>
  <si>
    <t>Revizní a čistící šachta z PP typ DN 600/200 šachtové dno s přítokem tvaru X</t>
  </si>
  <si>
    <t>Revizní a čistící šachta z PP DN 600 šachtová roura korugovaná světlé hloubky 2000 mm</t>
  </si>
  <si>
    <t>Příplatek k rourám revizní a čistící šachty z PP DN 600 za uříznutí šachtové roury</t>
  </si>
  <si>
    <t>Revizní a čistící šachta z PP DN 600 poklop litinový pro třídu zatížení A15 s betonovým prstencem</t>
  </si>
  <si>
    <t>Revizní a čistící šachta z PP šachtové dno DN 425/200 průtočné</t>
  </si>
  <si>
    <t>Revizní a čistící šachta z PP DN 425 šachtová roura korugovaná bez hrdla světlé hloubky 2000 mm</t>
  </si>
  <si>
    <t>Revizní a čistící šachta z PP DN 425 šachtová roura teleskopická světlé hloubky 375 mm</t>
  </si>
  <si>
    <t>Příplatek k rourám revizní a čistící šachty z PP DN 425 za uříznutí šachtové roury</t>
  </si>
  <si>
    <t>Revizní a čistící šachta z PP DN 425 poklop litinový s teleskopickou rourou pro zatížení 3 t</t>
  </si>
  <si>
    <t>Montáž tvarovek z tvrdého PVC-systém KG nebo z polypropylenu-systém KG 2000 jednoosé DN 200</t>
  </si>
  <si>
    <t>zátka kanalizace plastové KG DN 200</t>
  </si>
  <si>
    <t>spojka dvouhrdlá kanalizace plastové PVC-U DN 200</t>
  </si>
  <si>
    <t>Montáž tvarovek z tvrdého PVC-systém KG nebo z polypropylenu-systém KG 2000 jednoosé DN 160</t>
  </si>
  <si>
    <t>Montáž tvarovek z tvrdého PVC-systém KG nebo z polypropylenu-systém KG 2000 dvouosé DN 200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</si>
  <si>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</si>
  <si>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</si>
  <si>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</si>
  <si>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</si>
  <si>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</si>
  <si>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</si>
  <si>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</si>
  <si>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</si>
  <si>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</si>
  <si>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</si>
  <si>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</si>
  <si>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</si>
  <si>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</si>
  <si>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</t>
  </si>
  <si>
    <t>Provozní soubor</t>
  </si>
  <si>
    <t>Vedlejší a ostatní náklady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</si>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</sst>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 applyAlignment="1">
      <alignment/>
    </xf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9751101" TargetMode="External" /><Relationship Id="rId2" Type="http://schemas.openxmlformats.org/officeDocument/2006/relationships/hyperlink" Target="https://podminky.urs.cz/item/CS_URS_2022_01/162211201" TargetMode="External" /><Relationship Id="rId3" Type="http://schemas.openxmlformats.org/officeDocument/2006/relationships/hyperlink" Target="https://podminky.urs.cz/item/CS_URS_2022_01/162211209" TargetMode="External" /><Relationship Id="rId4" Type="http://schemas.openxmlformats.org/officeDocument/2006/relationships/hyperlink" Target="https://podminky.urs.cz/item/CS_URS_2022_01/162751117" TargetMode="External" /><Relationship Id="rId5" Type="http://schemas.openxmlformats.org/officeDocument/2006/relationships/hyperlink" Target="https://podminky.urs.cz/item/CS_URS_2022_01/167111101" TargetMode="External" /><Relationship Id="rId6" Type="http://schemas.openxmlformats.org/officeDocument/2006/relationships/hyperlink" Target="https://podminky.urs.cz/item/CS_URS_2022_01/171201221" TargetMode="External" /><Relationship Id="rId7" Type="http://schemas.openxmlformats.org/officeDocument/2006/relationships/hyperlink" Target="https://podminky.urs.cz/item/CS_URS_2022_01/171251201" TargetMode="External" /><Relationship Id="rId8" Type="http://schemas.openxmlformats.org/officeDocument/2006/relationships/hyperlink" Target="https://podminky.urs.cz/item/CS_URS_2022_01/181912112" TargetMode="External" /><Relationship Id="rId9" Type="http://schemas.openxmlformats.org/officeDocument/2006/relationships/hyperlink" Target="https://podminky.urs.cz/item/CS_URS_2022_01/310238211" TargetMode="External" /><Relationship Id="rId10" Type="http://schemas.openxmlformats.org/officeDocument/2006/relationships/hyperlink" Target="https://podminky.urs.cz/item/CS_URS_2022_01/310239211" TargetMode="External" /><Relationship Id="rId11" Type="http://schemas.openxmlformats.org/officeDocument/2006/relationships/hyperlink" Target="https://podminky.urs.cz/item/CS_URS_2022_01/342244211" TargetMode="External" /><Relationship Id="rId12" Type="http://schemas.openxmlformats.org/officeDocument/2006/relationships/hyperlink" Target="https://podminky.urs.cz/item/CS_URS_2022_01/342244221" TargetMode="External" /><Relationship Id="rId13" Type="http://schemas.openxmlformats.org/officeDocument/2006/relationships/hyperlink" Target="https://podminky.urs.cz/item/CS_URS_2022_01/342291111" TargetMode="External" /><Relationship Id="rId14" Type="http://schemas.openxmlformats.org/officeDocument/2006/relationships/hyperlink" Target="https://podminky.urs.cz/item/CS_URS_2022_01/342291112" TargetMode="External" /><Relationship Id="rId15" Type="http://schemas.openxmlformats.org/officeDocument/2006/relationships/hyperlink" Target="https://podminky.urs.cz/item/CS_URS_2022_01/611135101" TargetMode="External" /><Relationship Id="rId16" Type="http://schemas.openxmlformats.org/officeDocument/2006/relationships/hyperlink" Target="https://podminky.urs.cz/item/CS_URS_2022_01/612131100" TargetMode="External" /><Relationship Id="rId17" Type="http://schemas.openxmlformats.org/officeDocument/2006/relationships/hyperlink" Target="https://podminky.urs.cz/item/CS_URS_2022_01/612135101" TargetMode="External" /><Relationship Id="rId18" Type="http://schemas.openxmlformats.org/officeDocument/2006/relationships/hyperlink" Target="https://podminky.urs.cz/item/CS_URS_2022_01/612631001" TargetMode="External" /><Relationship Id="rId19" Type="http://schemas.openxmlformats.org/officeDocument/2006/relationships/hyperlink" Target="https://podminky.urs.cz/item/CS_URS_2022_01/622131101" TargetMode="External" /><Relationship Id="rId20" Type="http://schemas.openxmlformats.org/officeDocument/2006/relationships/hyperlink" Target="https://podminky.urs.cz/item/CS_URS_2022_01/622143003" TargetMode="External" /><Relationship Id="rId21" Type="http://schemas.openxmlformats.org/officeDocument/2006/relationships/hyperlink" Target="https://podminky.urs.cz/item/CS_URS_2022_01/622143004" TargetMode="External" /><Relationship Id="rId22" Type="http://schemas.openxmlformats.org/officeDocument/2006/relationships/hyperlink" Target="https://podminky.urs.cz/item/CS_URS_2022_01/622321141" TargetMode="External" /><Relationship Id="rId23" Type="http://schemas.openxmlformats.org/officeDocument/2006/relationships/hyperlink" Target="https://podminky.urs.cz/item/CS_URS_2022_01/629135102" TargetMode="External" /><Relationship Id="rId24" Type="http://schemas.openxmlformats.org/officeDocument/2006/relationships/hyperlink" Target="https://podminky.urs.cz/item/CS_URS_2022_01/629991011" TargetMode="External" /><Relationship Id="rId25" Type="http://schemas.openxmlformats.org/officeDocument/2006/relationships/hyperlink" Target="https://podminky.urs.cz/item/CS_URS_2022_01/631311115" TargetMode="External" /><Relationship Id="rId26" Type="http://schemas.openxmlformats.org/officeDocument/2006/relationships/hyperlink" Target="https://podminky.urs.cz/item/CS_URS_2022_01/631311125" TargetMode="External" /><Relationship Id="rId27" Type="http://schemas.openxmlformats.org/officeDocument/2006/relationships/hyperlink" Target="https://podminky.urs.cz/item/CS_URS_2022_01/631311135" TargetMode="External" /><Relationship Id="rId28" Type="http://schemas.openxmlformats.org/officeDocument/2006/relationships/hyperlink" Target="https://podminky.urs.cz/item/CS_URS_2022_01/631319011" TargetMode="External" /><Relationship Id="rId29" Type="http://schemas.openxmlformats.org/officeDocument/2006/relationships/hyperlink" Target="https://podminky.urs.cz/item/CS_URS_2022_01/631319012" TargetMode="External" /><Relationship Id="rId30" Type="http://schemas.openxmlformats.org/officeDocument/2006/relationships/hyperlink" Target="https://podminky.urs.cz/item/CS_URS_2022_01/631319013" TargetMode="External" /><Relationship Id="rId31" Type="http://schemas.openxmlformats.org/officeDocument/2006/relationships/hyperlink" Target="https://podminky.urs.cz/item/CS_URS_2022_01/631319171" TargetMode="External" /><Relationship Id="rId32" Type="http://schemas.openxmlformats.org/officeDocument/2006/relationships/hyperlink" Target="https://podminky.urs.cz/item/CS_URS_2022_01/631319173" TargetMode="External" /><Relationship Id="rId33" Type="http://schemas.openxmlformats.org/officeDocument/2006/relationships/hyperlink" Target="https://podminky.urs.cz/item/CS_URS_2022_01/631351101" TargetMode="External" /><Relationship Id="rId34" Type="http://schemas.openxmlformats.org/officeDocument/2006/relationships/hyperlink" Target="https://podminky.urs.cz/item/CS_URS_2022_01/631351102" TargetMode="External" /><Relationship Id="rId35" Type="http://schemas.openxmlformats.org/officeDocument/2006/relationships/hyperlink" Target="https://podminky.urs.cz/item/CS_URS_2022_01/631362021" TargetMode="External" /><Relationship Id="rId36" Type="http://schemas.openxmlformats.org/officeDocument/2006/relationships/hyperlink" Target="https://podminky.urs.cz/item/CS_URS_2022_01/642942111" TargetMode="External" /><Relationship Id="rId37" Type="http://schemas.openxmlformats.org/officeDocument/2006/relationships/hyperlink" Target="https://podminky.urs.cz/item/CS_URS_2022_01/644941111" TargetMode="External" /><Relationship Id="rId38" Type="http://schemas.openxmlformats.org/officeDocument/2006/relationships/hyperlink" Target="https://podminky.urs.cz/item/CS_URS_2022_01/644941112" TargetMode="External" /><Relationship Id="rId39" Type="http://schemas.openxmlformats.org/officeDocument/2006/relationships/hyperlink" Target="https://podminky.urs.cz/item/CS_URS_2022_01/949101111" TargetMode="External" /><Relationship Id="rId40" Type="http://schemas.openxmlformats.org/officeDocument/2006/relationships/hyperlink" Target="https://podminky.urs.cz/item/CS_URS_2022_01/952901111" TargetMode="External" /><Relationship Id="rId41" Type="http://schemas.openxmlformats.org/officeDocument/2006/relationships/hyperlink" Target="https://podminky.urs.cz/item/CS_URS_2022_01/964011221" TargetMode="External" /><Relationship Id="rId42" Type="http://schemas.openxmlformats.org/officeDocument/2006/relationships/hyperlink" Target="https://podminky.urs.cz/item/CS_URS_2022_01/965042141" TargetMode="External" /><Relationship Id="rId43" Type="http://schemas.openxmlformats.org/officeDocument/2006/relationships/hyperlink" Target="https://podminky.urs.cz/item/CS_URS_2022_01/965042241" TargetMode="External" /><Relationship Id="rId44" Type="http://schemas.openxmlformats.org/officeDocument/2006/relationships/hyperlink" Target="https://podminky.urs.cz/item/CS_URS_2022_01/965049111" TargetMode="External" /><Relationship Id="rId45" Type="http://schemas.openxmlformats.org/officeDocument/2006/relationships/hyperlink" Target="https://podminky.urs.cz/item/CS_URS_2022_01/965049112" TargetMode="External" /><Relationship Id="rId46" Type="http://schemas.openxmlformats.org/officeDocument/2006/relationships/hyperlink" Target="https://podminky.urs.cz/item/CS_URS_2022_01/967021112" TargetMode="External" /><Relationship Id="rId47" Type="http://schemas.openxmlformats.org/officeDocument/2006/relationships/hyperlink" Target="https://podminky.urs.cz/item/CS_URS_2022_01/968072244" TargetMode="External" /><Relationship Id="rId48" Type="http://schemas.openxmlformats.org/officeDocument/2006/relationships/hyperlink" Target="https://podminky.urs.cz/item/CS_URS_2022_01/968072245" TargetMode="External" /><Relationship Id="rId49" Type="http://schemas.openxmlformats.org/officeDocument/2006/relationships/hyperlink" Target="https://podminky.urs.cz/item/CS_URS_2022_01/968072455" TargetMode="External" /><Relationship Id="rId50" Type="http://schemas.openxmlformats.org/officeDocument/2006/relationships/hyperlink" Target="https://podminky.urs.cz/item/CS_URS_2022_01/971024681" TargetMode="External" /><Relationship Id="rId51" Type="http://schemas.openxmlformats.org/officeDocument/2006/relationships/hyperlink" Target="https://podminky.urs.cz/item/CS_URS_2022_01/971028451" TargetMode="External" /><Relationship Id="rId52" Type="http://schemas.openxmlformats.org/officeDocument/2006/relationships/hyperlink" Target="https://podminky.urs.cz/item/CS_URS_2022_01/971033641" TargetMode="External" /><Relationship Id="rId53" Type="http://schemas.openxmlformats.org/officeDocument/2006/relationships/hyperlink" Target="https://podminky.urs.cz/item/CS_URS_2022_01/973028131" TargetMode="External" /><Relationship Id="rId54" Type="http://schemas.openxmlformats.org/officeDocument/2006/relationships/hyperlink" Target="https://podminky.urs.cz/item/CS_URS_2022_01/973031824" TargetMode="External" /><Relationship Id="rId55" Type="http://schemas.openxmlformats.org/officeDocument/2006/relationships/hyperlink" Target="https://podminky.urs.cz/item/CS_URS_2022_01/973031825" TargetMode="External" /><Relationship Id="rId56" Type="http://schemas.openxmlformats.org/officeDocument/2006/relationships/hyperlink" Target="https://podminky.urs.cz/item/CS_URS_2022_01/977312112" TargetMode="External" /><Relationship Id="rId57" Type="http://schemas.openxmlformats.org/officeDocument/2006/relationships/hyperlink" Target="https://podminky.urs.cz/item/CS_URS_2022_01/977312113" TargetMode="External" /><Relationship Id="rId58" Type="http://schemas.openxmlformats.org/officeDocument/2006/relationships/hyperlink" Target="https://podminky.urs.cz/item/CS_URS_2022_01/978011141" TargetMode="External" /><Relationship Id="rId59" Type="http://schemas.openxmlformats.org/officeDocument/2006/relationships/hyperlink" Target="https://podminky.urs.cz/item/CS_URS_2022_01/978013191" TargetMode="External" /><Relationship Id="rId60" Type="http://schemas.openxmlformats.org/officeDocument/2006/relationships/hyperlink" Target="https://podminky.urs.cz/item/CS_URS_2022_01/978023411" TargetMode="External" /><Relationship Id="rId61" Type="http://schemas.openxmlformats.org/officeDocument/2006/relationships/hyperlink" Target="https://podminky.urs.cz/item/CS_URS_2022_01/997013211" TargetMode="External" /><Relationship Id="rId62" Type="http://schemas.openxmlformats.org/officeDocument/2006/relationships/hyperlink" Target="https://podminky.urs.cz/item/CS_URS_2022_01/997013501" TargetMode="External" /><Relationship Id="rId63" Type="http://schemas.openxmlformats.org/officeDocument/2006/relationships/hyperlink" Target="https://podminky.urs.cz/item/CS_URS_2022_01/997013509" TargetMode="External" /><Relationship Id="rId64" Type="http://schemas.openxmlformats.org/officeDocument/2006/relationships/hyperlink" Target="https://podminky.urs.cz/item/CS_URS_2022_01/997013631" TargetMode="External" /><Relationship Id="rId65" Type="http://schemas.openxmlformats.org/officeDocument/2006/relationships/hyperlink" Target="https://podminky.urs.cz/item/CS_URS_2022_01/998018001" TargetMode="External" /><Relationship Id="rId66" Type="http://schemas.openxmlformats.org/officeDocument/2006/relationships/hyperlink" Target="https://podminky.urs.cz/item/CS_URS_2022_01/711111002" TargetMode="External" /><Relationship Id="rId67" Type="http://schemas.openxmlformats.org/officeDocument/2006/relationships/hyperlink" Target="https://podminky.urs.cz/item/CS_URS_2022_01/711131811" TargetMode="External" /><Relationship Id="rId68" Type="http://schemas.openxmlformats.org/officeDocument/2006/relationships/hyperlink" Target="https://podminky.urs.cz/item/CS_URS_2022_01/711141559" TargetMode="External" /><Relationship Id="rId69" Type="http://schemas.openxmlformats.org/officeDocument/2006/relationships/hyperlink" Target="https://podminky.urs.cz/item/CS_URS_2022_01/998711101" TargetMode="External" /><Relationship Id="rId70" Type="http://schemas.openxmlformats.org/officeDocument/2006/relationships/hyperlink" Target="https://podminky.urs.cz/item/CS_URS_2022_01/998711181" TargetMode="External" /><Relationship Id="rId71" Type="http://schemas.openxmlformats.org/officeDocument/2006/relationships/hyperlink" Target="https://podminky.urs.cz/item/CS_URS_2022_01/713121121" TargetMode="External" /><Relationship Id="rId72" Type="http://schemas.openxmlformats.org/officeDocument/2006/relationships/hyperlink" Target="https://podminky.urs.cz/item/CS_URS_2022_01/713121211" TargetMode="External" /><Relationship Id="rId73" Type="http://schemas.openxmlformats.org/officeDocument/2006/relationships/hyperlink" Target="https://podminky.urs.cz/item/CS_URS_2022_01/713191133" TargetMode="External" /><Relationship Id="rId74" Type="http://schemas.openxmlformats.org/officeDocument/2006/relationships/hyperlink" Target="https://podminky.urs.cz/item/CS_URS_2022_01/998713101" TargetMode="External" /><Relationship Id="rId75" Type="http://schemas.openxmlformats.org/officeDocument/2006/relationships/hyperlink" Target="https://podminky.urs.cz/item/CS_URS_2022_01/998713181" TargetMode="External" /><Relationship Id="rId76" Type="http://schemas.openxmlformats.org/officeDocument/2006/relationships/hyperlink" Target="https://podminky.urs.cz/item/CS_URS_2022_01/726131041" TargetMode="External" /><Relationship Id="rId77" Type="http://schemas.openxmlformats.org/officeDocument/2006/relationships/hyperlink" Target="https://podminky.urs.cz/item/CS_URS_2022_01/998726111" TargetMode="External" /><Relationship Id="rId78" Type="http://schemas.openxmlformats.org/officeDocument/2006/relationships/hyperlink" Target="https://podminky.urs.cz/item/CS_URS_2022_01/998726181" TargetMode="External" /><Relationship Id="rId79" Type="http://schemas.openxmlformats.org/officeDocument/2006/relationships/hyperlink" Target="https://podminky.urs.cz/item/CS_URS_2022_01/764002851" TargetMode="External" /><Relationship Id="rId80" Type="http://schemas.openxmlformats.org/officeDocument/2006/relationships/hyperlink" Target="https://podminky.urs.cz/item/CS_URS_2022_01/766660001" TargetMode="External" /><Relationship Id="rId81" Type="http://schemas.openxmlformats.org/officeDocument/2006/relationships/hyperlink" Target="https://podminky.urs.cz/item/CS_URS_2022_01/766660002" TargetMode="External" /><Relationship Id="rId82" Type="http://schemas.openxmlformats.org/officeDocument/2006/relationships/hyperlink" Target="https://podminky.urs.cz/item/CS_URS_2022_01/766660731" TargetMode="External" /><Relationship Id="rId83" Type="http://schemas.openxmlformats.org/officeDocument/2006/relationships/hyperlink" Target="https://podminky.urs.cz/item/CS_URS_2022_01/766660733" TargetMode="External" /><Relationship Id="rId84" Type="http://schemas.openxmlformats.org/officeDocument/2006/relationships/hyperlink" Target="https://podminky.urs.cz/item/CS_URS_2022_01/766691914" TargetMode="External" /><Relationship Id="rId85" Type="http://schemas.openxmlformats.org/officeDocument/2006/relationships/hyperlink" Target="https://podminky.urs.cz/item/CS_URS_2022_01/998766101" TargetMode="External" /><Relationship Id="rId86" Type="http://schemas.openxmlformats.org/officeDocument/2006/relationships/hyperlink" Target="https://podminky.urs.cz/item/CS_URS_2022_01/998766181" TargetMode="External" /><Relationship Id="rId87" Type="http://schemas.openxmlformats.org/officeDocument/2006/relationships/hyperlink" Target="https://podminky.urs.cz/item/CS_URS_2022_01/767691822" TargetMode="External" /><Relationship Id="rId88" Type="http://schemas.openxmlformats.org/officeDocument/2006/relationships/hyperlink" Target="https://podminky.urs.cz/item/CS_URS_2022_01/771111011" TargetMode="External" /><Relationship Id="rId89" Type="http://schemas.openxmlformats.org/officeDocument/2006/relationships/hyperlink" Target="https://podminky.urs.cz/item/CS_URS_2022_01/771121011" TargetMode="External" /><Relationship Id="rId90" Type="http://schemas.openxmlformats.org/officeDocument/2006/relationships/hyperlink" Target="https://podminky.urs.cz/item/CS_URS_2022_01/771121015" TargetMode="External" /><Relationship Id="rId91" Type="http://schemas.openxmlformats.org/officeDocument/2006/relationships/hyperlink" Target="https://podminky.urs.cz/item/CS_URS_2022_01/771151012" TargetMode="External" /><Relationship Id="rId92" Type="http://schemas.openxmlformats.org/officeDocument/2006/relationships/hyperlink" Target="https://podminky.urs.cz/item/CS_URS_2022_01/771161021" TargetMode="External" /><Relationship Id="rId93" Type="http://schemas.openxmlformats.org/officeDocument/2006/relationships/hyperlink" Target="https://podminky.urs.cz/item/CS_URS_2022_01/771474113" TargetMode="External" /><Relationship Id="rId94" Type="http://schemas.openxmlformats.org/officeDocument/2006/relationships/hyperlink" Target="https://podminky.urs.cz/item/CS_URS_2022_01/771574112" TargetMode="External" /><Relationship Id="rId95" Type="http://schemas.openxmlformats.org/officeDocument/2006/relationships/hyperlink" Target="https://podminky.urs.cz/item/CS_URS_2022_01/771577111" TargetMode="External" /><Relationship Id="rId96" Type="http://schemas.openxmlformats.org/officeDocument/2006/relationships/hyperlink" Target="https://podminky.urs.cz/item/CS_URS_2022_01/771577114" TargetMode="External" /><Relationship Id="rId97" Type="http://schemas.openxmlformats.org/officeDocument/2006/relationships/hyperlink" Target="https://podminky.urs.cz/item/CS_URS_2022_01/781494511" TargetMode="External" /><Relationship Id="rId98" Type="http://schemas.openxmlformats.org/officeDocument/2006/relationships/hyperlink" Target="https://podminky.urs.cz/item/CS_URS_2022_01/998771101" TargetMode="External" /><Relationship Id="rId99" Type="http://schemas.openxmlformats.org/officeDocument/2006/relationships/hyperlink" Target="https://podminky.urs.cz/item/CS_URS_2022_01/998771181" TargetMode="External" /><Relationship Id="rId100" Type="http://schemas.openxmlformats.org/officeDocument/2006/relationships/hyperlink" Target="https://podminky.urs.cz/item/CS_URS_2022_01/998777101" TargetMode="External" /><Relationship Id="rId101" Type="http://schemas.openxmlformats.org/officeDocument/2006/relationships/hyperlink" Target="https://podminky.urs.cz/item/CS_URS_2022_01/998777181" TargetMode="External" /><Relationship Id="rId102" Type="http://schemas.openxmlformats.org/officeDocument/2006/relationships/hyperlink" Target="https://podminky.urs.cz/item/CS_URS_2022_01/781474112" TargetMode="External" /><Relationship Id="rId103" Type="http://schemas.openxmlformats.org/officeDocument/2006/relationships/hyperlink" Target="https://podminky.urs.cz/item/CS_URS_2022_01/781477111" TargetMode="External" /><Relationship Id="rId104" Type="http://schemas.openxmlformats.org/officeDocument/2006/relationships/hyperlink" Target="https://podminky.urs.cz/item/CS_URS_2022_01/781477114" TargetMode="External" /><Relationship Id="rId105" Type="http://schemas.openxmlformats.org/officeDocument/2006/relationships/hyperlink" Target="https://podminky.urs.cz/item/CS_URS_2022_01/781494111" TargetMode="External" /><Relationship Id="rId106" Type="http://schemas.openxmlformats.org/officeDocument/2006/relationships/hyperlink" Target="https://podminky.urs.cz/item/CS_URS_2022_01/781494511" TargetMode="External" /><Relationship Id="rId107" Type="http://schemas.openxmlformats.org/officeDocument/2006/relationships/hyperlink" Target="https://podminky.urs.cz/item/CS_URS_2022_01/998781101" TargetMode="External" /><Relationship Id="rId108" Type="http://schemas.openxmlformats.org/officeDocument/2006/relationships/hyperlink" Target="https://podminky.urs.cz/item/CS_URS_2022_01/998781181" TargetMode="External" /><Relationship Id="rId109" Type="http://schemas.openxmlformats.org/officeDocument/2006/relationships/hyperlink" Target="https://podminky.urs.cz/item/CS_URS_2022_01/783306805" TargetMode="External" /><Relationship Id="rId110" Type="http://schemas.openxmlformats.org/officeDocument/2006/relationships/hyperlink" Target="https://podminky.urs.cz/item/CS_URS_2022_01/783806805" TargetMode="External" /><Relationship Id="rId111" Type="http://schemas.openxmlformats.org/officeDocument/2006/relationships/hyperlink" Target="https://podminky.urs.cz/item/CS_URS_2022_01/783823135" TargetMode="External" /><Relationship Id="rId112" Type="http://schemas.openxmlformats.org/officeDocument/2006/relationships/hyperlink" Target="https://podminky.urs.cz/item/CS_URS_2022_01/783823145" TargetMode="External" /><Relationship Id="rId113" Type="http://schemas.openxmlformats.org/officeDocument/2006/relationships/hyperlink" Target="https://podminky.urs.cz/item/CS_URS_2022_01/783826655" TargetMode="External" /><Relationship Id="rId114" Type="http://schemas.openxmlformats.org/officeDocument/2006/relationships/hyperlink" Target="https://podminky.urs.cz/item/CS_URS_2022_01/783827425" TargetMode="External" /><Relationship Id="rId115" Type="http://schemas.openxmlformats.org/officeDocument/2006/relationships/hyperlink" Target="https://podminky.urs.cz/item/CS_URS_2022_01/784111001" TargetMode="External" /><Relationship Id="rId116" Type="http://schemas.openxmlformats.org/officeDocument/2006/relationships/hyperlink" Target="https://podminky.urs.cz/item/CS_URS_2022_01/784111007" TargetMode="External" /><Relationship Id="rId117" Type="http://schemas.openxmlformats.org/officeDocument/2006/relationships/hyperlink" Target="https://podminky.urs.cz/item/CS_URS_2022_01/784121001" TargetMode="External" /><Relationship Id="rId118" Type="http://schemas.openxmlformats.org/officeDocument/2006/relationships/hyperlink" Target="https://podminky.urs.cz/item/CS_URS_2022_01/784121007" TargetMode="External" /><Relationship Id="rId119" Type="http://schemas.openxmlformats.org/officeDocument/2006/relationships/hyperlink" Target="https://podminky.urs.cz/item/CS_URS_2022_01/784121011" TargetMode="External" /><Relationship Id="rId120" Type="http://schemas.openxmlformats.org/officeDocument/2006/relationships/hyperlink" Target="https://podminky.urs.cz/item/CS_URS_2022_01/784121017" TargetMode="External" /><Relationship Id="rId121" Type="http://schemas.openxmlformats.org/officeDocument/2006/relationships/hyperlink" Target="https://podminky.urs.cz/item/CS_URS_2022_01/784181011" TargetMode="External" /><Relationship Id="rId122" Type="http://schemas.openxmlformats.org/officeDocument/2006/relationships/hyperlink" Target="https://podminky.urs.cz/item/CS_URS_2022_01/784181017" TargetMode="External" /><Relationship Id="rId123" Type="http://schemas.openxmlformats.org/officeDocument/2006/relationships/hyperlink" Target="https://podminky.urs.cz/item/CS_URS_2022_01/784312021" TargetMode="External" /><Relationship Id="rId124" Type="http://schemas.openxmlformats.org/officeDocument/2006/relationships/hyperlink" Target="https://podminky.urs.cz/item/CS_URS_2022_01/784312027" TargetMode="External" /><Relationship Id="rId12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9751101" TargetMode="External" /><Relationship Id="rId2" Type="http://schemas.openxmlformats.org/officeDocument/2006/relationships/hyperlink" Target="https://podminky.urs.cz/item/CS_URS_2022_01/162211201" TargetMode="External" /><Relationship Id="rId3" Type="http://schemas.openxmlformats.org/officeDocument/2006/relationships/hyperlink" Target="https://podminky.urs.cz/item/CS_URS_2022_01/162211209" TargetMode="External" /><Relationship Id="rId4" Type="http://schemas.openxmlformats.org/officeDocument/2006/relationships/hyperlink" Target="https://podminky.urs.cz/item/CS_URS_2022_01/162751117" TargetMode="External" /><Relationship Id="rId5" Type="http://schemas.openxmlformats.org/officeDocument/2006/relationships/hyperlink" Target="https://podminky.urs.cz/item/CS_URS_2022_01/167111101" TargetMode="External" /><Relationship Id="rId6" Type="http://schemas.openxmlformats.org/officeDocument/2006/relationships/hyperlink" Target="https://podminky.urs.cz/item/CS_URS_2022_01/171201221" TargetMode="External" /><Relationship Id="rId7" Type="http://schemas.openxmlformats.org/officeDocument/2006/relationships/hyperlink" Target="https://podminky.urs.cz/item/CS_URS_2022_01/171251201" TargetMode="External" /><Relationship Id="rId8" Type="http://schemas.openxmlformats.org/officeDocument/2006/relationships/hyperlink" Target="https://podminky.urs.cz/item/CS_URS_2022_01/174111102" TargetMode="External" /><Relationship Id="rId9" Type="http://schemas.openxmlformats.org/officeDocument/2006/relationships/hyperlink" Target="https://podminky.urs.cz/item/CS_URS_2022_01/174111109" TargetMode="External" /><Relationship Id="rId10" Type="http://schemas.openxmlformats.org/officeDocument/2006/relationships/hyperlink" Target="https://podminky.urs.cz/item/CS_URS_2022_01/451572111" TargetMode="External" /><Relationship Id="rId11" Type="http://schemas.openxmlformats.org/officeDocument/2006/relationships/hyperlink" Target="https://podminky.urs.cz/item/CS_URS_2022_01/612315101" TargetMode="External" /><Relationship Id="rId12" Type="http://schemas.openxmlformats.org/officeDocument/2006/relationships/hyperlink" Target="https://podminky.urs.cz/item/CS_URS_2022_01/612335301" TargetMode="External" /><Relationship Id="rId13" Type="http://schemas.openxmlformats.org/officeDocument/2006/relationships/hyperlink" Target="https://podminky.urs.cz/item/CS_URS_2022_01/631311131" TargetMode="External" /><Relationship Id="rId14" Type="http://schemas.openxmlformats.org/officeDocument/2006/relationships/hyperlink" Target="https://podminky.urs.cz/item/CS_URS_2022_01/631312121" TargetMode="External" /><Relationship Id="rId15" Type="http://schemas.openxmlformats.org/officeDocument/2006/relationships/hyperlink" Target="https://podminky.urs.cz/item/CS_URS_2022_01/953941711" TargetMode="External" /><Relationship Id="rId16" Type="http://schemas.openxmlformats.org/officeDocument/2006/relationships/hyperlink" Target="https://podminky.urs.cz/item/CS_URS_2022_01/965042121" TargetMode="External" /><Relationship Id="rId17" Type="http://schemas.openxmlformats.org/officeDocument/2006/relationships/hyperlink" Target="https://podminky.urs.cz/item/CS_URS_2022_01/965042131" TargetMode="External" /><Relationship Id="rId18" Type="http://schemas.openxmlformats.org/officeDocument/2006/relationships/hyperlink" Target="https://podminky.urs.cz/item/CS_URS_2022_01/965042141" TargetMode="External" /><Relationship Id="rId19" Type="http://schemas.openxmlformats.org/officeDocument/2006/relationships/hyperlink" Target="https://podminky.urs.cz/item/CS_URS_2022_01/965042241" TargetMode="External" /><Relationship Id="rId20" Type="http://schemas.openxmlformats.org/officeDocument/2006/relationships/hyperlink" Target="https://podminky.urs.cz/item/CS_URS_2022_01/965081212" TargetMode="External" /><Relationship Id="rId21" Type="http://schemas.openxmlformats.org/officeDocument/2006/relationships/hyperlink" Target="https://podminky.urs.cz/item/CS_URS_2022_01/965081213" TargetMode="External" /><Relationship Id="rId22" Type="http://schemas.openxmlformats.org/officeDocument/2006/relationships/hyperlink" Target="https://podminky.urs.cz/item/CS_URS_2022_01/969031111" TargetMode="External" /><Relationship Id="rId23" Type="http://schemas.openxmlformats.org/officeDocument/2006/relationships/hyperlink" Target="https://podminky.urs.cz/item/CS_URS_2022_01/971033241" TargetMode="External" /><Relationship Id="rId24" Type="http://schemas.openxmlformats.org/officeDocument/2006/relationships/hyperlink" Target="https://podminky.urs.cz/item/CS_URS_2022_01/971033261" TargetMode="External" /><Relationship Id="rId25" Type="http://schemas.openxmlformats.org/officeDocument/2006/relationships/hyperlink" Target="https://podminky.urs.cz/item/CS_URS_2022_01/971033361" TargetMode="External" /><Relationship Id="rId26" Type="http://schemas.openxmlformats.org/officeDocument/2006/relationships/hyperlink" Target="https://podminky.urs.cz/item/CS_URS_2022_01/971042361" TargetMode="External" /><Relationship Id="rId27" Type="http://schemas.openxmlformats.org/officeDocument/2006/relationships/hyperlink" Target="https://podminky.urs.cz/item/CS_URS_2022_01/971042551" TargetMode="External" /><Relationship Id="rId28" Type="http://schemas.openxmlformats.org/officeDocument/2006/relationships/hyperlink" Target="https://podminky.urs.cz/item/CS_URS_2022_01/974031142" TargetMode="External" /><Relationship Id="rId29" Type="http://schemas.openxmlformats.org/officeDocument/2006/relationships/hyperlink" Target="https://podminky.urs.cz/item/CS_URS_2022_01/974031145" TargetMode="External" /><Relationship Id="rId30" Type="http://schemas.openxmlformats.org/officeDocument/2006/relationships/hyperlink" Target="https://podminky.urs.cz/item/CS_URS_2022_01/974031153" TargetMode="External" /><Relationship Id="rId31" Type="http://schemas.openxmlformats.org/officeDocument/2006/relationships/hyperlink" Target="https://podminky.urs.cz/item/CS_URS_2022_01/974031164" TargetMode="External" /><Relationship Id="rId32" Type="http://schemas.openxmlformats.org/officeDocument/2006/relationships/hyperlink" Target="https://podminky.urs.cz/item/CS_URS_2022_01/974049154" TargetMode="External" /><Relationship Id="rId33" Type="http://schemas.openxmlformats.org/officeDocument/2006/relationships/hyperlink" Target="https://podminky.urs.cz/item/CS_URS_2022_01/974049164" TargetMode="External" /><Relationship Id="rId34" Type="http://schemas.openxmlformats.org/officeDocument/2006/relationships/hyperlink" Target="https://podminky.urs.cz/item/CS_URS_2022_01/974049167" TargetMode="External" /><Relationship Id="rId35" Type="http://schemas.openxmlformats.org/officeDocument/2006/relationships/hyperlink" Target="https://podminky.urs.cz/item/CS_URS_2022_01/974049185" TargetMode="External" /><Relationship Id="rId36" Type="http://schemas.openxmlformats.org/officeDocument/2006/relationships/hyperlink" Target="https://podminky.urs.cz/item/CS_URS_2022_01/977151211" TargetMode="External" /><Relationship Id="rId37" Type="http://schemas.openxmlformats.org/officeDocument/2006/relationships/hyperlink" Target="https://podminky.urs.cz/item/CS_URS_2022_01/977151213" TargetMode="External" /><Relationship Id="rId38" Type="http://schemas.openxmlformats.org/officeDocument/2006/relationships/hyperlink" Target="https://podminky.urs.cz/item/CS_URS_2022_01/977151218" TargetMode="External" /><Relationship Id="rId39" Type="http://schemas.openxmlformats.org/officeDocument/2006/relationships/hyperlink" Target="https://podminky.urs.cz/item/CS_URS_2022_01/997013211" TargetMode="External" /><Relationship Id="rId40" Type="http://schemas.openxmlformats.org/officeDocument/2006/relationships/hyperlink" Target="https://podminky.urs.cz/item/CS_URS_2022_01/997013501" TargetMode="External" /><Relationship Id="rId41" Type="http://schemas.openxmlformats.org/officeDocument/2006/relationships/hyperlink" Target="https://podminky.urs.cz/item/CS_URS_2022_01/997013509" TargetMode="External" /><Relationship Id="rId42" Type="http://schemas.openxmlformats.org/officeDocument/2006/relationships/hyperlink" Target="https://podminky.urs.cz/item/CS_URS_2022_01/997013631" TargetMode="External" /><Relationship Id="rId43" Type="http://schemas.openxmlformats.org/officeDocument/2006/relationships/hyperlink" Target="https://podminky.urs.cz/item/CS_URS_2022_01/998276101" TargetMode="External" /><Relationship Id="rId44" Type="http://schemas.openxmlformats.org/officeDocument/2006/relationships/hyperlink" Target="https://podminky.urs.cz/item/CS_URS_2022_01/711111002" TargetMode="External" /><Relationship Id="rId45" Type="http://schemas.openxmlformats.org/officeDocument/2006/relationships/hyperlink" Target="https://podminky.urs.cz/item/CS_URS_2022_01/711131811" TargetMode="External" /><Relationship Id="rId46" Type="http://schemas.openxmlformats.org/officeDocument/2006/relationships/hyperlink" Target="https://podminky.urs.cz/item/CS_URS_2022_01/711141559" TargetMode="External" /><Relationship Id="rId47" Type="http://schemas.openxmlformats.org/officeDocument/2006/relationships/hyperlink" Target="https://podminky.urs.cz/item/CS_URS_2022_01/711199095" TargetMode="External" /><Relationship Id="rId48" Type="http://schemas.openxmlformats.org/officeDocument/2006/relationships/hyperlink" Target="https://podminky.urs.cz/item/CS_URS_2022_01/711199097" TargetMode="External" /><Relationship Id="rId49" Type="http://schemas.openxmlformats.org/officeDocument/2006/relationships/hyperlink" Target="https://podminky.urs.cz/item/CS_URS_2022_01/998711101" TargetMode="External" /><Relationship Id="rId50" Type="http://schemas.openxmlformats.org/officeDocument/2006/relationships/hyperlink" Target="https://podminky.urs.cz/item/CS_URS_2022_01/998711181" TargetMode="External" /><Relationship Id="rId51" Type="http://schemas.openxmlformats.org/officeDocument/2006/relationships/hyperlink" Target="https://podminky.urs.cz/item/CS_URS_2022_01/713463131" TargetMode="External" /><Relationship Id="rId52" Type="http://schemas.openxmlformats.org/officeDocument/2006/relationships/hyperlink" Target="https://podminky.urs.cz/item/CS_URS_2022_01/998713102" TargetMode="External" /><Relationship Id="rId53" Type="http://schemas.openxmlformats.org/officeDocument/2006/relationships/hyperlink" Target="https://podminky.urs.cz/item/CS_URS_2022_01/998713181" TargetMode="External" /><Relationship Id="rId54" Type="http://schemas.openxmlformats.org/officeDocument/2006/relationships/hyperlink" Target="https://podminky.urs.cz/item/CS_URS_2022_01/721100911" TargetMode="External" /><Relationship Id="rId55" Type="http://schemas.openxmlformats.org/officeDocument/2006/relationships/hyperlink" Target="https://podminky.urs.cz/item/CS_URS_2022_01/721110954" TargetMode="External" /><Relationship Id="rId56" Type="http://schemas.openxmlformats.org/officeDocument/2006/relationships/hyperlink" Target="https://podminky.urs.cz/item/CS_URS_2022_01/721110964" TargetMode="External" /><Relationship Id="rId57" Type="http://schemas.openxmlformats.org/officeDocument/2006/relationships/hyperlink" Target="https://podminky.urs.cz/item/CS_URS_2022_01/721171803" TargetMode="External" /><Relationship Id="rId58" Type="http://schemas.openxmlformats.org/officeDocument/2006/relationships/hyperlink" Target="https://podminky.urs.cz/item/CS_URS_2022_01/721171913" TargetMode="External" /><Relationship Id="rId59" Type="http://schemas.openxmlformats.org/officeDocument/2006/relationships/hyperlink" Target="https://podminky.urs.cz/item/CS_URS_2022_01/721173401" TargetMode="External" /><Relationship Id="rId60" Type="http://schemas.openxmlformats.org/officeDocument/2006/relationships/hyperlink" Target="https://podminky.urs.cz/item/CS_URS_2022_01/721173402" TargetMode="External" /><Relationship Id="rId61" Type="http://schemas.openxmlformats.org/officeDocument/2006/relationships/hyperlink" Target="https://podminky.urs.cz/item/CS_URS_2022_01/721173403" TargetMode="External" /><Relationship Id="rId62" Type="http://schemas.openxmlformats.org/officeDocument/2006/relationships/hyperlink" Target="https://podminky.urs.cz/item/CS_URS_2022_01/721174024" TargetMode="External" /><Relationship Id="rId63" Type="http://schemas.openxmlformats.org/officeDocument/2006/relationships/hyperlink" Target="https://podminky.urs.cz/item/CS_URS_2022_01/721174025" TargetMode="External" /><Relationship Id="rId64" Type="http://schemas.openxmlformats.org/officeDocument/2006/relationships/hyperlink" Target="https://podminky.urs.cz/item/CS_URS_2022_01/721174026" TargetMode="External" /><Relationship Id="rId65" Type="http://schemas.openxmlformats.org/officeDocument/2006/relationships/hyperlink" Target="https://podminky.urs.cz/item/CS_URS_2022_01/721174043" TargetMode="External" /><Relationship Id="rId66" Type="http://schemas.openxmlformats.org/officeDocument/2006/relationships/hyperlink" Target="https://podminky.urs.cz/item/CS_URS_2022_01/721174062" TargetMode="External" /><Relationship Id="rId67" Type="http://schemas.openxmlformats.org/officeDocument/2006/relationships/hyperlink" Target="https://podminky.urs.cz/item/CS_URS_2022_01/721194104" TargetMode="External" /><Relationship Id="rId68" Type="http://schemas.openxmlformats.org/officeDocument/2006/relationships/hyperlink" Target="https://podminky.urs.cz/item/CS_URS_2022_01/721194109" TargetMode="External" /><Relationship Id="rId69" Type="http://schemas.openxmlformats.org/officeDocument/2006/relationships/hyperlink" Target="https://podminky.urs.cz/item/CS_URS_2022_01/721210813" TargetMode="External" /><Relationship Id="rId70" Type="http://schemas.openxmlformats.org/officeDocument/2006/relationships/hyperlink" Target="https://podminky.urs.cz/item/CS_URS_2022_01/721211912" TargetMode="External" /><Relationship Id="rId71" Type="http://schemas.openxmlformats.org/officeDocument/2006/relationships/hyperlink" Target="https://podminky.urs.cz/item/CS_URS_2022_01/721274121" TargetMode="External" /><Relationship Id="rId72" Type="http://schemas.openxmlformats.org/officeDocument/2006/relationships/hyperlink" Target="https://podminky.urs.cz/item/CS_URS_2022_01/721274125" TargetMode="External" /><Relationship Id="rId73" Type="http://schemas.openxmlformats.org/officeDocument/2006/relationships/hyperlink" Target="https://podminky.urs.cz/item/CS_URS_2022_01/721290111" TargetMode="External" /><Relationship Id="rId74" Type="http://schemas.openxmlformats.org/officeDocument/2006/relationships/hyperlink" Target="https://podminky.urs.cz/item/CS_URS_2022_01/721290112" TargetMode="External" /><Relationship Id="rId75" Type="http://schemas.openxmlformats.org/officeDocument/2006/relationships/hyperlink" Target="https://podminky.urs.cz/item/CS_URS_2022_01/721290821" TargetMode="External" /><Relationship Id="rId76" Type="http://schemas.openxmlformats.org/officeDocument/2006/relationships/hyperlink" Target="https://podminky.urs.cz/item/CS_URS_2022_01/721910922" TargetMode="External" /><Relationship Id="rId77" Type="http://schemas.openxmlformats.org/officeDocument/2006/relationships/hyperlink" Target="https://podminky.urs.cz/item/CS_URS_2022_01/998721102" TargetMode="External" /><Relationship Id="rId78" Type="http://schemas.openxmlformats.org/officeDocument/2006/relationships/hyperlink" Target="https://podminky.urs.cz/item/CS_URS_2022_01/722130801" TargetMode="External" /><Relationship Id="rId79" Type="http://schemas.openxmlformats.org/officeDocument/2006/relationships/hyperlink" Target="https://podminky.urs.cz/item/CS_URS_2022_01/722130901" TargetMode="External" /><Relationship Id="rId80" Type="http://schemas.openxmlformats.org/officeDocument/2006/relationships/hyperlink" Target="https://podminky.urs.cz/item/CS_URS_2022_01/722130913" TargetMode="External" /><Relationship Id="rId81" Type="http://schemas.openxmlformats.org/officeDocument/2006/relationships/hyperlink" Target="https://podminky.urs.cz/item/CS_URS_2022_01/722170801" TargetMode="External" /><Relationship Id="rId82" Type="http://schemas.openxmlformats.org/officeDocument/2006/relationships/hyperlink" Target="https://podminky.urs.cz/item/CS_URS_2022_01/722171913" TargetMode="External" /><Relationship Id="rId83" Type="http://schemas.openxmlformats.org/officeDocument/2006/relationships/hyperlink" Target="https://podminky.urs.cz/item/CS_URS_2022_01/722173913" TargetMode="External" /><Relationship Id="rId84" Type="http://schemas.openxmlformats.org/officeDocument/2006/relationships/hyperlink" Target="https://podminky.urs.cz/item/CS_URS_2022_01/722173982" TargetMode="External" /><Relationship Id="rId85" Type="http://schemas.openxmlformats.org/officeDocument/2006/relationships/hyperlink" Target="https://podminky.urs.cz/item/CS_URS_2022_01/722173983" TargetMode="External" /><Relationship Id="rId86" Type="http://schemas.openxmlformats.org/officeDocument/2006/relationships/hyperlink" Target="https://podminky.urs.cz/item/CS_URS_2022_01/722176112" TargetMode="External" /><Relationship Id="rId87" Type="http://schemas.openxmlformats.org/officeDocument/2006/relationships/hyperlink" Target="https://podminky.urs.cz/item/CS_URS_2022_01/722176113" TargetMode="External" /><Relationship Id="rId88" Type="http://schemas.openxmlformats.org/officeDocument/2006/relationships/hyperlink" Target="https://podminky.urs.cz/item/CS_URS_2022_01/722181221" TargetMode="External" /><Relationship Id="rId89" Type="http://schemas.openxmlformats.org/officeDocument/2006/relationships/hyperlink" Target="https://podminky.urs.cz/item/CS_URS_2022_01/722181222" TargetMode="External" /><Relationship Id="rId90" Type="http://schemas.openxmlformats.org/officeDocument/2006/relationships/hyperlink" Target="https://podminky.urs.cz/item/CS_URS_2022_01/722181231" TargetMode="External" /><Relationship Id="rId91" Type="http://schemas.openxmlformats.org/officeDocument/2006/relationships/hyperlink" Target="https://podminky.urs.cz/item/CS_URS_2022_01/722181232" TargetMode="External" /><Relationship Id="rId92" Type="http://schemas.openxmlformats.org/officeDocument/2006/relationships/hyperlink" Target="https://podminky.urs.cz/item/CS_URS_2022_01/722181241" TargetMode="External" /><Relationship Id="rId93" Type="http://schemas.openxmlformats.org/officeDocument/2006/relationships/hyperlink" Target="https://podminky.urs.cz/item/CS_URS_2022_01/722190401" TargetMode="External" /><Relationship Id="rId94" Type="http://schemas.openxmlformats.org/officeDocument/2006/relationships/hyperlink" Target="https://podminky.urs.cz/item/CS_URS_2022_01/722220121" TargetMode="External" /><Relationship Id="rId95" Type="http://schemas.openxmlformats.org/officeDocument/2006/relationships/hyperlink" Target="https://podminky.urs.cz/item/CS_URS_2022_01/722220861" TargetMode="External" /><Relationship Id="rId96" Type="http://schemas.openxmlformats.org/officeDocument/2006/relationships/hyperlink" Target="https://podminky.urs.cz/item/CS_URS_2022_01/722290226" TargetMode="External" /><Relationship Id="rId97" Type="http://schemas.openxmlformats.org/officeDocument/2006/relationships/hyperlink" Target="https://podminky.urs.cz/item/CS_URS_2022_01/722290234" TargetMode="External" /><Relationship Id="rId98" Type="http://schemas.openxmlformats.org/officeDocument/2006/relationships/hyperlink" Target="https://podminky.urs.cz/item/CS_URS_2022_01/722290822" TargetMode="External" /><Relationship Id="rId99" Type="http://schemas.openxmlformats.org/officeDocument/2006/relationships/hyperlink" Target="https://podminky.urs.cz/item/CS_URS_2022_01/998722102" TargetMode="External" /><Relationship Id="rId100" Type="http://schemas.openxmlformats.org/officeDocument/2006/relationships/hyperlink" Target="https://podminky.urs.cz/item/CS_URS_2022_01/998722181" TargetMode="External" /><Relationship Id="rId101" Type="http://schemas.openxmlformats.org/officeDocument/2006/relationships/hyperlink" Target="https://podminky.urs.cz/item/CS_URS_2022_01/725119125" TargetMode="External" /><Relationship Id="rId102" Type="http://schemas.openxmlformats.org/officeDocument/2006/relationships/hyperlink" Target="https://podminky.urs.cz/item/CS_URS_2022_01/725210821" TargetMode="External" /><Relationship Id="rId103" Type="http://schemas.openxmlformats.org/officeDocument/2006/relationships/hyperlink" Target="https://podminky.urs.cz/item/CS_URS_2022_01/725219102" TargetMode="External" /><Relationship Id="rId104" Type="http://schemas.openxmlformats.org/officeDocument/2006/relationships/hyperlink" Target="https://podminky.urs.cz/item/CS_URS_2022_01/725291631" TargetMode="External" /><Relationship Id="rId105" Type="http://schemas.openxmlformats.org/officeDocument/2006/relationships/hyperlink" Target="https://podminky.urs.cz/item/CS_URS_2022_01/725320821" TargetMode="External" /><Relationship Id="rId106" Type="http://schemas.openxmlformats.org/officeDocument/2006/relationships/hyperlink" Target="https://podminky.urs.cz/item/CS_URS_2022_01/725530831" TargetMode="External" /><Relationship Id="rId107" Type="http://schemas.openxmlformats.org/officeDocument/2006/relationships/hyperlink" Target="https://podminky.urs.cz/item/CS_URS_2022_01/725539201" TargetMode="External" /><Relationship Id="rId108" Type="http://schemas.openxmlformats.org/officeDocument/2006/relationships/hyperlink" Target="https://podminky.urs.cz/item/CS_URS_2022_01/725590812" TargetMode="External" /><Relationship Id="rId109" Type="http://schemas.openxmlformats.org/officeDocument/2006/relationships/hyperlink" Target="https://podminky.urs.cz/item/CS_URS_2022_01/725819402" TargetMode="External" /><Relationship Id="rId110" Type="http://schemas.openxmlformats.org/officeDocument/2006/relationships/hyperlink" Target="https://podminky.urs.cz/item/CS_URS_2022_01/725820801" TargetMode="External" /><Relationship Id="rId111" Type="http://schemas.openxmlformats.org/officeDocument/2006/relationships/hyperlink" Target="https://podminky.urs.cz/item/CS_URS_2022_01/725820802" TargetMode="External" /><Relationship Id="rId112" Type="http://schemas.openxmlformats.org/officeDocument/2006/relationships/hyperlink" Target="https://podminky.urs.cz/item/CS_URS_2022_01/725829121" TargetMode="External" /><Relationship Id="rId113" Type="http://schemas.openxmlformats.org/officeDocument/2006/relationships/hyperlink" Target="https://podminky.urs.cz/item/CS_URS_2022_01/725850800" TargetMode="External" /><Relationship Id="rId114" Type="http://schemas.openxmlformats.org/officeDocument/2006/relationships/hyperlink" Target="https://podminky.urs.cz/item/CS_URS_2022_01/725859102" TargetMode="External" /><Relationship Id="rId115" Type="http://schemas.openxmlformats.org/officeDocument/2006/relationships/hyperlink" Target="https://podminky.urs.cz/item/CS_URS_2022_01/725860811" TargetMode="External" /><Relationship Id="rId116" Type="http://schemas.openxmlformats.org/officeDocument/2006/relationships/hyperlink" Target="https://podminky.urs.cz/item/CS_URS_2022_01/725860812" TargetMode="External" /><Relationship Id="rId117" Type="http://schemas.openxmlformats.org/officeDocument/2006/relationships/hyperlink" Target="https://podminky.urs.cz/item/CS_URS_2022_01/725869101" TargetMode="External" /><Relationship Id="rId118" Type="http://schemas.openxmlformats.org/officeDocument/2006/relationships/hyperlink" Target="https://podminky.urs.cz/item/CS_URS_2022_01/725980121" TargetMode="External" /><Relationship Id="rId119" Type="http://schemas.openxmlformats.org/officeDocument/2006/relationships/hyperlink" Target="https://podminky.urs.cz/item/CS_URS_2022_01/725991811" TargetMode="External" /><Relationship Id="rId120" Type="http://schemas.openxmlformats.org/officeDocument/2006/relationships/hyperlink" Target="https://podminky.urs.cz/item/CS_URS_2022_01/998725102" TargetMode="External" /><Relationship Id="rId121" Type="http://schemas.openxmlformats.org/officeDocument/2006/relationships/hyperlink" Target="https://podminky.urs.cz/item/CS_URS_2022_01/998725181" TargetMode="External" /><Relationship Id="rId122" Type="http://schemas.openxmlformats.org/officeDocument/2006/relationships/hyperlink" Target="https://podminky.urs.cz/item/CS_URS_2022_01/763121714" TargetMode="External" /><Relationship Id="rId123" Type="http://schemas.openxmlformats.org/officeDocument/2006/relationships/hyperlink" Target="https://podminky.urs.cz/item/CS_URS_2022_01/763135102" TargetMode="External" /><Relationship Id="rId124" Type="http://schemas.openxmlformats.org/officeDocument/2006/relationships/hyperlink" Target="https://podminky.urs.cz/item/CS_URS_2022_01/763135812" TargetMode="External" /><Relationship Id="rId125" Type="http://schemas.openxmlformats.org/officeDocument/2006/relationships/hyperlink" Target="https://podminky.urs.cz/item/CS_URS_2022_01/763164531" TargetMode="External" /><Relationship Id="rId126" Type="http://schemas.openxmlformats.org/officeDocument/2006/relationships/hyperlink" Target="https://podminky.urs.cz/item/CS_URS_2022_01/998763301" TargetMode="External" /><Relationship Id="rId127" Type="http://schemas.openxmlformats.org/officeDocument/2006/relationships/hyperlink" Target="https://podminky.urs.cz/item/CS_URS_2022_01/998763381" TargetMode="External" /><Relationship Id="rId128" Type="http://schemas.openxmlformats.org/officeDocument/2006/relationships/hyperlink" Target="https://podminky.urs.cz/item/CS_URS_2022_01/771573916" TargetMode="External" /><Relationship Id="rId129" Type="http://schemas.openxmlformats.org/officeDocument/2006/relationships/hyperlink" Target="https://podminky.urs.cz/item/CS_URS_2022_01/998771102" TargetMode="External" /><Relationship Id="rId130" Type="http://schemas.openxmlformats.org/officeDocument/2006/relationships/hyperlink" Target="https://podminky.urs.cz/item/CS_URS_2022_01/998771181" TargetMode="External" /><Relationship Id="rId131" Type="http://schemas.openxmlformats.org/officeDocument/2006/relationships/hyperlink" Target="https://podminky.urs.cz/item/CS_URS_2022_01/776111311" TargetMode="External" /><Relationship Id="rId132" Type="http://schemas.openxmlformats.org/officeDocument/2006/relationships/hyperlink" Target="https://podminky.urs.cz/item/CS_URS_2022_01/776121321" TargetMode="External" /><Relationship Id="rId133" Type="http://schemas.openxmlformats.org/officeDocument/2006/relationships/hyperlink" Target="https://podminky.urs.cz/item/CS_URS_2022_01/776201812" TargetMode="External" /><Relationship Id="rId134" Type="http://schemas.openxmlformats.org/officeDocument/2006/relationships/hyperlink" Target="https://podminky.urs.cz/item/CS_URS_2022_01/776221111" TargetMode="External" /><Relationship Id="rId135" Type="http://schemas.openxmlformats.org/officeDocument/2006/relationships/hyperlink" Target="https://podminky.urs.cz/item/CS_URS_2022_01/776223112" TargetMode="External" /><Relationship Id="rId136" Type="http://schemas.openxmlformats.org/officeDocument/2006/relationships/hyperlink" Target="https://podminky.urs.cz/item/CS_URS_2022_01/998776102" TargetMode="External" /><Relationship Id="rId137" Type="http://schemas.openxmlformats.org/officeDocument/2006/relationships/hyperlink" Target="https://podminky.urs.cz/item/CS_URS_2022_01/998776181" TargetMode="External" /><Relationship Id="rId138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33110803" TargetMode="External" /><Relationship Id="rId2" Type="http://schemas.openxmlformats.org/officeDocument/2006/relationships/hyperlink" Target="https://podminky.urs.cz/item/CS_URS_2022_01/733113113" TargetMode="External" /><Relationship Id="rId3" Type="http://schemas.openxmlformats.org/officeDocument/2006/relationships/hyperlink" Target="https://podminky.urs.cz/item/CS_URS_2022_01/733113114" TargetMode="External" /><Relationship Id="rId4" Type="http://schemas.openxmlformats.org/officeDocument/2006/relationships/hyperlink" Target="https://podminky.urs.cz/item/CS_URS_2022_01/733190107" TargetMode="External" /><Relationship Id="rId5" Type="http://schemas.openxmlformats.org/officeDocument/2006/relationships/hyperlink" Target="https://podminky.urs.cz/item/CS_URS_2022_01/733191913" TargetMode="External" /><Relationship Id="rId6" Type="http://schemas.openxmlformats.org/officeDocument/2006/relationships/hyperlink" Target="https://podminky.urs.cz/item/CS_URS_2022_01/998733102" TargetMode="External" /><Relationship Id="rId7" Type="http://schemas.openxmlformats.org/officeDocument/2006/relationships/hyperlink" Target="https://podminky.urs.cz/item/CS_URS_2022_01/998733181" TargetMode="External" /><Relationship Id="rId8" Type="http://schemas.openxmlformats.org/officeDocument/2006/relationships/hyperlink" Target="https://podminky.urs.cz/item/CS_URS_2022_01/998734102" TargetMode="External" /><Relationship Id="rId9" Type="http://schemas.openxmlformats.org/officeDocument/2006/relationships/hyperlink" Target="https://podminky.urs.cz/item/CS_URS_2022_01/998734181" TargetMode="External" /><Relationship Id="rId10" Type="http://schemas.openxmlformats.org/officeDocument/2006/relationships/hyperlink" Target="https://podminky.urs.cz/item/CS_URS_2022_01/735117110" TargetMode="External" /><Relationship Id="rId11" Type="http://schemas.openxmlformats.org/officeDocument/2006/relationships/hyperlink" Target="https://podminky.urs.cz/item/CS_URS_2022_01/735119140" TargetMode="External" /><Relationship Id="rId12" Type="http://schemas.openxmlformats.org/officeDocument/2006/relationships/hyperlink" Target="https://podminky.urs.cz/item/CS_URS_2022_01/735190913" TargetMode="External" /><Relationship Id="rId13" Type="http://schemas.openxmlformats.org/officeDocument/2006/relationships/hyperlink" Target="https://podminky.urs.cz/item/CS_URS_2022_01/735191902" TargetMode="External" /><Relationship Id="rId14" Type="http://schemas.openxmlformats.org/officeDocument/2006/relationships/hyperlink" Target="https://podminky.urs.cz/item/CS_URS_2022_01/735191904" TargetMode="External" /><Relationship Id="rId15" Type="http://schemas.openxmlformats.org/officeDocument/2006/relationships/hyperlink" Target="https://podminky.urs.cz/item/CS_URS_2022_01/735191910" TargetMode="External" /><Relationship Id="rId16" Type="http://schemas.openxmlformats.org/officeDocument/2006/relationships/hyperlink" Target="https://podminky.urs.cz/item/CS_URS_2022_01/735494811" TargetMode="External" /><Relationship Id="rId17" Type="http://schemas.openxmlformats.org/officeDocument/2006/relationships/hyperlink" Target="https://podminky.urs.cz/item/CS_URS_2022_01/735890802" TargetMode="External" /><Relationship Id="rId18" Type="http://schemas.openxmlformats.org/officeDocument/2006/relationships/hyperlink" Target="https://podminky.urs.cz/item/CS_URS_2022_01/998735102" TargetMode="External" /><Relationship Id="rId19" Type="http://schemas.openxmlformats.org/officeDocument/2006/relationships/hyperlink" Target="https://podminky.urs.cz/item/CS_URS_2022_01/998735181" TargetMode="External" /><Relationship Id="rId20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9751101" TargetMode="External" /><Relationship Id="rId2" Type="http://schemas.openxmlformats.org/officeDocument/2006/relationships/hyperlink" Target="https://podminky.urs.cz/item/CS_URS_2022_01/162211201" TargetMode="External" /><Relationship Id="rId3" Type="http://schemas.openxmlformats.org/officeDocument/2006/relationships/hyperlink" Target="https://podminky.urs.cz/item/CS_URS_2022_01/162211209" TargetMode="External" /><Relationship Id="rId4" Type="http://schemas.openxmlformats.org/officeDocument/2006/relationships/hyperlink" Target="https://podminky.urs.cz/item/CS_URS_2022_01/162751117" TargetMode="External" /><Relationship Id="rId5" Type="http://schemas.openxmlformats.org/officeDocument/2006/relationships/hyperlink" Target="https://podminky.urs.cz/item/CS_URS_2022_01/167111101" TargetMode="External" /><Relationship Id="rId6" Type="http://schemas.openxmlformats.org/officeDocument/2006/relationships/hyperlink" Target="https://podminky.urs.cz/item/CS_URS_2022_01/171201221" TargetMode="External" /><Relationship Id="rId7" Type="http://schemas.openxmlformats.org/officeDocument/2006/relationships/hyperlink" Target="https://podminky.urs.cz/item/CS_URS_2022_01/171251201" TargetMode="External" /><Relationship Id="rId8" Type="http://schemas.openxmlformats.org/officeDocument/2006/relationships/hyperlink" Target="https://podminky.urs.cz/item/CS_URS_2022_01/181912112" TargetMode="External" /><Relationship Id="rId9" Type="http://schemas.openxmlformats.org/officeDocument/2006/relationships/hyperlink" Target="https://podminky.urs.cz/item/CS_URS_2022_01/274313711" TargetMode="External" /><Relationship Id="rId10" Type="http://schemas.openxmlformats.org/officeDocument/2006/relationships/hyperlink" Target="https://podminky.urs.cz/item/CS_URS_2022_01/274351121" TargetMode="External" /><Relationship Id="rId11" Type="http://schemas.openxmlformats.org/officeDocument/2006/relationships/hyperlink" Target="https://podminky.urs.cz/item/CS_URS_2022_01/274351122" TargetMode="External" /><Relationship Id="rId12" Type="http://schemas.openxmlformats.org/officeDocument/2006/relationships/hyperlink" Target="https://podminky.urs.cz/item/CS_URS_2022_01/310238211" TargetMode="External" /><Relationship Id="rId13" Type="http://schemas.openxmlformats.org/officeDocument/2006/relationships/hyperlink" Target="https://podminky.urs.cz/item/CS_URS_2022_01/612131101" TargetMode="External" /><Relationship Id="rId14" Type="http://schemas.openxmlformats.org/officeDocument/2006/relationships/hyperlink" Target="https://podminky.urs.cz/item/CS_URS_2022_01/612135101" TargetMode="External" /><Relationship Id="rId15" Type="http://schemas.openxmlformats.org/officeDocument/2006/relationships/hyperlink" Target="https://podminky.urs.cz/item/CS_URS_2022_01/612311141" TargetMode="External" /><Relationship Id="rId16" Type="http://schemas.openxmlformats.org/officeDocument/2006/relationships/hyperlink" Target="https://podminky.urs.cz/item/CS_URS_2022_01/612325302" TargetMode="External" /><Relationship Id="rId17" Type="http://schemas.openxmlformats.org/officeDocument/2006/relationships/hyperlink" Target="https://podminky.urs.cz/item/CS_URS_2022_01/612325419" TargetMode="External" /><Relationship Id="rId18" Type="http://schemas.openxmlformats.org/officeDocument/2006/relationships/hyperlink" Target="https://podminky.urs.cz/item/CS_URS_2022_01/621325203" TargetMode="External" /><Relationship Id="rId19" Type="http://schemas.openxmlformats.org/officeDocument/2006/relationships/hyperlink" Target="https://podminky.urs.cz/item/CS_URS_2022_01/622131101" TargetMode="External" /><Relationship Id="rId20" Type="http://schemas.openxmlformats.org/officeDocument/2006/relationships/hyperlink" Target="https://podminky.urs.cz/item/CS_URS_2022_01/622143003" TargetMode="External" /><Relationship Id="rId21" Type="http://schemas.openxmlformats.org/officeDocument/2006/relationships/hyperlink" Target="https://podminky.urs.cz/item/CS_URS_2022_01/622143004" TargetMode="External" /><Relationship Id="rId22" Type="http://schemas.openxmlformats.org/officeDocument/2006/relationships/hyperlink" Target="https://podminky.urs.cz/item/CS_URS_2022_01/622321141" TargetMode="External" /><Relationship Id="rId23" Type="http://schemas.openxmlformats.org/officeDocument/2006/relationships/hyperlink" Target="https://podminky.urs.cz/item/CS_URS_2022_01/629135102" TargetMode="External" /><Relationship Id="rId24" Type="http://schemas.openxmlformats.org/officeDocument/2006/relationships/hyperlink" Target="https://podminky.urs.cz/item/CS_URS_2022_01/629991011" TargetMode="External" /><Relationship Id="rId25" Type="http://schemas.openxmlformats.org/officeDocument/2006/relationships/hyperlink" Target="https://podminky.urs.cz/item/CS_URS_2022_01/631311115" TargetMode="External" /><Relationship Id="rId26" Type="http://schemas.openxmlformats.org/officeDocument/2006/relationships/hyperlink" Target="https://podminky.urs.cz/item/CS_URS_2022_01/631311125" TargetMode="External" /><Relationship Id="rId27" Type="http://schemas.openxmlformats.org/officeDocument/2006/relationships/hyperlink" Target="https://podminky.urs.cz/item/CS_URS_2022_01/631312141" TargetMode="External" /><Relationship Id="rId28" Type="http://schemas.openxmlformats.org/officeDocument/2006/relationships/hyperlink" Target="https://podminky.urs.cz/item/CS_URS_2022_01/631319011" TargetMode="External" /><Relationship Id="rId29" Type="http://schemas.openxmlformats.org/officeDocument/2006/relationships/hyperlink" Target="https://podminky.urs.cz/item/CS_URS_2022_01/631319012" TargetMode="External" /><Relationship Id="rId30" Type="http://schemas.openxmlformats.org/officeDocument/2006/relationships/hyperlink" Target="https://podminky.urs.cz/item/CS_URS_2022_01/631319171" TargetMode="External" /><Relationship Id="rId31" Type="http://schemas.openxmlformats.org/officeDocument/2006/relationships/hyperlink" Target="https://podminky.urs.cz/item/CS_URS_2022_01/631319173" TargetMode="External" /><Relationship Id="rId32" Type="http://schemas.openxmlformats.org/officeDocument/2006/relationships/hyperlink" Target="https://podminky.urs.cz/item/CS_URS_2022_01/631351101" TargetMode="External" /><Relationship Id="rId33" Type="http://schemas.openxmlformats.org/officeDocument/2006/relationships/hyperlink" Target="https://podminky.urs.cz/item/CS_URS_2022_01/631351102" TargetMode="External" /><Relationship Id="rId34" Type="http://schemas.openxmlformats.org/officeDocument/2006/relationships/hyperlink" Target="https://podminky.urs.cz/item/CS_URS_2022_01/631362021" TargetMode="External" /><Relationship Id="rId35" Type="http://schemas.openxmlformats.org/officeDocument/2006/relationships/hyperlink" Target="https://podminky.urs.cz/item/CS_URS_2022_01/635111242" TargetMode="External" /><Relationship Id="rId36" Type="http://schemas.openxmlformats.org/officeDocument/2006/relationships/hyperlink" Target="https://podminky.urs.cz/item/CS_URS_2022_01/949101111" TargetMode="External" /><Relationship Id="rId37" Type="http://schemas.openxmlformats.org/officeDocument/2006/relationships/hyperlink" Target="https://podminky.urs.cz/item/CS_URS_2022_01/952901111" TargetMode="External" /><Relationship Id="rId38" Type="http://schemas.openxmlformats.org/officeDocument/2006/relationships/hyperlink" Target="https://podminky.urs.cz/item/CS_URS_2022_01/961044111" TargetMode="External" /><Relationship Id="rId39" Type="http://schemas.openxmlformats.org/officeDocument/2006/relationships/hyperlink" Target="https://podminky.urs.cz/item/CS_URS_2022_01/962031133" TargetMode="External" /><Relationship Id="rId40" Type="http://schemas.openxmlformats.org/officeDocument/2006/relationships/hyperlink" Target="https://podminky.urs.cz/item/CS_URS_2022_01/962032231" TargetMode="External" /><Relationship Id="rId41" Type="http://schemas.openxmlformats.org/officeDocument/2006/relationships/hyperlink" Target="https://podminky.urs.cz/item/CS_URS_2022_01/962052210" TargetMode="External" /><Relationship Id="rId42" Type="http://schemas.openxmlformats.org/officeDocument/2006/relationships/hyperlink" Target="https://podminky.urs.cz/item/CS_URS_2022_01/962081141" TargetMode="External" /><Relationship Id="rId43" Type="http://schemas.openxmlformats.org/officeDocument/2006/relationships/hyperlink" Target="https://podminky.urs.cz/item/CS_URS_2022_01/963012510" TargetMode="External" /><Relationship Id="rId44" Type="http://schemas.openxmlformats.org/officeDocument/2006/relationships/hyperlink" Target="https://podminky.urs.cz/item/CS_URS_2022_01/963042819" TargetMode="External" /><Relationship Id="rId45" Type="http://schemas.openxmlformats.org/officeDocument/2006/relationships/hyperlink" Target="https://podminky.urs.cz/item/CS_URS_2022_01/965042141" TargetMode="External" /><Relationship Id="rId46" Type="http://schemas.openxmlformats.org/officeDocument/2006/relationships/hyperlink" Target="https://podminky.urs.cz/item/CS_URS_2022_01/965042241" TargetMode="External" /><Relationship Id="rId47" Type="http://schemas.openxmlformats.org/officeDocument/2006/relationships/hyperlink" Target="https://podminky.urs.cz/item/CS_URS_2022_01/965049111" TargetMode="External" /><Relationship Id="rId48" Type="http://schemas.openxmlformats.org/officeDocument/2006/relationships/hyperlink" Target="https://podminky.urs.cz/item/CS_URS_2022_01/965049112" TargetMode="External" /><Relationship Id="rId49" Type="http://schemas.openxmlformats.org/officeDocument/2006/relationships/hyperlink" Target="https://podminky.urs.cz/item/CS_URS_2022_01/965081213" TargetMode="External" /><Relationship Id="rId50" Type="http://schemas.openxmlformats.org/officeDocument/2006/relationships/hyperlink" Target="https://podminky.urs.cz/item/CS_URS_2022_01/965081601" TargetMode="External" /><Relationship Id="rId51" Type="http://schemas.openxmlformats.org/officeDocument/2006/relationships/hyperlink" Target="https://podminky.urs.cz/item/CS_URS_2022_01/965081611" TargetMode="External" /><Relationship Id="rId52" Type="http://schemas.openxmlformats.org/officeDocument/2006/relationships/hyperlink" Target="https://podminky.urs.cz/item/CS_URS_2022_01/965082941" TargetMode="External" /><Relationship Id="rId53" Type="http://schemas.openxmlformats.org/officeDocument/2006/relationships/hyperlink" Target="https://podminky.urs.cz/item/CS_URS_2022_01/967031132" TargetMode="External" /><Relationship Id="rId54" Type="http://schemas.openxmlformats.org/officeDocument/2006/relationships/hyperlink" Target="https://podminky.urs.cz/item/CS_URS_2022_01/968082017" TargetMode="External" /><Relationship Id="rId55" Type="http://schemas.openxmlformats.org/officeDocument/2006/relationships/hyperlink" Target="https://podminky.urs.cz/item/CS_URS_2022_01/973031825" TargetMode="External" /><Relationship Id="rId56" Type="http://schemas.openxmlformats.org/officeDocument/2006/relationships/hyperlink" Target="https://podminky.urs.cz/item/CS_URS_2022_01/971033651" TargetMode="External" /><Relationship Id="rId57" Type="http://schemas.openxmlformats.org/officeDocument/2006/relationships/hyperlink" Target="https://podminky.urs.cz/item/CS_URS_2022_01/978013161" TargetMode="External" /><Relationship Id="rId58" Type="http://schemas.openxmlformats.org/officeDocument/2006/relationships/hyperlink" Target="https://podminky.urs.cz/item/CS_URS_2022_01/978015361" TargetMode="External" /><Relationship Id="rId59" Type="http://schemas.openxmlformats.org/officeDocument/2006/relationships/hyperlink" Target="https://podminky.urs.cz/item/CS_URS_2022_01/978023411" TargetMode="External" /><Relationship Id="rId60" Type="http://schemas.openxmlformats.org/officeDocument/2006/relationships/hyperlink" Target="https://podminky.urs.cz/item/CS_URS_2022_01/978059641" TargetMode="External" /><Relationship Id="rId61" Type="http://schemas.openxmlformats.org/officeDocument/2006/relationships/hyperlink" Target="https://podminky.urs.cz/item/CS_URS_2022_01/997013211" TargetMode="External" /><Relationship Id="rId62" Type="http://schemas.openxmlformats.org/officeDocument/2006/relationships/hyperlink" Target="https://podminky.urs.cz/item/CS_URS_2022_01/997013501" TargetMode="External" /><Relationship Id="rId63" Type="http://schemas.openxmlformats.org/officeDocument/2006/relationships/hyperlink" Target="https://podminky.urs.cz/item/CS_URS_2022_01/997013509" TargetMode="External" /><Relationship Id="rId64" Type="http://schemas.openxmlformats.org/officeDocument/2006/relationships/hyperlink" Target="https://podminky.urs.cz/item/CS_URS_2022_01/997013631" TargetMode="External" /><Relationship Id="rId65" Type="http://schemas.openxmlformats.org/officeDocument/2006/relationships/hyperlink" Target="https://podminky.urs.cz/item/CS_URS_2022_01/998018001" TargetMode="External" /><Relationship Id="rId66" Type="http://schemas.openxmlformats.org/officeDocument/2006/relationships/hyperlink" Target="https://podminky.urs.cz/item/CS_URS_2022_01/711111002" TargetMode="External" /><Relationship Id="rId67" Type="http://schemas.openxmlformats.org/officeDocument/2006/relationships/hyperlink" Target="https://podminky.urs.cz/item/CS_URS_2022_01/711112002" TargetMode="External" /><Relationship Id="rId68" Type="http://schemas.openxmlformats.org/officeDocument/2006/relationships/hyperlink" Target="https://podminky.urs.cz/item/CS_URS_2022_01/711131811" TargetMode="External" /><Relationship Id="rId69" Type="http://schemas.openxmlformats.org/officeDocument/2006/relationships/hyperlink" Target="https://podminky.urs.cz/item/CS_URS_2022_01/711141559" TargetMode="External" /><Relationship Id="rId70" Type="http://schemas.openxmlformats.org/officeDocument/2006/relationships/hyperlink" Target="https://podminky.urs.cz/item/CS_URS_2022_01/711142559" TargetMode="External" /><Relationship Id="rId71" Type="http://schemas.openxmlformats.org/officeDocument/2006/relationships/hyperlink" Target="https://podminky.urs.cz/item/CS_URS_2022_01/711161384" TargetMode="External" /><Relationship Id="rId72" Type="http://schemas.openxmlformats.org/officeDocument/2006/relationships/hyperlink" Target="https://podminky.urs.cz/item/CS_URS_2022_01/711161385" TargetMode="External" /><Relationship Id="rId73" Type="http://schemas.openxmlformats.org/officeDocument/2006/relationships/hyperlink" Target="https://podminky.urs.cz/item/CS_URS_2022_01/711161386" TargetMode="External" /><Relationship Id="rId74" Type="http://schemas.openxmlformats.org/officeDocument/2006/relationships/hyperlink" Target="https://podminky.urs.cz/item/CS_URS_2022_01/998711101" TargetMode="External" /><Relationship Id="rId75" Type="http://schemas.openxmlformats.org/officeDocument/2006/relationships/hyperlink" Target="https://podminky.urs.cz/item/CS_URS_2022_01/998711181" TargetMode="External" /><Relationship Id="rId76" Type="http://schemas.openxmlformats.org/officeDocument/2006/relationships/hyperlink" Target="https://podminky.urs.cz/item/CS_URS_2022_01/713121121" TargetMode="External" /><Relationship Id="rId77" Type="http://schemas.openxmlformats.org/officeDocument/2006/relationships/hyperlink" Target="https://podminky.urs.cz/item/CS_URS_2022_01/713121211" TargetMode="External" /><Relationship Id="rId78" Type="http://schemas.openxmlformats.org/officeDocument/2006/relationships/hyperlink" Target="https://podminky.urs.cz/item/CS_URS_2022_01/713191133" TargetMode="External" /><Relationship Id="rId79" Type="http://schemas.openxmlformats.org/officeDocument/2006/relationships/hyperlink" Target="https://podminky.urs.cz/item/CS_URS_2022_01/998713101" TargetMode="External" /><Relationship Id="rId80" Type="http://schemas.openxmlformats.org/officeDocument/2006/relationships/hyperlink" Target="https://podminky.urs.cz/item/CS_URS_2022_01/998713181" TargetMode="External" /><Relationship Id="rId81" Type="http://schemas.openxmlformats.org/officeDocument/2006/relationships/hyperlink" Target="https://podminky.urs.cz/item/CS_URS_2022_01/762431235" TargetMode="External" /><Relationship Id="rId82" Type="http://schemas.openxmlformats.org/officeDocument/2006/relationships/hyperlink" Target="https://podminky.urs.cz/item/CS_URS_2022_01/762439001" TargetMode="External" /><Relationship Id="rId83" Type="http://schemas.openxmlformats.org/officeDocument/2006/relationships/hyperlink" Target="https://podminky.urs.cz/item/CS_URS_2022_01/998762101" TargetMode="External" /><Relationship Id="rId84" Type="http://schemas.openxmlformats.org/officeDocument/2006/relationships/hyperlink" Target="https://podminky.urs.cz/item/CS_URS_2022_01/998762181" TargetMode="External" /><Relationship Id="rId85" Type="http://schemas.openxmlformats.org/officeDocument/2006/relationships/hyperlink" Target="https://podminky.urs.cz/item/CS_URS_2022_01/764001821" TargetMode="External" /><Relationship Id="rId86" Type="http://schemas.openxmlformats.org/officeDocument/2006/relationships/hyperlink" Target="https://podminky.urs.cz/item/CS_URS_2022_01/764002801" TargetMode="External" /><Relationship Id="rId87" Type="http://schemas.openxmlformats.org/officeDocument/2006/relationships/hyperlink" Target="https://podminky.urs.cz/item/CS_URS_2022_01/764002851" TargetMode="External" /><Relationship Id="rId88" Type="http://schemas.openxmlformats.org/officeDocument/2006/relationships/hyperlink" Target="https://podminky.urs.cz/item/CS_URS_2022_01/764002871" TargetMode="External" /><Relationship Id="rId89" Type="http://schemas.openxmlformats.org/officeDocument/2006/relationships/hyperlink" Target="https://podminky.urs.cz/item/CS_URS_2022_01/764004801" TargetMode="External" /><Relationship Id="rId90" Type="http://schemas.openxmlformats.org/officeDocument/2006/relationships/hyperlink" Target="https://podminky.urs.cz/item/CS_URS_2022_01/764004861" TargetMode="External" /><Relationship Id="rId91" Type="http://schemas.openxmlformats.org/officeDocument/2006/relationships/hyperlink" Target="https://podminky.urs.cz/item/CS_URS_2022_01/998764101" TargetMode="External" /><Relationship Id="rId92" Type="http://schemas.openxmlformats.org/officeDocument/2006/relationships/hyperlink" Target="https://podminky.urs.cz/item/CS_URS_2022_01/998764181" TargetMode="External" /><Relationship Id="rId93" Type="http://schemas.openxmlformats.org/officeDocument/2006/relationships/hyperlink" Target="https://podminky.urs.cz/item/CS_URS_2022_01/771111011" TargetMode="External" /><Relationship Id="rId94" Type="http://schemas.openxmlformats.org/officeDocument/2006/relationships/hyperlink" Target="https://podminky.urs.cz/item/CS_URS_2022_01/771121011" TargetMode="External" /><Relationship Id="rId95" Type="http://schemas.openxmlformats.org/officeDocument/2006/relationships/hyperlink" Target="https://podminky.urs.cz/item/CS_URS_2022_01/771121015" TargetMode="External" /><Relationship Id="rId96" Type="http://schemas.openxmlformats.org/officeDocument/2006/relationships/hyperlink" Target="https://podminky.urs.cz/item/CS_URS_2022_01/771151012" TargetMode="External" /><Relationship Id="rId97" Type="http://schemas.openxmlformats.org/officeDocument/2006/relationships/hyperlink" Target="https://podminky.urs.cz/item/CS_URS_2022_01/771474113" TargetMode="External" /><Relationship Id="rId98" Type="http://schemas.openxmlformats.org/officeDocument/2006/relationships/hyperlink" Target="https://podminky.urs.cz/item/CS_URS_2022_01/771574112" TargetMode="External" /><Relationship Id="rId99" Type="http://schemas.openxmlformats.org/officeDocument/2006/relationships/hyperlink" Target="https://podminky.urs.cz/item/CS_URS_2022_01/771577111" TargetMode="External" /><Relationship Id="rId100" Type="http://schemas.openxmlformats.org/officeDocument/2006/relationships/hyperlink" Target="https://podminky.urs.cz/item/CS_URS_2022_01/771577114" TargetMode="External" /><Relationship Id="rId101" Type="http://schemas.openxmlformats.org/officeDocument/2006/relationships/hyperlink" Target="https://podminky.urs.cz/item/CS_URS_2022_01/781494511" TargetMode="External" /><Relationship Id="rId102" Type="http://schemas.openxmlformats.org/officeDocument/2006/relationships/hyperlink" Target="https://podminky.urs.cz/item/CS_URS_2022_01/998771101" TargetMode="External" /><Relationship Id="rId103" Type="http://schemas.openxmlformats.org/officeDocument/2006/relationships/hyperlink" Target="https://podminky.urs.cz/item/CS_URS_2022_01/998771181" TargetMode="External" /><Relationship Id="rId104" Type="http://schemas.openxmlformats.org/officeDocument/2006/relationships/hyperlink" Target="https://podminky.urs.cz/item/CS_URS_2022_01/783823135" TargetMode="External" /><Relationship Id="rId105" Type="http://schemas.openxmlformats.org/officeDocument/2006/relationships/hyperlink" Target="https://podminky.urs.cz/item/CS_URS_2022_01/783827105" TargetMode="External" /><Relationship Id="rId106" Type="http://schemas.openxmlformats.org/officeDocument/2006/relationships/hyperlink" Target="https://podminky.urs.cz/item/CS_URS_2022_01/783827425" TargetMode="External" /><Relationship Id="rId107" Type="http://schemas.openxmlformats.org/officeDocument/2006/relationships/hyperlink" Target="https://podminky.urs.cz/item/CS_URS_2022_01/784111001" TargetMode="External" /><Relationship Id="rId108" Type="http://schemas.openxmlformats.org/officeDocument/2006/relationships/hyperlink" Target="https://podminky.urs.cz/item/CS_URS_2022_01/784121001" TargetMode="External" /><Relationship Id="rId109" Type="http://schemas.openxmlformats.org/officeDocument/2006/relationships/hyperlink" Target="https://podminky.urs.cz/item/CS_URS_2022_01/784121011" TargetMode="External" /><Relationship Id="rId110" Type="http://schemas.openxmlformats.org/officeDocument/2006/relationships/hyperlink" Target="https://podminky.urs.cz/item/CS_URS_2022_01/784181121" TargetMode="External" /><Relationship Id="rId111" Type="http://schemas.openxmlformats.org/officeDocument/2006/relationships/hyperlink" Target="https://podminky.urs.cz/item/CS_URS_2022_01/784211111" TargetMode="External" /><Relationship Id="rId112" Type="http://schemas.openxmlformats.org/officeDocument/2006/relationships/hyperlink" Target="https://podminky.urs.cz/item/CS_URS_2022_01/784211141" TargetMode="External" /><Relationship Id="rId113" Type="http://schemas.openxmlformats.org/officeDocument/2006/relationships/hyperlink" Target="https://podminky.urs.cz/item/CS_URS_2022_01/784211163" TargetMode="External" /><Relationship Id="rId114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6123" TargetMode="External" /><Relationship Id="rId2" Type="http://schemas.openxmlformats.org/officeDocument/2006/relationships/hyperlink" Target="https://podminky.urs.cz/item/CS_URS_2022_01/131213701" TargetMode="External" /><Relationship Id="rId3" Type="http://schemas.openxmlformats.org/officeDocument/2006/relationships/hyperlink" Target="https://podminky.urs.cz/item/CS_URS_2022_01/131313701" TargetMode="External" /><Relationship Id="rId4" Type="http://schemas.openxmlformats.org/officeDocument/2006/relationships/hyperlink" Target="https://podminky.urs.cz/item/CS_URS_2022_01/132212131" TargetMode="External" /><Relationship Id="rId5" Type="http://schemas.openxmlformats.org/officeDocument/2006/relationships/hyperlink" Target="https://podminky.urs.cz/item/CS_URS_2022_01/132212221" TargetMode="External" /><Relationship Id="rId6" Type="http://schemas.openxmlformats.org/officeDocument/2006/relationships/hyperlink" Target="https://podminky.urs.cz/item/CS_URS_2022_01/132312131" TargetMode="External" /><Relationship Id="rId7" Type="http://schemas.openxmlformats.org/officeDocument/2006/relationships/hyperlink" Target="https://podminky.urs.cz/item/CS_URS_2022_01/132312221" TargetMode="External" /><Relationship Id="rId8" Type="http://schemas.openxmlformats.org/officeDocument/2006/relationships/hyperlink" Target="https://podminky.urs.cz/item/CS_URS_2022_01/162211201" TargetMode="External" /><Relationship Id="rId9" Type="http://schemas.openxmlformats.org/officeDocument/2006/relationships/hyperlink" Target="https://podminky.urs.cz/item/CS_URS_2022_01/162211209" TargetMode="External" /><Relationship Id="rId10" Type="http://schemas.openxmlformats.org/officeDocument/2006/relationships/hyperlink" Target="https://podminky.urs.cz/item/CS_URS_2022_01/162211211" TargetMode="External" /><Relationship Id="rId11" Type="http://schemas.openxmlformats.org/officeDocument/2006/relationships/hyperlink" Target="https://podminky.urs.cz/item/CS_URS_2022_01/162211219" TargetMode="External" /><Relationship Id="rId12" Type="http://schemas.openxmlformats.org/officeDocument/2006/relationships/hyperlink" Target="https://podminky.urs.cz/item/CS_URS_2022_01/162751117" TargetMode="External" /><Relationship Id="rId13" Type="http://schemas.openxmlformats.org/officeDocument/2006/relationships/hyperlink" Target="https://podminky.urs.cz/item/CS_URS_2022_01/162751137" TargetMode="External" /><Relationship Id="rId14" Type="http://schemas.openxmlformats.org/officeDocument/2006/relationships/hyperlink" Target="https://podminky.urs.cz/item/CS_URS_2022_01/167111101" TargetMode="External" /><Relationship Id="rId15" Type="http://schemas.openxmlformats.org/officeDocument/2006/relationships/hyperlink" Target="https://podminky.urs.cz/item/CS_URS_2022_01/167111102" TargetMode="External" /><Relationship Id="rId16" Type="http://schemas.openxmlformats.org/officeDocument/2006/relationships/hyperlink" Target="https://podminky.urs.cz/item/CS_URS_2022_01/171201221" TargetMode="External" /><Relationship Id="rId17" Type="http://schemas.openxmlformats.org/officeDocument/2006/relationships/hyperlink" Target="https://podminky.urs.cz/item/CS_URS_2022_01/171251201" TargetMode="External" /><Relationship Id="rId18" Type="http://schemas.openxmlformats.org/officeDocument/2006/relationships/hyperlink" Target="https://podminky.urs.cz/item/CS_URS_2022_01/174111101" TargetMode="External" /><Relationship Id="rId19" Type="http://schemas.openxmlformats.org/officeDocument/2006/relationships/hyperlink" Target="https://podminky.urs.cz/item/CS_URS_2022_01/181912112" TargetMode="External" /><Relationship Id="rId20" Type="http://schemas.openxmlformats.org/officeDocument/2006/relationships/hyperlink" Target="https://podminky.urs.cz/item/CS_URS_2022_01/211971121" TargetMode="External" /><Relationship Id="rId21" Type="http://schemas.openxmlformats.org/officeDocument/2006/relationships/hyperlink" Target="https://podminky.urs.cz/item/CS_URS_2022_01/212750101" TargetMode="External" /><Relationship Id="rId22" Type="http://schemas.openxmlformats.org/officeDocument/2006/relationships/hyperlink" Target="https://podminky.urs.cz/item/CS_URS_2022_01/271532212" TargetMode="External" /><Relationship Id="rId23" Type="http://schemas.openxmlformats.org/officeDocument/2006/relationships/hyperlink" Target="https://podminky.urs.cz/item/CS_URS_2022_01/274313511" TargetMode="External" /><Relationship Id="rId24" Type="http://schemas.openxmlformats.org/officeDocument/2006/relationships/hyperlink" Target="https://podminky.urs.cz/item/CS_URS_2022_01/274351121" TargetMode="External" /><Relationship Id="rId25" Type="http://schemas.openxmlformats.org/officeDocument/2006/relationships/hyperlink" Target="https://podminky.urs.cz/item/CS_URS_2022_01/274351122" TargetMode="External" /><Relationship Id="rId26" Type="http://schemas.openxmlformats.org/officeDocument/2006/relationships/hyperlink" Target="https://podminky.urs.cz/item/CS_URS_2022_01/339921131" TargetMode="External" /><Relationship Id="rId27" Type="http://schemas.openxmlformats.org/officeDocument/2006/relationships/hyperlink" Target="https://podminky.urs.cz/item/CS_URS_2022_01/339921132" TargetMode="External" /><Relationship Id="rId28" Type="http://schemas.openxmlformats.org/officeDocument/2006/relationships/hyperlink" Target="https://podminky.urs.cz/item/CS_URS_2022_01/564851111" TargetMode="External" /><Relationship Id="rId29" Type="http://schemas.openxmlformats.org/officeDocument/2006/relationships/hyperlink" Target="https://podminky.urs.cz/item/CS_URS_2022_01/596211111" TargetMode="External" /><Relationship Id="rId30" Type="http://schemas.openxmlformats.org/officeDocument/2006/relationships/hyperlink" Target="https://podminky.urs.cz/item/CS_URS_2022_01/877265221" TargetMode="External" /><Relationship Id="rId31" Type="http://schemas.openxmlformats.org/officeDocument/2006/relationships/hyperlink" Target="https://podminky.urs.cz/item/CS_URS_2022_01/877315211" TargetMode="External" /><Relationship Id="rId32" Type="http://schemas.openxmlformats.org/officeDocument/2006/relationships/hyperlink" Target="https://podminky.urs.cz/item/CS_URS_2022_01/890431811" TargetMode="External" /><Relationship Id="rId33" Type="http://schemas.openxmlformats.org/officeDocument/2006/relationships/hyperlink" Target="https://podminky.urs.cz/item/CS_URS_2022_01/894812111" TargetMode="External" /><Relationship Id="rId34" Type="http://schemas.openxmlformats.org/officeDocument/2006/relationships/hyperlink" Target="https://podminky.urs.cz/item/CS_URS_2022_01/894812131" TargetMode="External" /><Relationship Id="rId35" Type="http://schemas.openxmlformats.org/officeDocument/2006/relationships/hyperlink" Target="https://podminky.urs.cz/item/CS_URS_2022_01/894812141" TargetMode="External" /><Relationship Id="rId36" Type="http://schemas.openxmlformats.org/officeDocument/2006/relationships/hyperlink" Target="https://podminky.urs.cz/item/CS_URS_2022_01/894812149" TargetMode="External" /><Relationship Id="rId37" Type="http://schemas.openxmlformats.org/officeDocument/2006/relationships/hyperlink" Target="https://podminky.urs.cz/item/CS_URS_2022_01/894812156" TargetMode="External" /><Relationship Id="rId38" Type="http://schemas.openxmlformats.org/officeDocument/2006/relationships/hyperlink" Target="https://podminky.urs.cz/item/CS_URS_2022_01/899202211" TargetMode="External" /><Relationship Id="rId39" Type="http://schemas.openxmlformats.org/officeDocument/2006/relationships/hyperlink" Target="https://podminky.urs.cz/item/CS_URS_2022_01/997013211" TargetMode="External" /><Relationship Id="rId40" Type="http://schemas.openxmlformats.org/officeDocument/2006/relationships/hyperlink" Target="https://podminky.urs.cz/item/CS_URS_2022_01/997013501" TargetMode="External" /><Relationship Id="rId41" Type="http://schemas.openxmlformats.org/officeDocument/2006/relationships/hyperlink" Target="https://podminky.urs.cz/item/CS_URS_2022_01/997013509" TargetMode="External" /><Relationship Id="rId42" Type="http://schemas.openxmlformats.org/officeDocument/2006/relationships/hyperlink" Target="https://podminky.urs.cz/item/CS_URS_2022_01/997013631" TargetMode="External" /><Relationship Id="rId43" Type="http://schemas.openxmlformats.org/officeDocument/2006/relationships/hyperlink" Target="https://podminky.urs.cz/item/CS_URS_2022_01/998018001" TargetMode="External" /><Relationship Id="rId44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2212221" TargetMode="External" /><Relationship Id="rId2" Type="http://schemas.openxmlformats.org/officeDocument/2006/relationships/hyperlink" Target="https://podminky.urs.cz/item/CS_URS_2022_01/132312221" TargetMode="External" /><Relationship Id="rId3" Type="http://schemas.openxmlformats.org/officeDocument/2006/relationships/hyperlink" Target="https://podminky.urs.cz/item/CS_URS_2022_01/151101101" TargetMode="External" /><Relationship Id="rId4" Type="http://schemas.openxmlformats.org/officeDocument/2006/relationships/hyperlink" Target="https://podminky.urs.cz/item/CS_URS_2022_01/151101111" TargetMode="External" /><Relationship Id="rId5" Type="http://schemas.openxmlformats.org/officeDocument/2006/relationships/hyperlink" Target="https://podminky.urs.cz/item/CS_URS_2022_01/162211211" TargetMode="External" /><Relationship Id="rId6" Type="http://schemas.openxmlformats.org/officeDocument/2006/relationships/hyperlink" Target="https://podminky.urs.cz/item/CS_URS_2022_01/162211219" TargetMode="External" /><Relationship Id="rId7" Type="http://schemas.openxmlformats.org/officeDocument/2006/relationships/hyperlink" Target="https://podminky.urs.cz/item/CS_URS_2022_01/162751137" TargetMode="External" /><Relationship Id="rId8" Type="http://schemas.openxmlformats.org/officeDocument/2006/relationships/hyperlink" Target="https://podminky.urs.cz/item/CS_URS_2022_01/167111102" TargetMode="External" /><Relationship Id="rId9" Type="http://schemas.openxmlformats.org/officeDocument/2006/relationships/hyperlink" Target="https://podminky.urs.cz/item/CS_URS_2022_01/171201221" TargetMode="External" /><Relationship Id="rId10" Type="http://schemas.openxmlformats.org/officeDocument/2006/relationships/hyperlink" Target="https://podminky.urs.cz/item/CS_URS_2022_01/171251201" TargetMode="External" /><Relationship Id="rId11" Type="http://schemas.openxmlformats.org/officeDocument/2006/relationships/hyperlink" Target="https://podminky.urs.cz/item/CS_URS_2022_01/174111101" TargetMode="External" /><Relationship Id="rId12" Type="http://schemas.openxmlformats.org/officeDocument/2006/relationships/hyperlink" Target="https://podminky.urs.cz/item/CS_URS_2022_01/175111101" TargetMode="External" /><Relationship Id="rId13" Type="http://schemas.openxmlformats.org/officeDocument/2006/relationships/hyperlink" Target="https://podminky.urs.cz/item/CS_URS_2022_01/175111109" TargetMode="External" /><Relationship Id="rId14" Type="http://schemas.openxmlformats.org/officeDocument/2006/relationships/hyperlink" Target="https://podminky.urs.cz/item/CS_URS_2022_01/451572111" TargetMode="External" /><Relationship Id="rId15" Type="http://schemas.openxmlformats.org/officeDocument/2006/relationships/hyperlink" Target="https://podminky.urs.cz/item/CS_URS_2022_01/452311131" TargetMode="External" /><Relationship Id="rId16" Type="http://schemas.openxmlformats.org/officeDocument/2006/relationships/hyperlink" Target="https://podminky.urs.cz/item/CS_URS_2022_01/851311131" TargetMode="External" /><Relationship Id="rId17" Type="http://schemas.openxmlformats.org/officeDocument/2006/relationships/hyperlink" Target="https://podminky.urs.cz/item/CS_URS_2022_01/857311131" TargetMode="External" /><Relationship Id="rId18" Type="http://schemas.openxmlformats.org/officeDocument/2006/relationships/hyperlink" Target="https://podminky.urs.cz/item/CS_URS_2022_01/871275211" TargetMode="External" /><Relationship Id="rId19" Type="http://schemas.openxmlformats.org/officeDocument/2006/relationships/hyperlink" Target="https://podminky.urs.cz/item/CS_URS_2022_01/871315211" TargetMode="External" /><Relationship Id="rId20" Type="http://schemas.openxmlformats.org/officeDocument/2006/relationships/hyperlink" Target="https://podminky.urs.cz/item/CS_URS_2022_01/871355211" TargetMode="External" /><Relationship Id="rId21" Type="http://schemas.openxmlformats.org/officeDocument/2006/relationships/hyperlink" Target="https://podminky.urs.cz/item/CS_URS_2022_01/877265271" TargetMode="External" /><Relationship Id="rId22" Type="http://schemas.openxmlformats.org/officeDocument/2006/relationships/hyperlink" Target="https://podminky.urs.cz/item/CS_URS_2022_01/877315211" TargetMode="External" /><Relationship Id="rId23" Type="http://schemas.openxmlformats.org/officeDocument/2006/relationships/hyperlink" Target="https://podminky.urs.cz/item/CS_URS_2022_01/877315221" TargetMode="External" /><Relationship Id="rId24" Type="http://schemas.openxmlformats.org/officeDocument/2006/relationships/hyperlink" Target="https://podminky.urs.cz/item/CS_URS_2022_01/877355211" TargetMode="External" /><Relationship Id="rId25" Type="http://schemas.openxmlformats.org/officeDocument/2006/relationships/hyperlink" Target="https://podminky.urs.cz/item/CS_URS_2022_01/877355221" TargetMode="External" /><Relationship Id="rId26" Type="http://schemas.openxmlformats.org/officeDocument/2006/relationships/hyperlink" Target="https://podminky.urs.cz/item/CS_URS_2022_01/890431811" TargetMode="External" /><Relationship Id="rId27" Type="http://schemas.openxmlformats.org/officeDocument/2006/relationships/hyperlink" Target="https://podminky.urs.cz/item/CS_URS_2022_01/892271111" TargetMode="External" /><Relationship Id="rId28" Type="http://schemas.openxmlformats.org/officeDocument/2006/relationships/hyperlink" Target="https://podminky.urs.cz/item/CS_URS_2022_01/892351111" TargetMode="External" /><Relationship Id="rId29" Type="http://schemas.openxmlformats.org/officeDocument/2006/relationships/hyperlink" Target="https://podminky.urs.cz/item/CS_URS_2022_01/892372111" TargetMode="External" /><Relationship Id="rId30" Type="http://schemas.openxmlformats.org/officeDocument/2006/relationships/hyperlink" Target="https://podminky.urs.cz/item/CS_URS_2022_01/894812205" TargetMode="External" /><Relationship Id="rId31" Type="http://schemas.openxmlformats.org/officeDocument/2006/relationships/hyperlink" Target="https://podminky.urs.cz/item/CS_URS_2022_01/894812232" TargetMode="External" /><Relationship Id="rId32" Type="http://schemas.openxmlformats.org/officeDocument/2006/relationships/hyperlink" Target="https://podminky.urs.cz/item/CS_URS_2022_01/894812241" TargetMode="External" /><Relationship Id="rId33" Type="http://schemas.openxmlformats.org/officeDocument/2006/relationships/hyperlink" Target="https://podminky.urs.cz/item/CS_URS_2022_01/894812249" TargetMode="External" /><Relationship Id="rId34" Type="http://schemas.openxmlformats.org/officeDocument/2006/relationships/hyperlink" Target="https://podminky.urs.cz/item/CS_URS_2022_01/894812261" TargetMode="External" /><Relationship Id="rId35" Type="http://schemas.openxmlformats.org/officeDocument/2006/relationships/hyperlink" Target="https://podminky.urs.cz/item/CS_URS_2022_01/894812318" TargetMode="External" /><Relationship Id="rId36" Type="http://schemas.openxmlformats.org/officeDocument/2006/relationships/hyperlink" Target="https://podminky.urs.cz/item/CS_URS_2022_01/894812332" TargetMode="External" /><Relationship Id="rId37" Type="http://schemas.openxmlformats.org/officeDocument/2006/relationships/hyperlink" Target="https://podminky.urs.cz/item/CS_URS_2022_01/894812339" TargetMode="External" /><Relationship Id="rId38" Type="http://schemas.openxmlformats.org/officeDocument/2006/relationships/hyperlink" Target="https://podminky.urs.cz/item/CS_URS_2022_01/899102211" TargetMode="External" /><Relationship Id="rId39" Type="http://schemas.openxmlformats.org/officeDocument/2006/relationships/hyperlink" Target="https://podminky.urs.cz/item/CS_URS_2022_01/894812351" TargetMode="External" /><Relationship Id="rId40" Type="http://schemas.openxmlformats.org/officeDocument/2006/relationships/hyperlink" Target="https://podminky.urs.cz/item/CS_URS_2022_01/899623141" TargetMode="External" /><Relationship Id="rId41" Type="http://schemas.openxmlformats.org/officeDocument/2006/relationships/hyperlink" Target="https://podminky.urs.cz/item/CS_URS_2022_01/997013211" TargetMode="External" /><Relationship Id="rId42" Type="http://schemas.openxmlformats.org/officeDocument/2006/relationships/hyperlink" Target="https://podminky.urs.cz/item/CS_URS_2022_01/997013501" TargetMode="External" /><Relationship Id="rId43" Type="http://schemas.openxmlformats.org/officeDocument/2006/relationships/hyperlink" Target="https://podminky.urs.cz/item/CS_URS_2022_01/997013509" TargetMode="External" /><Relationship Id="rId44" Type="http://schemas.openxmlformats.org/officeDocument/2006/relationships/hyperlink" Target="https://podminky.urs.cz/item/CS_URS_2022_01/997013631" TargetMode="External" /><Relationship Id="rId45" Type="http://schemas.openxmlformats.org/officeDocument/2006/relationships/hyperlink" Target="https://podminky.urs.cz/item/CS_URS_2022_01/998276101" TargetMode="External" /><Relationship Id="rId46" Type="http://schemas.openxmlformats.org/officeDocument/2006/relationships/hyperlink" Target="https://podminky.urs.cz/item/CS_URS_2022_01/998276124" TargetMode="External" /><Relationship Id="rId47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97"/>
      <c r="AS2" s="397"/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81" t="s">
        <v>14</v>
      </c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82"/>
      <c r="AI5" s="382"/>
      <c r="AJ5" s="382"/>
      <c r="AK5" s="382"/>
      <c r="AL5" s="382"/>
      <c r="AM5" s="382"/>
      <c r="AN5" s="382"/>
      <c r="AO5" s="382"/>
      <c r="AP5" s="24"/>
      <c r="AQ5" s="24"/>
      <c r="AR5" s="22"/>
      <c r="BE5" s="378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83" t="s">
        <v>17</v>
      </c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2"/>
      <c r="AH6" s="382"/>
      <c r="AI6" s="382"/>
      <c r="AJ6" s="382"/>
      <c r="AK6" s="382"/>
      <c r="AL6" s="382"/>
      <c r="AM6" s="382"/>
      <c r="AN6" s="382"/>
      <c r="AO6" s="382"/>
      <c r="AP6" s="24"/>
      <c r="AQ6" s="24"/>
      <c r="AR6" s="22"/>
      <c r="BE6" s="379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21</v>
      </c>
      <c r="AO7" s="24"/>
      <c r="AP7" s="24"/>
      <c r="AQ7" s="24"/>
      <c r="AR7" s="22"/>
      <c r="BE7" s="379"/>
      <c r="BS7" s="19" t="s">
        <v>6</v>
      </c>
    </row>
    <row r="8" spans="2:71" s="1" customFormat="1" ht="12" customHeight="1">
      <c r="B8" s="23"/>
      <c r="C8" s="24"/>
      <c r="D8" s="31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24</v>
      </c>
      <c r="AL8" s="24"/>
      <c r="AM8" s="24"/>
      <c r="AN8" s="32" t="s">
        <v>25</v>
      </c>
      <c r="AO8" s="24"/>
      <c r="AP8" s="24"/>
      <c r="AQ8" s="24"/>
      <c r="AR8" s="22"/>
      <c r="BE8" s="379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79"/>
      <c r="BS9" s="19" t="s">
        <v>6</v>
      </c>
    </row>
    <row r="10" spans="2:71" s="1" customFormat="1" ht="12" customHeight="1">
      <c r="B10" s="23"/>
      <c r="C10" s="24"/>
      <c r="D10" s="31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27</v>
      </c>
      <c r="AL10" s="24"/>
      <c r="AM10" s="24"/>
      <c r="AN10" s="29" t="s">
        <v>28</v>
      </c>
      <c r="AO10" s="24"/>
      <c r="AP10" s="24"/>
      <c r="AQ10" s="24"/>
      <c r="AR10" s="22"/>
      <c r="BE10" s="379"/>
      <c r="BS10" s="19" t="s">
        <v>6</v>
      </c>
    </row>
    <row r="11" spans="2:71" s="1" customFormat="1" ht="18.4" customHeight="1">
      <c r="B11" s="23"/>
      <c r="C11" s="24"/>
      <c r="D11" s="24"/>
      <c r="E11" s="29" t="s">
        <v>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30</v>
      </c>
      <c r="AL11" s="24"/>
      <c r="AM11" s="24"/>
      <c r="AN11" s="29" t="s">
        <v>28</v>
      </c>
      <c r="AO11" s="24"/>
      <c r="AP11" s="24"/>
      <c r="AQ11" s="24"/>
      <c r="AR11" s="22"/>
      <c r="BE11" s="379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79"/>
      <c r="BS12" s="19" t="s">
        <v>6</v>
      </c>
    </row>
    <row r="13" spans="2:71" s="1" customFormat="1" ht="12" customHeight="1">
      <c r="B13" s="23"/>
      <c r="C13" s="24"/>
      <c r="D13" s="31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27</v>
      </c>
      <c r="AL13" s="24"/>
      <c r="AM13" s="24"/>
      <c r="AN13" s="33" t="s">
        <v>32</v>
      </c>
      <c r="AO13" s="24"/>
      <c r="AP13" s="24"/>
      <c r="AQ13" s="24"/>
      <c r="AR13" s="22"/>
      <c r="BE13" s="379"/>
      <c r="BS13" s="19" t="s">
        <v>6</v>
      </c>
    </row>
    <row r="14" spans="2:71" ht="12.75">
      <c r="B14" s="23"/>
      <c r="C14" s="24"/>
      <c r="D14" s="24"/>
      <c r="E14" s="384" t="s">
        <v>32</v>
      </c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5"/>
      <c r="AK14" s="31" t="s">
        <v>30</v>
      </c>
      <c r="AL14" s="24"/>
      <c r="AM14" s="24"/>
      <c r="AN14" s="33" t="s">
        <v>32</v>
      </c>
      <c r="AO14" s="24"/>
      <c r="AP14" s="24"/>
      <c r="AQ14" s="24"/>
      <c r="AR14" s="22"/>
      <c r="BE14" s="379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79"/>
      <c r="BS15" s="19" t="s">
        <v>4</v>
      </c>
    </row>
    <row r="16" spans="2:71" s="1" customFormat="1" ht="12" customHeight="1">
      <c r="B16" s="23"/>
      <c r="C16" s="24"/>
      <c r="D16" s="31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27</v>
      </c>
      <c r="AL16" s="24"/>
      <c r="AM16" s="24"/>
      <c r="AN16" s="29" t="s">
        <v>28</v>
      </c>
      <c r="AO16" s="24"/>
      <c r="AP16" s="24"/>
      <c r="AQ16" s="24"/>
      <c r="AR16" s="22"/>
      <c r="BE16" s="379"/>
      <c r="BS16" s="19" t="s">
        <v>4</v>
      </c>
    </row>
    <row r="17" spans="2:71" s="1" customFormat="1" ht="18.4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30</v>
      </c>
      <c r="AL17" s="24"/>
      <c r="AM17" s="24"/>
      <c r="AN17" s="29" t="s">
        <v>28</v>
      </c>
      <c r="AO17" s="24"/>
      <c r="AP17" s="24"/>
      <c r="AQ17" s="24"/>
      <c r="AR17" s="22"/>
      <c r="BE17" s="379"/>
      <c r="BS17" s="19" t="s">
        <v>35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79"/>
      <c r="BS18" s="19" t="s">
        <v>6</v>
      </c>
    </row>
    <row r="19" spans="2:71" s="1" customFormat="1" ht="12" customHeight="1">
      <c r="B19" s="23"/>
      <c r="C19" s="24"/>
      <c r="D19" s="31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27</v>
      </c>
      <c r="AL19" s="24"/>
      <c r="AM19" s="24"/>
      <c r="AN19" s="29" t="s">
        <v>28</v>
      </c>
      <c r="AO19" s="24"/>
      <c r="AP19" s="24"/>
      <c r="AQ19" s="24"/>
      <c r="AR19" s="22"/>
      <c r="BE19" s="379"/>
      <c r="BS19" s="19" t="s">
        <v>6</v>
      </c>
    </row>
    <row r="20" spans="2:71" s="1" customFormat="1" ht="18.4" customHeight="1">
      <c r="B20" s="23"/>
      <c r="C20" s="24"/>
      <c r="D20" s="24"/>
      <c r="E20" s="29" t="s">
        <v>37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30</v>
      </c>
      <c r="AL20" s="24"/>
      <c r="AM20" s="24"/>
      <c r="AN20" s="29" t="s">
        <v>28</v>
      </c>
      <c r="AO20" s="24"/>
      <c r="AP20" s="24"/>
      <c r="AQ20" s="24"/>
      <c r="AR20" s="22"/>
      <c r="BE20" s="379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79"/>
    </row>
    <row r="22" spans="2:57" s="1" customFormat="1" ht="12" customHeight="1">
      <c r="B22" s="23"/>
      <c r="C22" s="24"/>
      <c r="D22" s="31" t="s">
        <v>38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79"/>
    </row>
    <row r="23" spans="2:57" s="1" customFormat="1" ht="47.25" customHeight="1">
      <c r="B23" s="23"/>
      <c r="C23" s="24"/>
      <c r="D23" s="24"/>
      <c r="E23" s="386" t="s">
        <v>39</v>
      </c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386"/>
      <c r="AL23" s="386"/>
      <c r="AM23" s="386"/>
      <c r="AN23" s="386"/>
      <c r="AO23" s="24"/>
      <c r="AP23" s="24"/>
      <c r="AQ23" s="24"/>
      <c r="AR23" s="22"/>
      <c r="BE23" s="379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79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79"/>
    </row>
    <row r="26" spans="1:57" s="2" customFormat="1" ht="25.9" customHeight="1">
      <c r="A26" s="36"/>
      <c r="B26" s="37"/>
      <c r="C26" s="38"/>
      <c r="D26" s="39" t="s">
        <v>40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87">
        <f>ROUND(AG54,2)</f>
        <v>0</v>
      </c>
      <c r="AL26" s="388"/>
      <c r="AM26" s="388"/>
      <c r="AN26" s="388"/>
      <c r="AO26" s="388"/>
      <c r="AP26" s="38"/>
      <c r="AQ26" s="38"/>
      <c r="AR26" s="41"/>
      <c r="BE26" s="37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79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9" t="s">
        <v>41</v>
      </c>
      <c r="M28" s="389"/>
      <c r="N28" s="389"/>
      <c r="O28" s="389"/>
      <c r="P28" s="389"/>
      <c r="Q28" s="38"/>
      <c r="R28" s="38"/>
      <c r="S28" s="38"/>
      <c r="T28" s="38"/>
      <c r="U28" s="38"/>
      <c r="V28" s="38"/>
      <c r="W28" s="389" t="s">
        <v>42</v>
      </c>
      <c r="X28" s="389"/>
      <c r="Y28" s="389"/>
      <c r="Z28" s="389"/>
      <c r="AA28" s="389"/>
      <c r="AB28" s="389"/>
      <c r="AC28" s="389"/>
      <c r="AD28" s="389"/>
      <c r="AE28" s="389"/>
      <c r="AF28" s="38"/>
      <c r="AG28" s="38"/>
      <c r="AH28" s="38"/>
      <c r="AI28" s="38"/>
      <c r="AJ28" s="38"/>
      <c r="AK28" s="389" t="s">
        <v>43</v>
      </c>
      <c r="AL28" s="389"/>
      <c r="AM28" s="389"/>
      <c r="AN28" s="389"/>
      <c r="AO28" s="389"/>
      <c r="AP28" s="38"/>
      <c r="AQ28" s="38"/>
      <c r="AR28" s="41"/>
      <c r="BE28" s="379"/>
    </row>
    <row r="29" spans="2:57" s="3" customFormat="1" ht="14.45" customHeight="1">
      <c r="B29" s="42"/>
      <c r="C29" s="43"/>
      <c r="D29" s="31" t="s">
        <v>44</v>
      </c>
      <c r="E29" s="43"/>
      <c r="F29" s="31" t="s">
        <v>45</v>
      </c>
      <c r="G29" s="43"/>
      <c r="H29" s="43"/>
      <c r="I29" s="43"/>
      <c r="J29" s="43"/>
      <c r="K29" s="43"/>
      <c r="L29" s="392">
        <v>0.21</v>
      </c>
      <c r="M29" s="391"/>
      <c r="N29" s="391"/>
      <c r="O29" s="391"/>
      <c r="P29" s="391"/>
      <c r="Q29" s="43"/>
      <c r="R29" s="43"/>
      <c r="S29" s="43"/>
      <c r="T29" s="43"/>
      <c r="U29" s="43"/>
      <c r="V29" s="43"/>
      <c r="W29" s="390">
        <f>ROUND(AZ54,2)</f>
        <v>0</v>
      </c>
      <c r="X29" s="391"/>
      <c r="Y29" s="391"/>
      <c r="Z29" s="391"/>
      <c r="AA29" s="391"/>
      <c r="AB29" s="391"/>
      <c r="AC29" s="391"/>
      <c r="AD29" s="391"/>
      <c r="AE29" s="391"/>
      <c r="AF29" s="43"/>
      <c r="AG29" s="43"/>
      <c r="AH29" s="43"/>
      <c r="AI29" s="43"/>
      <c r="AJ29" s="43"/>
      <c r="AK29" s="390">
        <f>ROUND(AV54,2)</f>
        <v>0</v>
      </c>
      <c r="AL29" s="391"/>
      <c r="AM29" s="391"/>
      <c r="AN29" s="391"/>
      <c r="AO29" s="391"/>
      <c r="AP29" s="43"/>
      <c r="AQ29" s="43"/>
      <c r="AR29" s="44"/>
      <c r="BE29" s="380"/>
    </row>
    <row r="30" spans="2:57" s="3" customFormat="1" ht="14.45" customHeight="1">
      <c r="B30" s="42"/>
      <c r="C30" s="43"/>
      <c r="D30" s="43"/>
      <c r="E30" s="43"/>
      <c r="F30" s="31" t="s">
        <v>46</v>
      </c>
      <c r="G30" s="43"/>
      <c r="H30" s="43"/>
      <c r="I30" s="43"/>
      <c r="J30" s="43"/>
      <c r="K30" s="43"/>
      <c r="L30" s="392">
        <v>0.15</v>
      </c>
      <c r="M30" s="391"/>
      <c r="N30" s="391"/>
      <c r="O30" s="391"/>
      <c r="P30" s="391"/>
      <c r="Q30" s="43"/>
      <c r="R30" s="43"/>
      <c r="S30" s="43"/>
      <c r="T30" s="43"/>
      <c r="U30" s="43"/>
      <c r="V30" s="43"/>
      <c r="W30" s="390">
        <f>ROUND(BA54,2)</f>
        <v>0</v>
      </c>
      <c r="X30" s="391"/>
      <c r="Y30" s="391"/>
      <c r="Z30" s="391"/>
      <c r="AA30" s="391"/>
      <c r="AB30" s="391"/>
      <c r="AC30" s="391"/>
      <c r="AD30" s="391"/>
      <c r="AE30" s="391"/>
      <c r="AF30" s="43"/>
      <c r="AG30" s="43"/>
      <c r="AH30" s="43"/>
      <c r="AI30" s="43"/>
      <c r="AJ30" s="43"/>
      <c r="AK30" s="390">
        <f>ROUND(AW54,2)</f>
        <v>0</v>
      </c>
      <c r="AL30" s="391"/>
      <c r="AM30" s="391"/>
      <c r="AN30" s="391"/>
      <c r="AO30" s="391"/>
      <c r="AP30" s="43"/>
      <c r="AQ30" s="43"/>
      <c r="AR30" s="44"/>
      <c r="BE30" s="380"/>
    </row>
    <row r="31" spans="2:57" s="3" customFormat="1" ht="14.45" customHeight="1" hidden="1">
      <c r="B31" s="42"/>
      <c r="C31" s="43"/>
      <c r="D31" s="43"/>
      <c r="E31" s="43"/>
      <c r="F31" s="31" t="s">
        <v>47</v>
      </c>
      <c r="G31" s="43"/>
      <c r="H31" s="43"/>
      <c r="I31" s="43"/>
      <c r="J31" s="43"/>
      <c r="K31" s="43"/>
      <c r="L31" s="392">
        <v>0.21</v>
      </c>
      <c r="M31" s="391"/>
      <c r="N31" s="391"/>
      <c r="O31" s="391"/>
      <c r="P31" s="391"/>
      <c r="Q31" s="43"/>
      <c r="R31" s="43"/>
      <c r="S31" s="43"/>
      <c r="T31" s="43"/>
      <c r="U31" s="43"/>
      <c r="V31" s="43"/>
      <c r="W31" s="390">
        <f>ROUND(BB54,2)</f>
        <v>0</v>
      </c>
      <c r="X31" s="391"/>
      <c r="Y31" s="391"/>
      <c r="Z31" s="391"/>
      <c r="AA31" s="391"/>
      <c r="AB31" s="391"/>
      <c r="AC31" s="391"/>
      <c r="AD31" s="391"/>
      <c r="AE31" s="391"/>
      <c r="AF31" s="43"/>
      <c r="AG31" s="43"/>
      <c r="AH31" s="43"/>
      <c r="AI31" s="43"/>
      <c r="AJ31" s="43"/>
      <c r="AK31" s="390">
        <v>0</v>
      </c>
      <c r="AL31" s="391"/>
      <c r="AM31" s="391"/>
      <c r="AN31" s="391"/>
      <c r="AO31" s="391"/>
      <c r="AP31" s="43"/>
      <c r="AQ31" s="43"/>
      <c r="AR31" s="44"/>
      <c r="BE31" s="380"/>
    </row>
    <row r="32" spans="2:57" s="3" customFormat="1" ht="14.45" customHeight="1" hidden="1">
      <c r="B32" s="42"/>
      <c r="C32" s="43"/>
      <c r="D32" s="43"/>
      <c r="E32" s="43"/>
      <c r="F32" s="31" t="s">
        <v>48</v>
      </c>
      <c r="G32" s="43"/>
      <c r="H32" s="43"/>
      <c r="I32" s="43"/>
      <c r="J32" s="43"/>
      <c r="K32" s="43"/>
      <c r="L32" s="392">
        <v>0.15</v>
      </c>
      <c r="M32" s="391"/>
      <c r="N32" s="391"/>
      <c r="O32" s="391"/>
      <c r="P32" s="391"/>
      <c r="Q32" s="43"/>
      <c r="R32" s="43"/>
      <c r="S32" s="43"/>
      <c r="T32" s="43"/>
      <c r="U32" s="43"/>
      <c r="V32" s="43"/>
      <c r="W32" s="390">
        <f>ROUND(BC54,2)</f>
        <v>0</v>
      </c>
      <c r="X32" s="391"/>
      <c r="Y32" s="391"/>
      <c r="Z32" s="391"/>
      <c r="AA32" s="391"/>
      <c r="AB32" s="391"/>
      <c r="AC32" s="391"/>
      <c r="AD32" s="391"/>
      <c r="AE32" s="391"/>
      <c r="AF32" s="43"/>
      <c r="AG32" s="43"/>
      <c r="AH32" s="43"/>
      <c r="AI32" s="43"/>
      <c r="AJ32" s="43"/>
      <c r="AK32" s="390">
        <v>0</v>
      </c>
      <c r="AL32" s="391"/>
      <c r="AM32" s="391"/>
      <c r="AN32" s="391"/>
      <c r="AO32" s="391"/>
      <c r="AP32" s="43"/>
      <c r="AQ32" s="43"/>
      <c r="AR32" s="44"/>
      <c r="BE32" s="380"/>
    </row>
    <row r="33" spans="2:44" s="3" customFormat="1" ht="14.45" customHeight="1" hidden="1">
      <c r="B33" s="42"/>
      <c r="C33" s="43"/>
      <c r="D33" s="43"/>
      <c r="E33" s="43"/>
      <c r="F33" s="31" t="s">
        <v>49</v>
      </c>
      <c r="G33" s="43"/>
      <c r="H33" s="43"/>
      <c r="I33" s="43"/>
      <c r="J33" s="43"/>
      <c r="K33" s="43"/>
      <c r="L33" s="392">
        <v>0</v>
      </c>
      <c r="M33" s="391"/>
      <c r="N33" s="391"/>
      <c r="O33" s="391"/>
      <c r="P33" s="391"/>
      <c r="Q33" s="43"/>
      <c r="R33" s="43"/>
      <c r="S33" s="43"/>
      <c r="T33" s="43"/>
      <c r="U33" s="43"/>
      <c r="V33" s="43"/>
      <c r="W33" s="390">
        <f>ROUND(BD54,2)</f>
        <v>0</v>
      </c>
      <c r="X33" s="391"/>
      <c r="Y33" s="391"/>
      <c r="Z33" s="391"/>
      <c r="AA33" s="391"/>
      <c r="AB33" s="391"/>
      <c r="AC33" s="391"/>
      <c r="AD33" s="391"/>
      <c r="AE33" s="391"/>
      <c r="AF33" s="43"/>
      <c r="AG33" s="43"/>
      <c r="AH33" s="43"/>
      <c r="AI33" s="43"/>
      <c r="AJ33" s="43"/>
      <c r="AK33" s="390">
        <v>0</v>
      </c>
      <c r="AL33" s="391"/>
      <c r="AM33" s="391"/>
      <c r="AN33" s="391"/>
      <c r="AO33" s="391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50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51</v>
      </c>
      <c r="U35" s="47"/>
      <c r="V35" s="47"/>
      <c r="W35" s="47"/>
      <c r="X35" s="396" t="s">
        <v>52</v>
      </c>
      <c r="Y35" s="394"/>
      <c r="Z35" s="394"/>
      <c r="AA35" s="394"/>
      <c r="AB35" s="394"/>
      <c r="AC35" s="47"/>
      <c r="AD35" s="47"/>
      <c r="AE35" s="47"/>
      <c r="AF35" s="47"/>
      <c r="AG35" s="47"/>
      <c r="AH35" s="47"/>
      <c r="AI35" s="47"/>
      <c r="AJ35" s="47"/>
      <c r="AK35" s="393">
        <f>SUM(AK26:AK33)</f>
        <v>0</v>
      </c>
      <c r="AL35" s="394"/>
      <c r="AM35" s="394"/>
      <c r="AN35" s="394"/>
      <c r="AO35" s="395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53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ALFA-340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58" t="str">
        <f>K6</f>
        <v>Gymnázium Jihlava - oprava technického zázemí - aktualizace 4/2022</v>
      </c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359"/>
      <c r="AJ45" s="359"/>
      <c r="AK45" s="359"/>
      <c r="AL45" s="359"/>
      <c r="AM45" s="359"/>
      <c r="AN45" s="359"/>
      <c r="AO45" s="359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22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Jihlava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24</v>
      </c>
      <c r="AJ47" s="38"/>
      <c r="AK47" s="38"/>
      <c r="AL47" s="38"/>
      <c r="AM47" s="360" t="str">
        <f>IF(AN8="","",AN8)</f>
        <v>18. 5. 2022</v>
      </c>
      <c r="AN47" s="360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1" t="s">
        <v>26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Kraj Vysočina, Žižkova 57, Jihlava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33</v>
      </c>
      <c r="AJ49" s="38"/>
      <c r="AK49" s="38"/>
      <c r="AL49" s="38"/>
      <c r="AM49" s="361" t="str">
        <f>IF(E17="","",E17)</f>
        <v>Atelier Alfa spol. s r.o.</v>
      </c>
      <c r="AN49" s="362"/>
      <c r="AO49" s="362"/>
      <c r="AP49" s="362"/>
      <c r="AQ49" s="38"/>
      <c r="AR49" s="41"/>
      <c r="AS49" s="363" t="s">
        <v>54</v>
      </c>
      <c r="AT49" s="364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31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36</v>
      </c>
      <c r="AJ50" s="38"/>
      <c r="AK50" s="38"/>
      <c r="AL50" s="38"/>
      <c r="AM50" s="361" t="str">
        <f>IF(E20="","",E20)</f>
        <v xml:space="preserve"> </v>
      </c>
      <c r="AN50" s="362"/>
      <c r="AO50" s="362"/>
      <c r="AP50" s="362"/>
      <c r="AQ50" s="38"/>
      <c r="AR50" s="41"/>
      <c r="AS50" s="365"/>
      <c r="AT50" s="366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67"/>
      <c r="AT51" s="368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69" t="s">
        <v>55</v>
      </c>
      <c r="D52" s="370"/>
      <c r="E52" s="370"/>
      <c r="F52" s="370"/>
      <c r="G52" s="370"/>
      <c r="H52" s="68"/>
      <c r="I52" s="372" t="s">
        <v>56</v>
      </c>
      <c r="J52" s="370"/>
      <c r="K52" s="370"/>
      <c r="L52" s="370"/>
      <c r="M52" s="370"/>
      <c r="N52" s="370"/>
      <c r="O52" s="370"/>
      <c r="P52" s="370"/>
      <c r="Q52" s="370"/>
      <c r="R52" s="370"/>
      <c r="S52" s="370"/>
      <c r="T52" s="370"/>
      <c r="U52" s="370"/>
      <c r="V52" s="370"/>
      <c r="W52" s="370"/>
      <c r="X52" s="370"/>
      <c r="Y52" s="370"/>
      <c r="Z52" s="370"/>
      <c r="AA52" s="370"/>
      <c r="AB52" s="370"/>
      <c r="AC52" s="370"/>
      <c r="AD52" s="370"/>
      <c r="AE52" s="370"/>
      <c r="AF52" s="370"/>
      <c r="AG52" s="371" t="s">
        <v>57</v>
      </c>
      <c r="AH52" s="370"/>
      <c r="AI52" s="370"/>
      <c r="AJ52" s="370"/>
      <c r="AK52" s="370"/>
      <c r="AL52" s="370"/>
      <c r="AM52" s="370"/>
      <c r="AN52" s="372" t="s">
        <v>58</v>
      </c>
      <c r="AO52" s="370"/>
      <c r="AP52" s="370"/>
      <c r="AQ52" s="69" t="s">
        <v>59</v>
      </c>
      <c r="AR52" s="41"/>
      <c r="AS52" s="70" t="s">
        <v>60</v>
      </c>
      <c r="AT52" s="71" t="s">
        <v>61</v>
      </c>
      <c r="AU52" s="71" t="s">
        <v>62</v>
      </c>
      <c r="AV52" s="71" t="s">
        <v>63</v>
      </c>
      <c r="AW52" s="71" t="s">
        <v>64</v>
      </c>
      <c r="AX52" s="71" t="s">
        <v>65</v>
      </c>
      <c r="AY52" s="71" t="s">
        <v>66</v>
      </c>
      <c r="AZ52" s="71" t="s">
        <v>67</v>
      </c>
      <c r="BA52" s="71" t="s">
        <v>68</v>
      </c>
      <c r="BB52" s="71" t="s">
        <v>69</v>
      </c>
      <c r="BC52" s="71" t="s">
        <v>70</v>
      </c>
      <c r="BD52" s="72" t="s">
        <v>71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72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76">
        <f>ROUND(SUM(AG55:AG63),2)</f>
        <v>0</v>
      </c>
      <c r="AH54" s="376"/>
      <c r="AI54" s="376"/>
      <c r="AJ54" s="376"/>
      <c r="AK54" s="376"/>
      <c r="AL54" s="376"/>
      <c r="AM54" s="376"/>
      <c r="AN54" s="377">
        <f aca="true" t="shared" si="0" ref="AN54:AN63">SUM(AG54,AT54)</f>
        <v>0</v>
      </c>
      <c r="AO54" s="377"/>
      <c r="AP54" s="377"/>
      <c r="AQ54" s="80" t="s">
        <v>28</v>
      </c>
      <c r="AR54" s="81"/>
      <c r="AS54" s="82">
        <f>ROUND(SUM(AS55:AS63),2)</f>
        <v>0</v>
      </c>
      <c r="AT54" s="83">
        <f aca="true" t="shared" si="1" ref="AT54:AT63">ROUND(SUM(AV54:AW54),2)</f>
        <v>0</v>
      </c>
      <c r="AU54" s="84">
        <f>ROUND(SUM(AU55:AU63),5)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ROUND(SUM(AZ55:AZ63),2)</f>
        <v>0</v>
      </c>
      <c r="BA54" s="83">
        <f>ROUND(SUM(BA55:BA63),2)</f>
        <v>0</v>
      </c>
      <c r="BB54" s="83">
        <f>ROUND(SUM(BB55:BB63),2)</f>
        <v>0</v>
      </c>
      <c r="BC54" s="83">
        <f>ROUND(SUM(BC55:BC63),2)</f>
        <v>0</v>
      </c>
      <c r="BD54" s="85">
        <f>ROUND(SUM(BD55:BD63),2)</f>
        <v>0</v>
      </c>
      <c r="BS54" s="86" t="s">
        <v>73</v>
      </c>
      <c r="BT54" s="86" t="s">
        <v>74</v>
      </c>
      <c r="BU54" s="87" t="s">
        <v>75</v>
      </c>
      <c r="BV54" s="86" t="s">
        <v>76</v>
      </c>
      <c r="BW54" s="86" t="s">
        <v>5</v>
      </c>
      <c r="BX54" s="86" t="s">
        <v>77</v>
      </c>
      <c r="CL54" s="86" t="s">
        <v>19</v>
      </c>
    </row>
    <row r="55" spans="1:91" s="7" customFormat="1" ht="37.5" customHeight="1">
      <c r="A55" s="88" t="s">
        <v>78</v>
      </c>
      <c r="B55" s="89"/>
      <c r="C55" s="90"/>
      <c r="D55" s="373" t="s">
        <v>79</v>
      </c>
      <c r="E55" s="373"/>
      <c r="F55" s="373"/>
      <c r="G55" s="373"/>
      <c r="H55" s="373"/>
      <c r="I55" s="91"/>
      <c r="J55" s="373" t="s">
        <v>80</v>
      </c>
      <c r="K55" s="373"/>
      <c r="L55" s="373"/>
      <c r="M55" s="373"/>
      <c r="N55" s="373"/>
      <c r="O55" s="373"/>
      <c r="P55" s="373"/>
      <c r="Q55" s="373"/>
      <c r="R55" s="373"/>
      <c r="S55" s="373"/>
      <c r="T55" s="373"/>
      <c r="U55" s="373"/>
      <c r="V55" s="373"/>
      <c r="W55" s="373"/>
      <c r="X55" s="373"/>
      <c r="Y55" s="373"/>
      <c r="Z55" s="373"/>
      <c r="AA55" s="373"/>
      <c r="AB55" s="373"/>
      <c r="AC55" s="373"/>
      <c r="AD55" s="373"/>
      <c r="AE55" s="373"/>
      <c r="AF55" s="373"/>
      <c r="AG55" s="374">
        <f>'ALFA-34001 - SO 01 - opra...'!J30</f>
        <v>0</v>
      </c>
      <c r="AH55" s="375"/>
      <c r="AI55" s="375"/>
      <c r="AJ55" s="375"/>
      <c r="AK55" s="375"/>
      <c r="AL55" s="375"/>
      <c r="AM55" s="375"/>
      <c r="AN55" s="374">
        <f t="shared" si="0"/>
        <v>0</v>
      </c>
      <c r="AO55" s="375"/>
      <c r="AP55" s="375"/>
      <c r="AQ55" s="92" t="s">
        <v>81</v>
      </c>
      <c r="AR55" s="93"/>
      <c r="AS55" s="94">
        <v>0</v>
      </c>
      <c r="AT55" s="95">
        <f t="shared" si="1"/>
        <v>0</v>
      </c>
      <c r="AU55" s="96">
        <f>'ALFA-34001 - SO 01 - opra...'!P100</f>
        <v>0</v>
      </c>
      <c r="AV55" s="95">
        <f>'ALFA-34001 - SO 01 - opra...'!J33</f>
        <v>0</v>
      </c>
      <c r="AW55" s="95">
        <f>'ALFA-34001 - SO 01 - opra...'!J34</f>
        <v>0</v>
      </c>
      <c r="AX55" s="95">
        <f>'ALFA-34001 - SO 01 - opra...'!J35</f>
        <v>0</v>
      </c>
      <c r="AY55" s="95">
        <f>'ALFA-34001 - SO 01 - opra...'!J36</f>
        <v>0</v>
      </c>
      <c r="AZ55" s="95">
        <f>'ALFA-34001 - SO 01 - opra...'!F33</f>
        <v>0</v>
      </c>
      <c r="BA55" s="95">
        <f>'ALFA-34001 - SO 01 - opra...'!F34</f>
        <v>0</v>
      </c>
      <c r="BB55" s="95">
        <f>'ALFA-34001 - SO 01 - opra...'!F35</f>
        <v>0</v>
      </c>
      <c r="BC55" s="95">
        <f>'ALFA-34001 - SO 01 - opra...'!F36</f>
        <v>0</v>
      </c>
      <c r="BD55" s="97">
        <f>'ALFA-34001 - SO 01 - opra...'!F37</f>
        <v>0</v>
      </c>
      <c r="BT55" s="98" t="s">
        <v>82</v>
      </c>
      <c r="BV55" s="98" t="s">
        <v>76</v>
      </c>
      <c r="BW55" s="98" t="s">
        <v>83</v>
      </c>
      <c r="BX55" s="98" t="s">
        <v>5</v>
      </c>
      <c r="CL55" s="98" t="s">
        <v>84</v>
      </c>
      <c r="CM55" s="98" t="s">
        <v>85</v>
      </c>
    </row>
    <row r="56" spans="1:91" s="7" customFormat="1" ht="24.75" customHeight="1">
      <c r="A56" s="88" t="s">
        <v>78</v>
      </c>
      <c r="B56" s="89"/>
      <c r="C56" s="90"/>
      <c r="D56" s="373" t="s">
        <v>86</v>
      </c>
      <c r="E56" s="373"/>
      <c r="F56" s="373"/>
      <c r="G56" s="373"/>
      <c r="H56" s="373"/>
      <c r="I56" s="91"/>
      <c r="J56" s="373" t="s">
        <v>87</v>
      </c>
      <c r="K56" s="373"/>
      <c r="L56" s="373"/>
      <c r="M56" s="373"/>
      <c r="N56" s="373"/>
      <c r="O56" s="373"/>
      <c r="P56" s="373"/>
      <c r="Q56" s="373"/>
      <c r="R56" s="373"/>
      <c r="S56" s="373"/>
      <c r="T56" s="373"/>
      <c r="U56" s="373"/>
      <c r="V56" s="373"/>
      <c r="W56" s="373"/>
      <c r="X56" s="373"/>
      <c r="Y56" s="373"/>
      <c r="Z56" s="373"/>
      <c r="AA56" s="373"/>
      <c r="AB56" s="373"/>
      <c r="AC56" s="373"/>
      <c r="AD56" s="373"/>
      <c r="AE56" s="373"/>
      <c r="AF56" s="373"/>
      <c r="AG56" s="374">
        <f>'ALFA-340011 - SO 01 - D.1...'!J30</f>
        <v>0</v>
      </c>
      <c r="AH56" s="375"/>
      <c r="AI56" s="375"/>
      <c r="AJ56" s="375"/>
      <c r="AK56" s="375"/>
      <c r="AL56" s="375"/>
      <c r="AM56" s="375"/>
      <c r="AN56" s="374">
        <f t="shared" si="0"/>
        <v>0</v>
      </c>
      <c r="AO56" s="375"/>
      <c r="AP56" s="375"/>
      <c r="AQ56" s="92" t="s">
        <v>81</v>
      </c>
      <c r="AR56" s="93"/>
      <c r="AS56" s="94">
        <v>0</v>
      </c>
      <c r="AT56" s="95">
        <f t="shared" si="1"/>
        <v>0</v>
      </c>
      <c r="AU56" s="96">
        <f>'ALFA-340011 - SO 01 - D.1...'!P97</f>
        <v>0</v>
      </c>
      <c r="AV56" s="95">
        <f>'ALFA-340011 - SO 01 - D.1...'!J33</f>
        <v>0</v>
      </c>
      <c r="AW56" s="95">
        <f>'ALFA-340011 - SO 01 - D.1...'!J34</f>
        <v>0</v>
      </c>
      <c r="AX56" s="95">
        <f>'ALFA-340011 - SO 01 - D.1...'!J35</f>
        <v>0</v>
      </c>
      <c r="AY56" s="95">
        <f>'ALFA-340011 - SO 01 - D.1...'!J36</f>
        <v>0</v>
      </c>
      <c r="AZ56" s="95">
        <f>'ALFA-340011 - SO 01 - D.1...'!F33</f>
        <v>0</v>
      </c>
      <c r="BA56" s="95">
        <f>'ALFA-340011 - SO 01 - D.1...'!F34</f>
        <v>0</v>
      </c>
      <c r="BB56" s="95">
        <f>'ALFA-340011 - SO 01 - D.1...'!F35</f>
        <v>0</v>
      </c>
      <c r="BC56" s="95">
        <f>'ALFA-340011 - SO 01 - D.1...'!F36</f>
        <v>0</v>
      </c>
      <c r="BD56" s="97">
        <f>'ALFA-340011 - SO 01 - D.1...'!F37</f>
        <v>0</v>
      </c>
      <c r="BT56" s="98" t="s">
        <v>82</v>
      </c>
      <c r="BV56" s="98" t="s">
        <v>76</v>
      </c>
      <c r="BW56" s="98" t="s">
        <v>88</v>
      </c>
      <c r="BX56" s="98" t="s">
        <v>5</v>
      </c>
      <c r="CL56" s="98" t="s">
        <v>84</v>
      </c>
      <c r="CM56" s="98" t="s">
        <v>85</v>
      </c>
    </row>
    <row r="57" spans="1:91" s="7" customFormat="1" ht="24.75" customHeight="1">
      <c r="A57" s="88" t="s">
        <v>78</v>
      </c>
      <c r="B57" s="89"/>
      <c r="C57" s="90"/>
      <c r="D57" s="373" t="s">
        <v>89</v>
      </c>
      <c r="E57" s="373"/>
      <c r="F57" s="373"/>
      <c r="G57" s="373"/>
      <c r="H57" s="373"/>
      <c r="I57" s="91"/>
      <c r="J57" s="373" t="s">
        <v>90</v>
      </c>
      <c r="K57" s="373"/>
      <c r="L57" s="373"/>
      <c r="M57" s="373"/>
      <c r="N57" s="373"/>
      <c r="O57" s="373"/>
      <c r="P57" s="373"/>
      <c r="Q57" s="373"/>
      <c r="R57" s="373"/>
      <c r="S57" s="373"/>
      <c r="T57" s="373"/>
      <c r="U57" s="373"/>
      <c r="V57" s="373"/>
      <c r="W57" s="373"/>
      <c r="X57" s="373"/>
      <c r="Y57" s="373"/>
      <c r="Z57" s="373"/>
      <c r="AA57" s="373"/>
      <c r="AB57" s="373"/>
      <c r="AC57" s="373"/>
      <c r="AD57" s="373"/>
      <c r="AE57" s="373"/>
      <c r="AF57" s="373"/>
      <c r="AG57" s="374">
        <f>'ALFA-340012 - SO 01 - D.1...'!J30</f>
        <v>0</v>
      </c>
      <c r="AH57" s="375"/>
      <c r="AI57" s="375"/>
      <c r="AJ57" s="375"/>
      <c r="AK57" s="375"/>
      <c r="AL57" s="375"/>
      <c r="AM57" s="375"/>
      <c r="AN57" s="374">
        <f t="shared" si="0"/>
        <v>0</v>
      </c>
      <c r="AO57" s="375"/>
      <c r="AP57" s="375"/>
      <c r="AQ57" s="92" t="s">
        <v>81</v>
      </c>
      <c r="AR57" s="93"/>
      <c r="AS57" s="94">
        <v>0</v>
      </c>
      <c r="AT57" s="95">
        <f t="shared" si="1"/>
        <v>0</v>
      </c>
      <c r="AU57" s="96">
        <f>'ALFA-340012 - SO 01 - D.1...'!P85</f>
        <v>0</v>
      </c>
      <c r="AV57" s="95">
        <f>'ALFA-340012 - SO 01 - D.1...'!J33</f>
        <v>0</v>
      </c>
      <c r="AW57" s="95">
        <f>'ALFA-340012 - SO 01 - D.1...'!J34</f>
        <v>0</v>
      </c>
      <c r="AX57" s="95">
        <f>'ALFA-340012 - SO 01 - D.1...'!J35</f>
        <v>0</v>
      </c>
      <c r="AY57" s="95">
        <f>'ALFA-340012 - SO 01 - D.1...'!J36</f>
        <v>0</v>
      </c>
      <c r="AZ57" s="95">
        <f>'ALFA-340012 - SO 01 - D.1...'!F33</f>
        <v>0</v>
      </c>
      <c r="BA57" s="95">
        <f>'ALFA-340012 - SO 01 - D.1...'!F34</f>
        <v>0</v>
      </c>
      <c r="BB57" s="95">
        <f>'ALFA-340012 - SO 01 - D.1...'!F35</f>
        <v>0</v>
      </c>
      <c r="BC57" s="95">
        <f>'ALFA-340012 - SO 01 - D.1...'!F36</f>
        <v>0</v>
      </c>
      <c r="BD57" s="97">
        <f>'ALFA-340012 - SO 01 - D.1...'!F37</f>
        <v>0</v>
      </c>
      <c r="BT57" s="98" t="s">
        <v>82</v>
      </c>
      <c r="BV57" s="98" t="s">
        <v>76</v>
      </c>
      <c r="BW57" s="98" t="s">
        <v>91</v>
      </c>
      <c r="BX57" s="98" t="s">
        <v>5</v>
      </c>
      <c r="CL57" s="98" t="s">
        <v>84</v>
      </c>
      <c r="CM57" s="98" t="s">
        <v>85</v>
      </c>
    </row>
    <row r="58" spans="1:91" s="7" customFormat="1" ht="24.75" customHeight="1">
      <c r="A58" s="88" t="s">
        <v>78</v>
      </c>
      <c r="B58" s="89"/>
      <c r="C58" s="90"/>
      <c r="D58" s="373" t="s">
        <v>92</v>
      </c>
      <c r="E58" s="373"/>
      <c r="F58" s="373"/>
      <c r="G58" s="373"/>
      <c r="H58" s="373"/>
      <c r="I58" s="91"/>
      <c r="J58" s="373" t="s">
        <v>93</v>
      </c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3"/>
      <c r="X58" s="373"/>
      <c r="Y58" s="373"/>
      <c r="Z58" s="373"/>
      <c r="AA58" s="373"/>
      <c r="AB58" s="373"/>
      <c r="AC58" s="373"/>
      <c r="AD58" s="373"/>
      <c r="AE58" s="373"/>
      <c r="AF58" s="373"/>
      <c r="AG58" s="374">
        <f>'ALFA-340013 - SO 01 - D.1...'!J30</f>
        <v>0</v>
      </c>
      <c r="AH58" s="375"/>
      <c r="AI58" s="375"/>
      <c r="AJ58" s="375"/>
      <c r="AK58" s="375"/>
      <c r="AL58" s="375"/>
      <c r="AM58" s="375"/>
      <c r="AN58" s="374">
        <f t="shared" si="0"/>
        <v>0</v>
      </c>
      <c r="AO58" s="375"/>
      <c r="AP58" s="375"/>
      <c r="AQ58" s="92" t="s">
        <v>81</v>
      </c>
      <c r="AR58" s="93"/>
      <c r="AS58" s="94">
        <v>0</v>
      </c>
      <c r="AT58" s="95">
        <f t="shared" si="1"/>
        <v>0</v>
      </c>
      <c r="AU58" s="96">
        <f>'ALFA-340013 - SO 01 - D.1...'!P85</f>
        <v>0</v>
      </c>
      <c r="AV58" s="95">
        <f>'ALFA-340013 - SO 01 - D.1...'!J33</f>
        <v>0</v>
      </c>
      <c r="AW58" s="95">
        <f>'ALFA-340013 - SO 01 - D.1...'!J34</f>
        <v>0</v>
      </c>
      <c r="AX58" s="95">
        <f>'ALFA-340013 - SO 01 - D.1...'!J35</f>
        <v>0</v>
      </c>
      <c r="AY58" s="95">
        <f>'ALFA-340013 - SO 01 - D.1...'!J36</f>
        <v>0</v>
      </c>
      <c r="AZ58" s="95">
        <f>'ALFA-340013 - SO 01 - D.1...'!F33</f>
        <v>0</v>
      </c>
      <c r="BA58" s="95">
        <f>'ALFA-340013 - SO 01 - D.1...'!F34</f>
        <v>0</v>
      </c>
      <c r="BB58" s="95">
        <f>'ALFA-340013 - SO 01 - D.1...'!F35</f>
        <v>0</v>
      </c>
      <c r="BC58" s="95">
        <f>'ALFA-340013 - SO 01 - D.1...'!F36</f>
        <v>0</v>
      </c>
      <c r="BD58" s="97">
        <f>'ALFA-340013 - SO 01 - D.1...'!F37</f>
        <v>0</v>
      </c>
      <c r="BT58" s="98" t="s">
        <v>82</v>
      </c>
      <c r="BV58" s="98" t="s">
        <v>76</v>
      </c>
      <c r="BW58" s="98" t="s">
        <v>94</v>
      </c>
      <c r="BX58" s="98" t="s">
        <v>5</v>
      </c>
      <c r="CL58" s="98" t="s">
        <v>84</v>
      </c>
      <c r="CM58" s="98" t="s">
        <v>85</v>
      </c>
    </row>
    <row r="59" spans="1:91" s="7" customFormat="1" ht="24.75" customHeight="1">
      <c r="A59" s="88" t="s">
        <v>78</v>
      </c>
      <c r="B59" s="89"/>
      <c r="C59" s="90"/>
      <c r="D59" s="373" t="s">
        <v>95</v>
      </c>
      <c r="E59" s="373"/>
      <c r="F59" s="373"/>
      <c r="G59" s="373"/>
      <c r="H59" s="373"/>
      <c r="I59" s="91"/>
      <c r="J59" s="373" t="s">
        <v>96</v>
      </c>
      <c r="K59" s="373"/>
      <c r="L59" s="373"/>
      <c r="M59" s="373"/>
      <c r="N59" s="373"/>
      <c r="O59" s="373"/>
      <c r="P59" s="373"/>
      <c r="Q59" s="373"/>
      <c r="R59" s="373"/>
      <c r="S59" s="373"/>
      <c r="T59" s="373"/>
      <c r="U59" s="373"/>
      <c r="V59" s="373"/>
      <c r="W59" s="373"/>
      <c r="X59" s="373"/>
      <c r="Y59" s="373"/>
      <c r="Z59" s="373"/>
      <c r="AA59" s="373"/>
      <c r="AB59" s="373"/>
      <c r="AC59" s="373"/>
      <c r="AD59" s="373"/>
      <c r="AE59" s="373"/>
      <c r="AF59" s="373"/>
      <c r="AG59" s="374">
        <f>'ALFA-340014 - SO 01 - D.1...'!J30</f>
        <v>0</v>
      </c>
      <c r="AH59" s="375"/>
      <c r="AI59" s="375"/>
      <c r="AJ59" s="375"/>
      <c r="AK59" s="375"/>
      <c r="AL59" s="375"/>
      <c r="AM59" s="375"/>
      <c r="AN59" s="374">
        <f t="shared" si="0"/>
        <v>0</v>
      </c>
      <c r="AO59" s="375"/>
      <c r="AP59" s="375"/>
      <c r="AQ59" s="92" t="s">
        <v>81</v>
      </c>
      <c r="AR59" s="93"/>
      <c r="AS59" s="94">
        <v>0</v>
      </c>
      <c r="AT59" s="95">
        <f t="shared" si="1"/>
        <v>0</v>
      </c>
      <c r="AU59" s="96">
        <f>'ALFA-340014 - SO 01 - D.1...'!P81</f>
        <v>0</v>
      </c>
      <c r="AV59" s="95">
        <f>'ALFA-340014 - SO 01 - D.1...'!J33</f>
        <v>0</v>
      </c>
      <c r="AW59" s="95">
        <f>'ALFA-340014 - SO 01 - D.1...'!J34</f>
        <v>0</v>
      </c>
      <c r="AX59" s="95">
        <f>'ALFA-340014 - SO 01 - D.1...'!J35</f>
        <v>0</v>
      </c>
      <c r="AY59" s="95">
        <f>'ALFA-340014 - SO 01 - D.1...'!J36</f>
        <v>0</v>
      </c>
      <c r="AZ59" s="95">
        <f>'ALFA-340014 - SO 01 - D.1...'!F33</f>
        <v>0</v>
      </c>
      <c r="BA59" s="95">
        <f>'ALFA-340014 - SO 01 - D.1...'!F34</f>
        <v>0</v>
      </c>
      <c r="BB59" s="95">
        <f>'ALFA-340014 - SO 01 - D.1...'!F35</f>
        <v>0</v>
      </c>
      <c r="BC59" s="95">
        <f>'ALFA-340014 - SO 01 - D.1...'!F36</f>
        <v>0</v>
      </c>
      <c r="BD59" s="97">
        <f>'ALFA-340014 - SO 01 - D.1...'!F37</f>
        <v>0</v>
      </c>
      <c r="BT59" s="98" t="s">
        <v>82</v>
      </c>
      <c r="BV59" s="98" t="s">
        <v>76</v>
      </c>
      <c r="BW59" s="98" t="s">
        <v>97</v>
      </c>
      <c r="BX59" s="98" t="s">
        <v>5</v>
      </c>
      <c r="CL59" s="98" t="s">
        <v>84</v>
      </c>
      <c r="CM59" s="98" t="s">
        <v>85</v>
      </c>
    </row>
    <row r="60" spans="1:91" s="7" customFormat="1" ht="37.5" customHeight="1">
      <c r="A60" s="88" t="s">
        <v>78</v>
      </c>
      <c r="B60" s="89"/>
      <c r="C60" s="90"/>
      <c r="D60" s="373" t="s">
        <v>98</v>
      </c>
      <c r="E60" s="373"/>
      <c r="F60" s="373"/>
      <c r="G60" s="373"/>
      <c r="H60" s="373"/>
      <c r="I60" s="91"/>
      <c r="J60" s="373" t="s">
        <v>99</v>
      </c>
      <c r="K60" s="373"/>
      <c r="L60" s="373"/>
      <c r="M60" s="373"/>
      <c r="N60" s="373"/>
      <c r="O60" s="373"/>
      <c r="P60" s="373"/>
      <c r="Q60" s="373"/>
      <c r="R60" s="373"/>
      <c r="S60" s="373"/>
      <c r="T60" s="373"/>
      <c r="U60" s="373"/>
      <c r="V60" s="373"/>
      <c r="W60" s="373"/>
      <c r="X60" s="373"/>
      <c r="Y60" s="373"/>
      <c r="Z60" s="373"/>
      <c r="AA60" s="373"/>
      <c r="AB60" s="373"/>
      <c r="AC60" s="373"/>
      <c r="AD60" s="373"/>
      <c r="AE60" s="373"/>
      <c r="AF60" s="373"/>
      <c r="AG60" s="374">
        <f>'ALFA-34002 - SO - 02 - úp...'!J30</f>
        <v>0</v>
      </c>
      <c r="AH60" s="375"/>
      <c r="AI60" s="375"/>
      <c r="AJ60" s="375"/>
      <c r="AK60" s="375"/>
      <c r="AL60" s="375"/>
      <c r="AM60" s="375"/>
      <c r="AN60" s="374">
        <f t="shared" si="0"/>
        <v>0</v>
      </c>
      <c r="AO60" s="375"/>
      <c r="AP60" s="375"/>
      <c r="AQ60" s="92" t="s">
        <v>81</v>
      </c>
      <c r="AR60" s="93"/>
      <c r="AS60" s="94">
        <v>0</v>
      </c>
      <c r="AT60" s="95">
        <f t="shared" si="1"/>
        <v>0</v>
      </c>
      <c r="AU60" s="96">
        <f>'ALFA-34002 - SO - 02 - úp...'!P100</f>
        <v>0</v>
      </c>
      <c r="AV60" s="95">
        <f>'ALFA-34002 - SO - 02 - úp...'!J33</f>
        <v>0</v>
      </c>
      <c r="AW60" s="95">
        <f>'ALFA-34002 - SO - 02 - úp...'!J34</f>
        <v>0</v>
      </c>
      <c r="AX60" s="95">
        <f>'ALFA-34002 - SO - 02 - úp...'!J35</f>
        <v>0</v>
      </c>
      <c r="AY60" s="95">
        <f>'ALFA-34002 - SO - 02 - úp...'!J36</f>
        <v>0</v>
      </c>
      <c r="AZ60" s="95">
        <f>'ALFA-34002 - SO - 02 - úp...'!F33</f>
        <v>0</v>
      </c>
      <c r="BA60" s="95">
        <f>'ALFA-34002 - SO - 02 - úp...'!F34</f>
        <v>0</v>
      </c>
      <c r="BB60" s="95">
        <f>'ALFA-34002 - SO - 02 - úp...'!F35</f>
        <v>0</v>
      </c>
      <c r="BC60" s="95">
        <f>'ALFA-34002 - SO - 02 - úp...'!F36</f>
        <v>0</v>
      </c>
      <c r="BD60" s="97">
        <f>'ALFA-34002 - SO - 02 - úp...'!F37</f>
        <v>0</v>
      </c>
      <c r="BT60" s="98" t="s">
        <v>82</v>
      </c>
      <c r="BV60" s="98" t="s">
        <v>76</v>
      </c>
      <c r="BW60" s="98" t="s">
        <v>100</v>
      </c>
      <c r="BX60" s="98" t="s">
        <v>5</v>
      </c>
      <c r="CL60" s="98" t="s">
        <v>84</v>
      </c>
      <c r="CM60" s="98" t="s">
        <v>85</v>
      </c>
    </row>
    <row r="61" spans="1:91" s="7" customFormat="1" ht="24.75" customHeight="1">
      <c r="A61" s="88" t="s">
        <v>78</v>
      </c>
      <c r="B61" s="89"/>
      <c r="C61" s="90"/>
      <c r="D61" s="373" t="s">
        <v>101</v>
      </c>
      <c r="E61" s="373"/>
      <c r="F61" s="373"/>
      <c r="G61" s="373"/>
      <c r="H61" s="373"/>
      <c r="I61" s="91"/>
      <c r="J61" s="373" t="s">
        <v>102</v>
      </c>
      <c r="K61" s="373"/>
      <c r="L61" s="373"/>
      <c r="M61" s="373"/>
      <c r="N61" s="373"/>
      <c r="O61" s="373"/>
      <c r="P61" s="373"/>
      <c r="Q61" s="373"/>
      <c r="R61" s="373"/>
      <c r="S61" s="373"/>
      <c r="T61" s="373"/>
      <c r="U61" s="373"/>
      <c r="V61" s="373"/>
      <c r="W61" s="373"/>
      <c r="X61" s="373"/>
      <c r="Y61" s="373"/>
      <c r="Z61" s="373"/>
      <c r="AA61" s="373"/>
      <c r="AB61" s="373"/>
      <c r="AC61" s="373"/>
      <c r="AD61" s="373"/>
      <c r="AE61" s="373"/>
      <c r="AF61" s="373"/>
      <c r="AG61" s="374">
        <f>'ALFA-34003 - SO - 02 - úp...'!J30</f>
        <v>0</v>
      </c>
      <c r="AH61" s="375"/>
      <c r="AI61" s="375"/>
      <c r="AJ61" s="375"/>
      <c r="AK61" s="375"/>
      <c r="AL61" s="375"/>
      <c r="AM61" s="375"/>
      <c r="AN61" s="374">
        <f t="shared" si="0"/>
        <v>0</v>
      </c>
      <c r="AO61" s="375"/>
      <c r="AP61" s="375"/>
      <c r="AQ61" s="92" t="s">
        <v>103</v>
      </c>
      <c r="AR61" s="93"/>
      <c r="AS61" s="94">
        <v>0</v>
      </c>
      <c r="AT61" s="95">
        <f t="shared" si="1"/>
        <v>0</v>
      </c>
      <c r="AU61" s="96">
        <f>'ALFA-34003 - SO - 02 - úp...'!P92</f>
        <v>0</v>
      </c>
      <c r="AV61" s="95">
        <f>'ALFA-34003 - SO - 02 - úp...'!J33</f>
        <v>0</v>
      </c>
      <c r="AW61" s="95">
        <f>'ALFA-34003 - SO - 02 - úp...'!J34</f>
        <v>0</v>
      </c>
      <c r="AX61" s="95">
        <f>'ALFA-34003 - SO - 02 - úp...'!J35</f>
        <v>0</v>
      </c>
      <c r="AY61" s="95">
        <f>'ALFA-34003 - SO - 02 - úp...'!J36</f>
        <v>0</v>
      </c>
      <c r="AZ61" s="95">
        <f>'ALFA-34003 - SO - 02 - úp...'!F33</f>
        <v>0</v>
      </c>
      <c r="BA61" s="95">
        <f>'ALFA-34003 - SO - 02 - úp...'!F34</f>
        <v>0</v>
      </c>
      <c r="BB61" s="95">
        <f>'ALFA-34003 - SO - 02 - úp...'!F35</f>
        <v>0</v>
      </c>
      <c r="BC61" s="95">
        <f>'ALFA-34003 - SO - 02 - úp...'!F36</f>
        <v>0</v>
      </c>
      <c r="BD61" s="97">
        <f>'ALFA-34003 - SO - 02 - úp...'!F37</f>
        <v>0</v>
      </c>
      <c r="BT61" s="98" t="s">
        <v>82</v>
      </c>
      <c r="BV61" s="98" t="s">
        <v>76</v>
      </c>
      <c r="BW61" s="98" t="s">
        <v>104</v>
      </c>
      <c r="BX61" s="98" t="s">
        <v>5</v>
      </c>
      <c r="CL61" s="98" t="s">
        <v>84</v>
      </c>
      <c r="CM61" s="98" t="s">
        <v>85</v>
      </c>
    </row>
    <row r="62" spans="1:91" s="7" customFormat="1" ht="24.75" customHeight="1">
      <c r="A62" s="88" t="s">
        <v>78</v>
      </c>
      <c r="B62" s="89"/>
      <c r="C62" s="90"/>
      <c r="D62" s="373" t="s">
        <v>105</v>
      </c>
      <c r="E62" s="373"/>
      <c r="F62" s="373"/>
      <c r="G62" s="373"/>
      <c r="H62" s="373"/>
      <c r="I62" s="91"/>
      <c r="J62" s="373" t="s">
        <v>106</v>
      </c>
      <c r="K62" s="373"/>
      <c r="L62" s="373"/>
      <c r="M62" s="373"/>
      <c r="N62" s="373"/>
      <c r="O62" s="373"/>
      <c r="P62" s="373"/>
      <c r="Q62" s="373"/>
      <c r="R62" s="373"/>
      <c r="S62" s="373"/>
      <c r="T62" s="373"/>
      <c r="U62" s="373"/>
      <c r="V62" s="373"/>
      <c r="W62" s="373"/>
      <c r="X62" s="373"/>
      <c r="Y62" s="373"/>
      <c r="Z62" s="373"/>
      <c r="AA62" s="373"/>
      <c r="AB62" s="373"/>
      <c r="AC62" s="373"/>
      <c r="AD62" s="373"/>
      <c r="AE62" s="373"/>
      <c r="AF62" s="373"/>
      <c r="AG62" s="374">
        <f>'ALFA-34004 - SO 02 - úpra...'!J30</f>
        <v>0</v>
      </c>
      <c r="AH62" s="375"/>
      <c r="AI62" s="375"/>
      <c r="AJ62" s="375"/>
      <c r="AK62" s="375"/>
      <c r="AL62" s="375"/>
      <c r="AM62" s="375"/>
      <c r="AN62" s="374">
        <f t="shared" si="0"/>
        <v>0</v>
      </c>
      <c r="AO62" s="375"/>
      <c r="AP62" s="375"/>
      <c r="AQ62" s="92" t="s">
        <v>103</v>
      </c>
      <c r="AR62" s="93"/>
      <c r="AS62" s="94">
        <v>0</v>
      </c>
      <c r="AT62" s="95">
        <f t="shared" si="1"/>
        <v>0</v>
      </c>
      <c r="AU62" s="96">
        <f>'ALFA-34004 - SO 02 - úpra...'!P85</f>
        <v>0</v>
      </c>
      <c r="AV62" s="95">
        <f>'ALFA-34004 - SO 02 - úpra...'!J33</f>
        <v>0</v>
      </c>
      <c r="AW62" s="95">
        <f>'ALFA-34004 - SO 02 - úpra...'!J34</f>
        <v>0</v>
      </c>
      <c r="AX62" s="95">
        <f>'ALFA-34004 - SO 02 - úpra...'!J35</f>
        <v>0</v>
      </c>
      <c r="AY62" s="95">
        <f>'ALFA-34004 - SO 02 - úpra...'!J36</f>
        <v>0</v>
      </c>
      <c r="AZ62" s="95">
        <f>'ALFA-34004 - SO 02 - úpra...'!F33</f>
        <v>0</v>
      </c>
      <c r="BA62" s="95">
        <f>'ALFA-34004 - SO 02 - úpra...'!F34</f>
        <v>0</v>
      </c>
      <c r="BB62" s="95">
        <f>'ALFA-34004 - SO 02 - úpra...'!F35</f>
        <v>0</v>
      </c>
      <c r="BC62" s="95">
        <f>'ALFA-34004 - SO 02 - úpra...'!F36</f>
        <v>0</v>
      </c>
      <c r="BD62" s="97">
        <f>'ALFA-34004 - SO 02 - úpra...'!F37</f>
        <v>0</v>
      </c>
      <c r="BT62" s="98" t="s">
        <v>82</v>
      </c>
      <c r="BV62" s="98" t="s">
        <v>76</v>
      </c>
      <c r="BW62" s="98" t="s">
        <v>107</v>
      </c>
      <c r="BX62" s="98" t="s">
        <v>5</v>
      </c>
      <c r="CL62" s="98" t="s">
        <v>84</v>
      </c>
      <c r="CM62" s="98" t="s">
        <v>85</v>
      </c>
    </row>
    <row r="63" spans="1:91" s="7" customFormat="1" ht="24.75" customHeight="1">
      <c r="A63" s="88" t="s">
        <v>78</v>
      </c>
      <c r="B63" s="89"/>
      <c r="C63" s="90"/>
      <c r="D63" s="373" t="s">
        <v>108</v>
      </c>
      <c r="E63" s="373"/>
      <c r="F63" s="373"/>
      <c r="G63" s="373"/>
      <c r="H63" s="373"/>
      <c r="I63" s="91"/>
      <c r="J63" s="373" t="s">
        <v>109</v>
      </c>
      <c r="K63" s="373"/>
      <c r="L63" s="373"/>
      <c r="M63" s="373"/>
      <c r="N63" s="373"/>
      <c r="O63" s="373"/>
      <c r="P63" s="373"/>
      <c r="Q63" s="373"/>
      <c r="R63" s="373"/>
      <c r="S63" s="373"/>
      <c r="T63" s="373"/>
      <c r="U63" s="373"/>
      <c r="V63" s="373"/>
      <c r="W63" s="373"/>
      <c r="X63" s="373"/>
      <c r="Y63" s="373"/>
      <c r="Z63" s="373"/>
      <c r="AA63" s="373"/>
      <c r="AB63" s="373"/>
      <c r="AC63" s="373"/>
      <c r="AD63" s="373"/>
      <c r="AE63" s="373"/>
      <c r="AF63" s="373"/>
      <c r="AG63" s="374">
        <f>'ALFA-34005 - vedlejší a o...'!J30</f>
        <v>0</v>
      </c>
      <c r="AH63" s="375"/>
      <c r="AI63" s="375"/>
      <c r="AJ63" s="375"/>
      <c r="AK63" s="375"/>
      <c r="AL63" s="375"/>
      <c r="AM63" s="375"/>
      <c r="AN63" s="374">
        <f t="shared" si="0"/>
        <v>0</v>
      </c>
      <c r="AO63" s="375"/>
      <c r="AP63" s="375"/>
      <c r="AQ63" s="92" t="s">
        <v>110</v>
      </c>
      <c r="AR63" s="93"/>
      <c r="AS63" s="99">
        <v>0</v>
      </c>
      <c r="AT63" s="100">
        <f t="shared" si="1"/>
        <v>0</v>
      </c>
      <c r="AU63" s="101">
        <f>'ALFA-34005 - vedlejší a o...'!P83</f>
        <v>0</v>
      </c>
      <c r="AV63" s="100">
        <f>'ALFA-34005 - vedlejší a o...'!J33</f>
        <v>0</v>
      </c>
      <c r="AW63" s="100">
        <f>'ALFA-34005 - vedlejší a o...'!J34</f>
        <v>0</v>
      </c>
      <c r="AX63" s="100">
        <f>'ALFA-34005 - vedlejší a o...'!J35</f>
        <v>0</v>
      </c>
      <c r="AY63" s="100">
        <f>'ALFA-34005 - vedlejší a o...'!J36</f>
        <v>0</v>
      </c>
      <c r="AZ63" s="100">
        <f>'ALFA-34005 - vedlejší a o...'!F33</f>
        <v>0</v>
      </c>
      <c r="BA63" s="100">
        <f>'ALFA-34005 - vedlejší a o...'!F34</f>
        <v>0</v>
      </c>
      <c r="BB63" s="100">
        <f>'ALFA-34005 - vedlejší a o...'!F35</f>
        <v>0</v>
      </c>
      <c r="BC63" s="100">
        <f>'ALFA-34005 - vedlejší a o...'!F36</f>
        <v>0</v>
      </c>
      <c r="BD63" s="102">
        <f>'ALFA-34005 - vedlejší a o...'!F37</f>
        <v>0</v>
      </c>
      <c r="BT63" s="98" t="s">
        <v>82</v>
      </c>
      <c r="BV63" s="98" t="s">
        <v>76</v>
      </c>
      <c r="BW63" s="98" t="s">
        <v>111</v>
      </c>
      <c r="BX63" s="98" t="s">
        <v>5</v>
      </c>
      <c r="CL63" s="98" t="s">
        <v>84</v>
      </c>
      <c r="CM63" s="98" t="s">
        <v>85</v>
      </c>
    </row>
    <row r="64" spans="1:57" s="2" customFormat="1" ht="30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41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  <row r="65" spans="1:57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41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</sheetData>
  <sheetProtection algorithmName="SHA-512" hashValue="v1iACSPajmZfkL7N1fyuJ8n8sXPCgTlXAkqMLJDttVcz2uno2tS/cnGbD5QSoW6i0CrmxAVZkH/OHYXEnKI7KA==" saltValue="91pTe1/RrTcrSFH5z4cP5AykVVR1XRsZPRTqeNhkrqpAp4xJFGae1vcSqEU0ZoSPrHLmqeH4+40tTtTFUSJtuA==" spinCount="100000" sheet="1" objects="1" scenarios="1" formatColumns="0" formatRows="0"/>
  <mergeCells count="7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L45:AO45"/>
    <mergeCell ref="AM47:AN47"/>
    <mergeCell ref="AM49:AP49"/>
    <mergeCell ref="AS49:AT51"/>
    <mergeCell ref="AM50:AP50"/>
  </mergeCells>
  <hyperlinks>
    <hyperlink ref="A55" location="'ALFA-34001 - SO 01 - opra...'!C2" display="/"/>
    <hyperlink ref="A56" location="'ALFA-340011 - SO 01 - D.1...'!C2" display="/"/>
    <hyperlink ref="A57" location="'ALFA-340012 - SO 01 - D.1...'!C2" display="/"/>
    <hyperlink ref="A58" location="'ALFA-340013 - SO 01 - D.1...'!C2" display="/"/>
    <hyperlink ref="A59" location="'ALFA-340014 - SO 01 - D.1...'!C2" display="/"/>
    <hyperlink ref="A60" location="'ALFA-34002 - SO - 02 - úp...'!C2" display="/"/>
    <hyperlink ref="A61" location="'ALFA-34003 - SO - 02 - úp...'!C2" display="/"/>
    <hyperlink ref="A62" location="'ALFA-34004 - SO 02 - úpra...'!C2" display="/"/>
    <hyperlink ref="A63" location="'ALFA-34005 - vedlejší a 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19" t="s">
        <v>111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85</v>
      </c>
    </row>
    <row r="4" spans="2:46" s="1" customFormat="1" ht="24.95" customHeight="1">
      <c r="B4" s="22"/>
      <c r="D4" s="106" t="s">
        <v>116</v>
      </c>
      <c r="L4" s="22"/>
      <c r="M4" s="107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26.25" customHeight="1">
      <c r="B7" s="22"/>
      <c r="E7" s="398" t="str">
        <f>'Rekapitulace stavby'!K6</f>
        <v>Gymnázium Jihlava - oprava technického zázemí - aktualizace 4/2022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8" t="s">
        <v>125</v>
      </c>
      <c r="E8" s="36"/>
      <c r="F8" s="36"/>
      <c r="G8" s="36"/>
      <c r="H8" s="36"/>
      <c r="I8" s="36"/>
      <c r="J8" s="36"/>
      <c r="K8" s="36"/>
      <c r="L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3350</v>
      </c>
      <c r="F9" s="401"/>
      <c r="G9" s="401"/>
      <c r="H9" s="401"/>
      <c r="I9" s="36"/>
      <c r="J9" s="36"/>
      <c r="K9" s="36"/>
      <c r="L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18</v>
      </c>
      <c r="E11" s="36"/>
      <c r="F11" s="110" t="s">
        <v>84</v>
      </c>
      <c r="G11" s="36"/>
      <c r="H11" s="36"/>
      <c r="I11" s="108" t="s">
        <v>20</v>
      </c>
      <c r="J11" s="110" t="s">
        <v>28</v>
      </c>
      <c r="K11" s="36"/>
      <c r="L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22</v>
      </c>
      <c r="E12" s="36"/>
      <c r="F12" s="110" t="s">
        <v>23</v>
      </c>
      <c r="G12" s="36"/>
      <c r="H12" s="36"/>
      <c r="I12" s="108" t="s">
        <v>24</v>
      </c>
      <c r="J12" s="111" t="str">
        <f>'Rekapitulace stavby'!AN8</f>
        <v>18. 5. 2022</v>
      </c>
      <c r="K12" s="36"/>
      <c r="L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26</v>
      </c>
      <c r="E14" s="36"/>
      <c r="F14" s="36"/>
      <c r="G14" s="36"/>
      <c r="H14" s="36"/>
      <c r="I14" s="108" t="s">
        <v>27</v>
      </c>
      <c r="J14" s="110" t="s">
        <v>28</v>
      </c>
      <c r="K14" s="36"/>
      <c r="L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0" t="s">
        <v>29</v>
      </c>
      <c r="F15" s="36"/>
      <c r="G15" s="36"/>
      <c r="H15" s="36"/>
      <c r="I15" s="108" t="s">
        <v>30</v>
      </c>
      <c r="J15" s="110" t="s">
        <v>28</v>
      </c>
      <c r="K15" s="36"/>
      <c r="L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31</v>
      </c>
      <c r="E17" s="36"/>
      <c r="F17" s="36"/>
      <c r="G17" s="36"/>
      <c r="H17" s="36"/>
      <c r="I17" s="108" t="s">
        <v>27</v>
      </c>
      <c r="J17" s="32" t="str">
        <f>'Rekapitulace stavby'!AN13</f>
        <v>Vyplň údaj</v>
      </c>
      <c r="K17" s="36"/>
      <c r="L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8" t="s">
        <v>30</v>
      </c>
      <c r="J18" s="32" t="str">
        <f>'Rekapitulace stavby'!AN14</f>
        <v>Vyplň údaj</v>
      </c>
      <c r="K18" s="36"/>
      <c r="L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33</v>
      </c>
      <c r="E20" s="36"/>
      <c r="F20" s="36"/>
      <c r="G20" s="36"/>
      <c r="H20" s="36"/>
      <c r="I20" s="108" t="s">
        <v>27</v>
      </c>
      <c r="J20" s="110" t="s">
        <v>28</v>
      </c>
      <c r="K20" s="36"/>
      <c r="L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">
        <v>34</v>
      </c>
      <c r="F21" s="36"/>
      <c r="G21" s="36"/>
      <c r="H21" s="36"/>
      <c r="I21" s="108" t="s">
        <v>30</v>
      </c>
      <c r="J21" s="110" t="s">
        <v>28</v>
      </c>
      <c r="K21" s="36"/>
      <c r="L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36</v>
      </c>
      <c r="E23" s="36"/>
      <c r="F23" s="36"/>
      <c r="G23" s="36"/>
      <c r="H23" s="36"/>
      <c r="I23" s="108" t="s">
        <v>27</v>
      </c>
      <c r="J23" s="110" t="str">
        <f>IF('Rekapitulace stavby'!AN19="","",'Rekapitulace stavby'!AN19)</f>
        <v/>
      </c>
      <c r="K23" s="36"/>
      <c r="L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tr">
        <f>IF('Rekapitulace stavby'!E20="","",'Rekapitulace stavby'!E20)</f>
        <v xml:space="preserve"> </v>
      </c>
      <c r="F24" s="36"/>
      <c r="G24" s="36"/>
      <c r="H24" s="36"/>
      <c r="I24" s="108" t="s">
        <v>30</v>
      </c>
      <c r="J24" s="110" t="str">
        <f>IF('Rekapitulace stavby'!AN20="","",'Rekapitulace stavby'!AN20)</f>
        <v/>
      </c>
      <c r="K24" s="36"/>
      <c r="L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38</v>
      </c>
      <c r="E26" s="36"/>
      <c r="F26" s="36"/>
      <c r="G26" s="36"/>
      <c r="H26" s="36"/>
      <c r="I26" s="36"/>
      <c r="J26" s="36"/>
      <c r="K26" s="36"/>
      <c r="L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2"/>
      <c r="B27" s="113"/>
      <c r="C27" s="112"/>
      <c r="D27" s="112"/>
      <c r="E27" s="404" t="s">
        <v>28</v>
      </c>
      <c r="F27" s="404"/>
      <c r="G27" s="404"/>
      <c r="H27" s="404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6"/>
      <c r="E29" s="116"/>
      <c r="F29" s="116"/>
      <c r="G29" s="116"/>
      <c r="H29" s="116"/>
      <c r="I29" s="116"/>
      <c r="J29" s="116"/>
      <c r="K29" s="116"/>
      <c r="L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7" t="s">
        <v>40</v>
      </c>
      <c r="E30" s="36"/>
      <c r="F30" s="36"/>
      <c r="G30" s="36"/>
      <c r="H30" s="36"/>
      <c r="I30" s="36"/>
      <c r="J30" s="118">
        <f>ROUND(J83,2)</f>
        <v>0</v>
      </c>
      <c r="K30" s="36"/>
      <c r="L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6"/>
      <c r="E31" s="116"/>
      <c r="F31" s="116"/>
      <c r="G31" s="116"/>
      <c r="H31" s="116"/>
      <c r="I31" s="116"/>
      <c r="J31" s="116"/>
      <c r="K31" s="116"/>
      <c r="L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9" t="s">
        <v>42</v>
      </c>
      <c r="G32" s="36"/>
      <c r="H32" s="36"/>
      <c r="I32" s="119" t="s">
        <v>41</v>
      </c>
      <c r="J32" s="119" t="s">
        <v>43</v>
      </c>
      <c r="K32" s="36"/>
      <c r="L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0" t="s">
        <v>44</v>
      </c>
      <c r="E33" s="108" t="s">
        <v>45</v>
      </c>
      <c r="F33" s="121">
        <f>ROUND((SUM(BE83:BE112)),2)</f>
        <v>0</v>
      </c>
      <c r="G33" s="36"/>
      <c r="H33" s="36"/>
      <c r="I33" s="122">
        <v>0.21</v>
      </c>
      <c r="J33" s="121">
        <f>ROUND(((SUM(BE83:BE112))*I33),2)</f>
        <v>0</v>
      </c>
      <c r="K33" s="36"/>
      <c r="L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8" t="s">
        <v>46</v>
      </c>
      <c r="F34" s="121">
        <f>ROUND((SUM(BF83:BF112)),2)</f>
        <v>0</v>
      </c>
      <c r="G34" s="36"/>
      <c r="H34" s="36"/>
      <c r="I34" s="122">
        <v>0.15</v>
      </c>
      <c r="J34" s="121">
        <f>ROUND(((SUM(BF83:BF112))*I34),2)</f>
        <v>0</v>
      </c>
      <c r="K34" s="36"/>
      <c r="L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8" t="s">
        <v>47</v>
      </c>
      <c r="F35" s="121">
        <f>ROUND((SUM(BG83:BG112)),2)</f>
        <v>0</v>
      </c>
      <c r="G35" s="36"/>
      <c r="H35" s="36"/>
      <c r="I35" s="122">
        <v>0.21</v>
      </c>
      <c r="J35" s="121">
        <f>0</f>
        <v>0</v>
      </c>
      <c r="K35" s="36"/>
      <c r="L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8" t="s">
        <v>48</v>
      </c>
      <c r="F36" s="121">
        <f>ROUND((SUM(BH83:BH112)),2)</f>
        <v>0</v>
      </c>
      <c r="G36" s="36"/>
      <c r="H36" s="36"/>
      <c r="I36" s="122">
        <v>0.15</v>
      </c>
      <c r="J36" s="121">
        <f>0</f>
        <v>0</v>
      </c>
      <c r="K36" s="36"/>
      <c r="L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8" t="s">
        <v>49</v>
      </c>
      <c r="F37" s="121">
        <f>ROUND((SUM(BI83:BI112)),2)</f>
        <v>0</v>
      </c>
      <c r="G37" s="36"/>
      <c r="H37" s="36"/>
      <c r="I37" s="122">
        <v>0</v>
      </c>
      <c r="J37" s="121">
        <f>0</f>
        <v>0</v>
      </c>
      <c r="K37" s="36"/>
      <c r="L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3"/>
      <c r="D39" s="124" t="s">
        <v>50</v>
      </c>
      <c r="E39" s="125"/>
      <c r="F39" s="125"/>
      <c r="G39" s="126" t="s">
        <v>51</v>
      </c>
      <c r="H39" s="127" t="s">
        <v>52</v>
      </c>
      <c r="I39" s="125"/>
      <c r="J39" s="128">
        <f>SUM(J30:J37)</f>
        <v>0</v>
      </c>
      <c r="K39" s="129"/>
      <c r="L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0"/>
      <c r="C40" s="131"/>
      <c r="D40" s="131"/>
      <c r="E40" s="131"/>
      <c r="F40" s="131"/>
      <c r="G40" s="131"/>
      <c r="H40" s="131"/>
      <c r="I40" s="131"/>
      <c r="J40" s="131"/>
      <c r="K40" s="131"/>
      <c r="L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0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188</v>
      </c>
      <c r="D45" s="38"/>
      <c r="E45" s="38"/>
      <c r="F45" s="38"/>
      <c r="G45" s="38"/>
      <c r="H45" s="38"/>
      <c r="I45" s="38"/>
      <c r="J45" s="38"/>
      <c r="K45" s="38"/>
      <c r="L45" s="10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26.25" customHeight="1">
      <c r="A48" s="36"/>
      <c r="B48" s="37"/>
      <c r="C48" s="38"/>
      <c r="D48" s="38"/>
      <c r="E48" s="405" t="str">
        <f>E7</f>
        <v>Gymnázium Jihlava - oprava technického zázemí - aktualizace 4/2022</v>
      </c>
      <c r="F48" s="406"/>
      <c r="G48" s="406"/>
      <c r="H48" s="406"/>
      <c r="I48" s="38"/>
      <c r="J48" s="38"/>
      <c r="K48" s="38"/>
      <c r="L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125</v>
      </c>
      <c r="D49" s="38"/>
      <c r="E49" s="38"/>
      <c r="F49" s="38"/>
      <c r="G49" s="38"/>
      <c r="H49" s="38"/>
      <c r="I49" s="38"/>
      <c r="J49" s="38"/>
      <c r="K49" s="38"/>
      <c r="L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8" t="str">
        <f>E9</f>
        <v>ALFA-34005 - vedlejší a ostatní náklady</v>
      </c>
      <c r="F50" s="407"/>
      <c r="G50" s="407"/>
      <c r="H50" s="407"/>
      <c r="I50" s="38"/>
      <c r="J50" s="38"/>
      <c r="K50" s="38"/>
      <c r="L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Jihlava</v>
      </c>
      <c r="G52" s="38"/>
      <c r="H52" s="38"/>
      <c r="I52" s="31" t="s">
        <v>24</v>
      </c>
      <c r="J52" s="61" t="str">
        <f>IF(J12="","",J12)</f>
        <v>18. 5. 2022</v>
      </c>
      <c r="K52" s="38"/>
      <c r="L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26</v>
      </c>
      <c r="D54" s="38"/>
      <c r="E54" s="38"/>
      <c r="F54" s="29" t="str">
        <f>E15</f>
        <v>Kraj Vysočina, Žižkova 57, Jihlava</v>
      </c>
      <c r="G54" s="38"/>
      <c r="H54" s="38"/>
      <c r="I54" s="31" t="s">
        <v>33</v>
      </c>
      <c r="J54" s="34" t="str">
        <f>E21</f>
        <v>Atelier Alfa spol. s r.o.</v>
      </c>
      <c r="K54" s="38"/>
      <c r="L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 xml:space="preserve"> </v>
      </c>
      <c r="K55" s="38"/>
      <c r="L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4" t="s">
        <v>189</v>
      </c>
      <c r="D57" s="135"/>
      <c r="E57" s="135"/>
      <c r="F57" s="135"/>
      <c r="G57" s="135"/>
      <c r="H57" s="135"/>
      <c r="I57" s="135"/>
      <c r="J57" s="136" t="s">
        <v>190</v>
      </c>
      <c r="K57" s="135"/>
      <c r="L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7" t="s">
        <v>72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191</v>
      </c>
    </row>
    <row r="60" spans="2:12" s="9" customFormat="1" ht="24.95" customHeight="1">
      <c r="B60" s="138"/>
      <c r="C60" s="139"/>
      <c r="D60" s="140" t="s">
        <v>192</v>
      </c>
      <c r="E60" s="141"/>
      <c r="F60" s="141"/>
      <c r="G60" s="141"/>
      <c r="H60" s="141"/>
      <c r="I60" s="141"/>
      <c r="J60" s="142">
        <f>J84</f>
        <v>0</v>
      </c>
      <c r="K60" s="139"/>
      <c r="L60" s="143"/>
    </row>
    <row r="61" spans="2:12" s="9" customFormat="1" ht="24.95" customHeight="1">
      <c r="B61" s="138"/>
      <c r="C61" s="139"/>
      <c r="D61" s="140" t="s">
        <v>3351</v>
      </c>
      <c r="E61" s="141"/>
      <c r="F61" s="141"/>
      <c r="G61" s="141"/>
      <c r="H61" s="141"/>
      <c r="I61" s="141"/>
      <c r="J61" s="142">
        <f>J85</f>
        <v>0</v>
      </c>
      <c r="K61" s="139"/>
      <c r="L61" s="143"/>
    </row>
    <row r="62" spans="2:12" s="10" customFormat="1" ht="19.9" customHeight="1">
      <c r="B62" s="144"/>
      <c r="C62" s="145"/>
      <c r="D62" s="146" t="s">
        <v>3352</v>
      </c>
      <c r="E62" s="147"/>
      <c r="F62" s="147"/>
      <c r="G62" s="147"/>
      <c r="H62" s="147"/>
      <c r="I62" s="147"/>
      <c r="J62" s="148">
        <f>J86</f>
        <v>0</v>
      </c>
      <c r="K62" s="145"/>
      <c r="L62" s="149"/>
    </row>
    <row r="63" spans="2:12" s="10" customFormat="1" ht="19.9" customHeight="1">
      <c r="B63" s="144"/>
      <c r="C63" s="145"/>
      <c r="D63" s="146" t="s">
        <v>3353</v>
      </c>
      <c r="E63" s="147"/>
      <c r="F63" s="147"/>
      <c r="G63" s="147"/>
      <c r="H63" s="147"/>
      <c r="I63" s="147"/>
      <c r="J63" s="148">
        <f>J91</f>
        <v>0</v>
      </c>
      <c r="K63" s="145"/>
      <c r="L63" s="149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9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9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9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213</v>
      </c>
      <c r="D70" s="38"/>
      <c r="E70" s="38"/>
      <c r="F70" s="38"/>
      <c r="G70" s="38"/>
      <c r="H70" s="38"/>
      <c r="I70" s="38"/>
      <c r="J70" s="38"/>
      <c r="K70" s="38"/>
      <c r="L70" s="109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9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9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6.25" customHeight="1">
      <c r="A73" s="36"/>
      <c r="B73" s="37"/>
      <c r="C73" s="38"/>
      <c r="D73" s="38"/>
      <c r="E73" s="405" t="str">
        <f>E7</f>
        <v>Gymnázium Jihlava - oprava technického zázemí - aktualizace 4/2022</v>
      </c>
      <c r="F73" s="406"/>
      <c r="G73" s="406"/>
      <c r="H73" s="406"/>
      <c r="I73" s="38"/>
      <c r="J73" s="38"/>
      <c r="K73" s="38"/>
      <c r="L73" s="109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125</v>
      </c>
      <c r="D74" s="38"/>
      <c r="E74" s="38"/>
      <c r="F74" s="38"/>
      <c r="G74" s="38"/>
      <c r="H74" s="38"/>
      <c r="I74" s="38"/>
      <c r="J74" s="38"/>
      <c r="K74" s="38"/>
      <c r="L74" s="109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58" t="str">
        <f>E9</f>
        <v>ALFA-34005 - vedlejší a ostatní náklady</v>
      </c>
      <c r="F75" s="407"/>
      <c r="G75" s="407"/>
      <c r="H75" s="407"/>
      <c r="I75" s="38"/>
      <c r="J75" s="38"/>
      <c r="K75" s="38"/>
      <c r="L75" s="109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9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22</v>
      </c>
      <c r="D77" s="38"/>
      <c r="E77" s="38"/>
      <c r="F77" s="29" t="str">
        <f>F12</f>
        <v>Jihlava</v>
      </c>
      <c r="G77" s="38"/>
      <c r="H77" s="38"/>
      <c r="I77" s="31" t="s">
        <v>24</v>
      </c>
      <c r="J77" s="61" t="str">
        <f>IF(J12="","",J12)</f>
        <v>18. 5. 2022</v>
      </c>
      <c r="K77" s="38"/>
      <c r="L77" s="109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5.7" customHeight="1">
      <c r="A79" s="36"/>
      <c r="B79" s="37"/>
      <c r="C79" s="31" t="s">
        <v>26</v>
      </c>
      <c r="D79" s="38"/>
      <c r="E79" s="38"/>
      <c r="F79" s="29" t="str">
        <f>E15</f>
        <v>Kraj Vysočina, Žižkova 57, Jihlava</v>
      </c>
      <c r="G79" s="38"/>
      <c r="H79" s="38"/>
      <c r="I79" s="31" t="s">
        <v>33</v>
      </c>
      <c r="J79" s="34" t="str">
        <f>E21</f>
        <v>Atelier Alfa spol. s r.o.</v>
      </c>
      <c r="K79" s="38"/>
      <c r="L79" s="109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31</v>
      </c>
      <c r="D80" s="38"/>
      <c r="E80" s="38"/>
      <c r="F80" s="29" t="str">
        <f>IF(E18="","",E18)</f>
        <v>Vyplň údaj</v>
      </c>
      <c r="G80" s="38"/>
      <c r="H80" s="38"/>
      <c r="I80" s="31" t="s">
        <v>36</v>
      </c>
      <c r="J80" s="34" t="str">
        <f>E24</f>
        <v xml:space="preserve"> </v>
      </c>
      <c r="K80" s="38"/>
      <c r="L80" s="109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9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50"/>
      <c r="B82" s="151"/>
      <c r="C82" s="152" t="s">
        <v>214</v>
      </c>
      <c r="D82" s="153" t="s">
        <v>59</v>
      </c>
      <c r="E82" s="153" t="s">
        <v>55</v>
      </c>
      <c r="F82" s="153" t="s">
        <v>56</v>
      </c>
      <c r="G82" s="153" t="s">
        <v>215</v>
      </c>
      <c r="H82" s="153" t="s">
        <v>216</v>
      </c>
      <c r="I82" s="153" t="s">
        <v>217</v>
      </c>
      <c r="J82" s="153" t="s">
        <v>190</v>
      </c>
      <c r="K82" s="154" t="s">
        <v>218</v>
      </c>
      <c r="L82" s="155"/>
      <c r="M82" s="70" t="s">
        <v>28</v>
      </c>
      <c r="N82" s="71" t="s">
        <v>44</v>
      </c>
      <c r="O82" s="71" t="s">
        <v>219</v>
      </c>
      <c r="P82" s="71" t="s">
        <v>220</v>
      </c>
      <c r="Q82" s="71" t="s">
        <v>221</v>
      </c>
      <c r="R82" s="71" t="s">
        <v>222</v>
      </c>
      <c r="S82" s="71" t="s">
        <v>223</v>
      </c>
      <c r="T82" s="72" t="s">
        <v>224</v>
      </c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</row>
    <row r="83" spans="1:63" s="2" customFormat="1" ht="22.9" customHeight="1">
      <c r="A83" s="36"/>
      <c r="B83" s="37"/>
      <c r="C83" s="77" t="s">
        <v>225</v>
      </c>
      <c r="D83" s="38"/>
      <c r="E83" s="38"/>
      <c r="F83" s="38"/>
      <c r="G83" s="38"/>
      <c r="H83" s="38"/>
      <c r="I83" s="38"/>
      <c r="J83" s="156">
        <f>BK83</f>
        <v>0</v>
      </c>
      <c r="K83" s="38"/>
      <c r="L83" s="41"/>
      <c r="M83" s="73"/>
      <c r="N83" s="157"/>
      <c r="O83" s="74"/>
      <c r="P83" s="158">
        <f>P84+P85</f>
        <v>0</v>
      </c>
      <c r="Q83" s="74"/>
      <c r="R83" s="158">
        <f>R84+R85</f>
        <v>0</v>
      </c>
      <c r="S83" s="74"/>
      <c r="T83" s="159">
        <f>T84+T85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73</v>
      </c>
      <c r="AU83" s="19" t="s">
        <v>191</v>
      </c>
      <c r="BK83" s="160">
        <f>BK84+BK85</f>
        <v>0</v>
      </c>
    </row>
    <row r="84" spans="2:63" s="12" customFormat="1" ht="25.9" customHeight="1">
      <c r="B84" s="161"/>
      <c r="C84" s="162"/>
      <c r="D84" s="163" t="s">
        <v>73</v>
      </c>
      <c r="E84" s="164" t="s">
        <v>226</v>
      </c>
      <c r="F84" s="164" t="s">
        <v>227</v>
      </c>
      <c r="G84" s="162"/>
      <c r="H84" s="162"/>
      <c r="I84" s="165"/>
      <c r="J84" s="166">
        <f>BK84</f>
        <v>0</v>
      </c>
      <c r="K84" s="162"/>
      <c r="L84" s="167"/>
      <c r="M84" s="168"/>
      <c r="N84" s="169"/>
      <c r="O84" s="169"/>
      <c r="P84" s="170">
        <v>0</v>
      </c>
      <c r="Q84" s="169"/>
      <c r="R84" s="170">
        <v>0</v>
      </c>
      <c r="S84" s="169"/>
      <c r="T84" s="171">
        <v>0</v>
      </c>
      <c r="AR84" s="172" t="s">
        <v>82</v>
      </c>
      <c r="AT84" s="173" t="s">
        <v>73</v>
      </c>
      <c r="AU84" s="173" t="s">
        <v>74</v>
      </c>
      <c r="AY84" s="172" t="s">
        <v>228</v>
      </c>
      <c r="BK84" s="174">
        <v>0</v>
      </c>
    </row>
    <row r="85" spans="2:63" s="12" customFormat="1" ht="25.9" customHeight="1">
      <c r="B85" s="161"/>
      <c r="C85" s="162"/>
      <c r="D85" s="163" t="s">
        <v>73</v>
      </c>
      <c r="E85" s="164" t="s">
        <v>3354</v>
      </c>
      <c r="F85" s="164" t="s">
        <v>2215</v>
      </c>
      <c r="G85" s="162"/>
      <c r="H85" s="162"/>
      <c r="I85" s="165"/>
      <c r="J85" s="166">
        <f>BK85</f>
        <v>0</v>
      </c>
      <c r="K85" s="162"/>
      <c r="L85" s="167"/>
      <c r="M85" s="168"/>
      <c r="N85" s="169"/>
      <c r="O85" s="169"/>
      <c r="P85" s="170">
        <f>P86+P91</f>
        <v>0</v>
      </c>
      <c r="Q85" s="169"/>
      <c r="R85" s="170">
        <f>R86+R91</f>
        <v>0</v>
      </c>
      <c r="S85" s="169"/>
      <c r="T85" s="171">
        <f>T86+T91</f>
        <v>0</v>
      </c>
      <c r="AR85" s="172" t="s">
        <v>176</v>
      </c>
      <c r="AT85" s="173" t="s">
        <v>73</v>
      </c>
      <c r="AU85" s="173" t="s">
        <v>74</v>
      </c>
      <c r="AY85" s="172" t="s">
        <v>228</v>
      </c>
      <c r="BK85" s="174">
        <f>BK86+BK91</f>
        <v>0</v>
      </c>
    </row>
    <row r="86" spans="2:63" s="12" customFormat="1" ht="22.9" customHeight="1">
      <c r="B86" s="161"/>
      <c r="C86" s="162"/>
      <c r="D86" s="163" t="s">
        <v>73</v>
      </c>
      <c r="E86" s="175" t="s">
        <v>3355</v>
      </c>
      <c r="F86" s="175" t="s">
        <v>2215</v>
      </c>
      <c r="G86" s="162"/>
      <c r="H86" s="162"/>
      <c r="I86" s="165"/>
      <c r="J86" s="176">
        <f>BK86</f>
        <v>0</v>
      </c>
      <c r="K86" s="162"/>
      <c r="L86" s="167"/>
      <c r="M86" s="168"/>
      <c r="N86" s="169"/>
      <c r="O86" s="169"/>
      <c r="P86" s="170">
        <f>SUM(P87:P90)</f>
        <v>0</v>
      </c>
      <c r="Q86" s="169"/>
      <c r="R86" s="170">
        <f>SUM(R87:R90)</f>
        <v>0</v>
      </c>
      <c r="S86" s="169"/>
      <c r="T86" s="171">
        <f>SUM(T87:T90)</f>
        <v>0</v>
      </c>
      <c r="AR86" s="172" t="s">
        <v>176</v>
      </c>
      <c r="AT86" s="173" t="s">
        <v>73</v>
      </c>
      <c r="AU86" s="173" t="s">
        <v>82</v>
      </c>
      <c r="AY86" s="172" t="s">
        <v>228</v>
      </c>
      <c r="BK86" s="174">
        <f>SUM(BK87:BK90)</f>
        <v>0</v>
      </c>
    </row>
    <row r="87" spans="1:65" s="2" customFormat="1" ht="16.5" customHeight="1">
      <c r="A87" s="36"/>
      <c r="B87" s="37"/>
      <c r="C87" s="177" t="s">
        <v>82</v>
      </c>
      <c r="D87" s="177" t="s">
        <v>230</v>
      </c>
      <c r="E87" s="178" t="s">
        <v>3356</v>
      </c>
      <c r="F87" s="179" t="s">
        <v>3357</v>
      </c>
      <c r="G87" s="180" t="s">
        <v>2178</v>
      </c>
      <c r="H87" s="181">
        <v>1</v>
      </c>
      <c r="I87" s="182"/>
      <c r="J87" s="183">
        <f>ROUND(I87*H87,2)</f>
        <v>0</v>
      </c>
      <c r="K87" s="179" t="s">
        <v>28</v>
      </c>
      <c r="L87" s="41"/>
      <c r="M87" s="184" t="s">
        <v>28</v>
      </c>
      <c r="N87" s="185" t="s">
        <v>45</v>
      </c>
      <c r="O87" s="66"/>
      <c r="P87" s="186">
        <f>O87*H87</f>
        <v>0</v>
      </c>
      <c r="Q87" s="186">
        <v>0</v>
      </c>
      <c r="R87" s="186">
        <f>Q87*H87</f>
        <v>0</v>
      </c>
      <c r="S87" s="186">
        <v>0</v>
      </c>
      <c r="T87" s="187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8" t="s">
        <v>2358</v>
      </c>
      <c r="AT87" s="188" t="s">
        <v>230</v>
      </c>
      <c r="AU87" s="188" t="s">
        <v>85</v>
      </c>
      <c r="AY87" s="19" t="s">
        <v>228</v>
      </c>
      <c r="BE87" s="189">
        <f>IF(N87="základní",J87,0)</f>
        <v>0</v>
      </c>
      <c r="BF87" s="189">
        <f>IF(N87="snížená",J87,0)</f>
        <v>0</v>
      </c>
      <c r="BG87" s="189">
        <f>IF(N87="zákl. přenesená",J87,0)</f>
        <v>0</v>
      </c>
      <c r="BH87" s="189">
        <f>IF(N87="sníž. přenesená",J87,0)</f>
        <v>0</v>
      </c>
      <c r="BI87" s="189">
        <f>IF(N87="nulová",J87,0)</f>
        <v>0</v>
      </c>
      <c r="BJ87" s="19" t="s">
        <v>82</v>
      </c>
      <c r="BK87" s="189">
        <f>ROUND(I87*H87,2)</f>
        <v>0</v>
      </c>
      <c r="BL87" s="19" t="s">
        <v>2358</v>
      </c>
      <c r="BM87" s="188" t="s">
        <v>3358</v>
      </c>
    </row>
    <row r="88" spans="2:51" s="13" customFormat="1" ht="22.5">
      <c r="B88" s="195"/>
      <c r="C88" s="196"/>
      <c r="D88" s="197" t="s">
        <v>238</v>
      </c>
      <c r="E88" s="198" t="s">
        <v>28</v>
      </c>
      <c r="F88" s="199" t="s">
        <v>3359</v>
      </c>
      <c r="G88" s="196"/>
      <c r="H88" s="198" t="s">
        <v>28</v>
      </c>
      <c r="I88" s="200"/>
      <c r="J88" s="196"/>
      <c r="K88" s="196"/>
      <c r="L88" s="201"/>
      <c r="M88" s="202"/>
      <c r="N88" s="203"/>
      <c r="O88" s="203"/>
      <c r="P88" s="203"/>
      <c r="Q88" s="203"/>
      <c r="R88" s="203"/>
      <c r="S88" s="203"/>
      <c r="T88" s="204"/>
      <c r="AT88" s="205" t="s">
        <v>238</v>
      </c>
      <c r="AU88" s="205" t="s">
        <v>85</v>
      </c>
      <c r="AV88" s="13" t="s">
        <v>82</v>
      </c>
      <c r="AW88" s="13" t="s">
        <v>35</v>
      </c>
      <c r="AX88" s="13" t="s">
        <v>74</v>
      </c>
      <c r="AY88" s="205" t="s">
        <v>228</v>
      </c>
    </row>
    <row r="89" spans="2:51" s="13" customFormat="1" ht="22.5">
      <c r="B89" s="195"/>
      <c r="C89" s="196"/>
      <c r="D89" s="197" t="s">
        <v>238</v>
      </c>
      <c r="E89" s="198" t="s">
        <v>28</v>
      </c>
      <c r="F89" s="199" t="s">
        <v>3360</v>
      </c>
      <c r="G89" s="196"/>
      <c r="H89" s="198" t="s">
        <v>28</v>
      </c>
      <c r="I89" s="200"/>
      <c r="J89" s="196"/>
      <c r="K89" s="196"/>
      <c r="L89" s="201"/>
      <c r="M89" s="202"/>
      <c r="N89" s="203"/>
      <c r="O89" s="203"/>
      <c r="P89" s="203"/>
      <c r="Q89" s="203"/>
      <c r="R89" s="203"/>
      <c r="S89" s="203"/>
      <c r="T89" s="204"/>
      <c r="AT89" s="205" t="s">
        <v>238</v>
      </c>
      <c r="AU89" s="205" t="s">
        <v>85</v>
      </c>
      <c r="AV89" s="13" t="s">
        <v>82</v>
      </c>
      <c r="AW89" s="13" t="s">
        <v>35</v>
      </c>
      <c r="AX89" s="13" t="s">
        <v>74</v>
      </c>
      <c r="AY89" s="205" t="s">
        <v>228</v>
      </c>
    </row>
    <row r="90" spans="2:51" s="14" customFormat="1" ht="11.25">
      <c r="B90" s="206"/>
      <c r="C90" s="207"/>
      <c r="D90" s="197" t="s">
        <v>238</v>
      </c>
      <c r="E90" s="208" t="s">
        <v>28</v>
      </c>
      <c r="F90" s="209" t="s">
        <v>82</v>
      </c>
      <c r="G90" s="207"/>
      <c r="H90" s="210">
        <v>1</v>
      </c>
      <c r="I90" s="211"/>
      <c r="J90" s="207"/>
      <c r="K90" s="207"/>
      <c r="L90" s="212"/>
      <c r="M90" s="213"/>
      <c r="N90" s="214"/>
      <c r="O90" s="214"/>
      <c r="P90" s="214"/>
      <c r="Q90" s="214"/>
      <c r="R90" s="214"/>
      <c r="S90" s="214"/>
      <c r="T90" s="215"/>
      <c r="AT90" s="216" t="s">
        <v>238</v>
      </c>
      <c r="AU90" s="216" t="s">
        <v>85</v>
      </c>
      <c r="AV90" s="14" t="s">
        <v>85</v>
      </c>
      <c r="AW90" s="14" t="s">
        <v>35</v>
      </c>
      <c r="AX90" s="14" t="s">
        <v>82</v>
      </c>
      <c r="AY90" s="216" t="s">
        <v>228</v>
      </c>
    </row>
    <row r="91" spans="2:63" s="12" customFormat="1" ht="22.9" customHeight="1">
      <c r="B91" s="161"/>
      <c r="C91" s="162"/>
      <c r="D91" s="163" t="s">
        <v>73</v>
      </c>
      <c r="E91" s="175" t="s">
        <v>3361</v>
      </c>
      <c r="F91" s="175" t="s">
        <v>3362</v>
      </c>
      <c r="G91" s="162"/>
      <c r="H91" s="162"/>
      <c r="I91" s="165"/>
      <c r="J91" s="176">
        <f>BK91</f>
        <v>0</v>
      </c>
      <c r="K91" s="162"/>
      <c r="L91" s="167"/>
      <c r="M91" s="168"/>
      <c r="N91" s="169"/>
      <c r="O91" s="169"/>
      <c r="P91" s="170">
        <f>SUM(P92:P112)</f>
        <v>0</v>
      </c>
      <c r="Q91" s="169"/>
      <c r="R91" s="170">
        <f>SUM(R92:R112)</f>
        <v>0</v>
      </c>
      <c r="S91" s="169"/>
      <c r="T91" s="171">
        <f>SUM(T92:T112)</f>
        <v>0</v>
      </c>
      <c r="AR91" s="172" t="s">
        <v>176</v>
      </c>
      <c r="AT91" s="173" t="s">
        <v>73</v>
      </c>
      <c r="AU91" s="173" t="s">
        <v>82</v>
      </c>
      <c r="AY91" s="172" t="s">
        <v>228</v>
      </c>
      <c r="BK91" s="174">
        <f>SUM(BK92:BK112)</f>
        <v>0</v>
      </c>
    </row>
    <row r="92" spans="1:65" s="2" customFormat="1" ht="16.5" customHeight="1">
      <c r="A92" s="36"/>
      <c r="B92" s="37"/>
      <c r="C92" s="177" t="s">
        <v>85</v>
      </c>
      <c r="D92" s="177" t="s">
        <v>230</v>
      </c>
      <c r="E92" s="178" t="s">
        <v>3363</v>
      </c>
      <c r="F92" s="179" t="s">
        <v>3364</v>
      </c>
      <c r="G92" s="180" t="s">
        <v>2178</v>
      </c>
      <c r="H92" s="181">
        <v>1</v>
      </c>
      <c r="I92" s="182"/>
      <c r="J92" s="183">
        <f>ROUND(I92*H92,2)</f>
        <v>0</v>
      </c>
      <c r="K92" s="179" t="s">
        <v>28</v>
      </c>
      <c r="L92" s="41"/>
      <c r="M92" s="184" t="s">
        <v>28</v>
      </c>
      <c r="N92" s="185" t="s">
        <v>45</v>
      </c>
      <c r="O92" s="66"/>
      <c r="P92" s="186">
        <f>O92*H92</f>
        <v>0</v>
      </c>
      <c r="Q92" s="186">
        <v>0</v>
      </c>
      <c r="R92" s="186">
        <f>Q92*H92</f>
        <v>0</v>
      </c>
      <c r="S92" s="186">
        <v>0</v>
      </c>
      <c r="T92" s="187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8" t="s">
        <v>2358</v>
      </c>
      <c r="AT92" s="188" t="s">
        <v>230</v>
      </c>
      <c r="AU92" s="188" t="s">
        <v>85</v>
      </c>
      <c r="AY92" s="19" t="s">
        <v>228</v>
      </c>
      <c r="BE92" s="189">
        <f>IF(N92="základní",J92,0)</f>
        <v>0</v>
      </c>
      <c r="BF92" s="189">
        <f>IF(N92="snížená",J92,0)</f>
        <v>0</v>
      </c>
      <c r="BG92" s="189">
        <f>IF(N92="zákl. přenesená",J92,0)</f>
        <v>0</v>
      </c>
      <c r="BH92" s="189">
        <f>IF(N92="sníž. přenesená",J92,0)</f>
        <v>0</v>
      </c>
      <c r="BI92" s="189">
        <f>IF(N92="nulová",J92,0)</f>
        <v>0</v>
      </c>
      <c r="BJ92" s="19" t="s">
        <v>82</v>
      </c>
      <c r="BK92" s="189">
        <f>ROUND(I92*H92,2)</f>
        <v>0</v>
      </c>
      <c r="BL92" s="19" t="s">
        <v>2358</v>
      </c>
      <c r="BM92" s="188" t="s">
        <v>3365</v>
      </c>
    </row>
    <row r="93" spans="2:51" s="13" customFormat="1" ht="22.5">
      <c r="B93" s="195"/>
      <c r="C93" s="196"/>
      <c r="D93" s="197" t="s">
        <v>238</v>
      </c>
      <c r="E93" s="198" t="s">
        <v>28</v>
      </c>
      <c r="F93" s="199" t="s">
        <v>3366</v>
      </c>
      <c r="G93" s="196"/>
      <c r="H93" s="198" t="s">
        <v>28</v>
      </c>
      <c r="I93" s="200"/>
      <c r="J93" s="196"/>
      <c r="K93" s="196"/>
      <c r="L93" s="201"/>
      <c r="M93" s="202"/>
      <c r="N93" s="203"/>
      <c r="O93" s="203"/>
      <c r="P93" s="203"/>
      <c r="Q93" s="203"/>
      <c r="R93" s="203"/>
      <c r="S93" s="203"/>
      <c r="T93" s="204"/>
      <c r="AT93" s="205" t="s">
        <v>238</v>
      </c>
      <c r="AU93" s="205" t="s">
        <v>85</v>
      </c>
      <c r="AV93" s="13" t="s">
        <v>82</v>
      </c>
      <c r="AW93" s="13" t="s">
        <v>35</v>
      </c>
      <c r="AX93" s="13" t="s">
        <v>74</v>
      </c>
      <c r="AY93" s="205" t="s">
        <v>228</v>
      </c>
    </row>
    <row r="94" spans="2:51" s="13" customFormat="1" ht="22.5">
      <c r="B94" s="195"/>
      <c r="C94" s="196"/>
      <c r="D94" s="197" t="s">
        <v>238</v>
      </c>
      <c r="E94" s="198" t="s">
        <v>28</v>
      </c>
      <c r="F94" s="199" t="s">
        <v>3367</v>
      </c>
      <c r="G94" s="196"/>
      <c r="H94" s="198" t="s">
        <v>28</v>
      </c>
      <c r="I94" s="200"/>
      <c r="J94" s="196"/>
      <c r="K94" s="196"/>
      <c r="L94" s="201"/>
      <c r="M94" s="202"/>
      <c r="N94" s="203"/>
      <c r="O94" s="203"/>
      <c r="P94" s="203"/>
      <c r="Q94" s="203"/>
      <c r="R94" s="203"/>
      <c r="S94" s="203"/>
      <c r="T94" s="204"/>
      <c r="AT94" s="205" t="s">
        <v>238</v>
      </c>
      <c r="AU94" s="205" t="s">
        <v>85</v>
      </c>
      <c r="AV94" s="13" t="s">
        <v>82</v>
      </c>
      <c r="AW94" s="13" t="s">
        <v>35</v>
      </c>
      <c r="AX94" s="13" t="s">
        <v>74</v>
      </c>
      <c r="AY94" s="205" t="s">
        <v>228</v>
      </c>
    </row>
    <row r="95" spans="2:51" s="13" customFormat="1" ht="11.25">
      <c r="B95" s="195"/>
      <c r="C95" s="196"/>
      <c r="D95" s="197" t="s">
        <v>238</v>
      </c>
      <c r="E95" s="198" t="s">
        <v>28</v>
      </c>
      <c r="F95" s="199" t="s">
        <v>3368</v>
      </c>
      <c r="G95" s="196"/>
      <c r="H95" s="198" t="s">
        <v>28</v>
      </c>
      <c r="I95" s="200"/>
      <c r="J95" s="196"/>
      <c r="K95" s="196"/>
      <c r="L95" s="201"/>
      <c r="M95" s="202"/>
      <c r="N95" s="203"/>
      <c r="O95" s="203"/>
      <c r="P95" s="203"/>
      <c r="Q95" s="203"/>
      <c r="R95" s="203"/>
      <c r="S95" s="203"/>
      <c r="T95" s="204"/>
      <c r="AT95" s="205" t="s">
        <v>238</v>
      </c>
      <c r="AU95" s="205" t="s">
        <v>85</v>
      </c>
      <c r="AV95" s="13" t="s">
        <v>82</v>
      </c>
      <c r="AW95" s="13" t="s">
        <v>35</v>
      </c>
      <c r="AX95" s="13" t="s">
        <v>74</v>
      </c>
      <c r="AY95" s="205" t="s">
        <v>228</v>
      </c>
    </row>
    <row r="96" spans="2:51" s="13" customFormat="1" ht="22.5">
      <c r="B96" s="195"/>
      <c r="C96" s="196"/>
      <c r="D96" s="197" t="s">
        <v>238</v>
      </c>
      <c r="E96" s="198" t="s">
        <v>28</v>
      </c>
      <c r="F96" s="199" t="s">
        <v>3369</v>
      </c>
      <c r="G96" s="196"/>
      <c r="H96" s="198" t="s">
        <v>28</v>
      </c>
      <c r="I96" s="200"/>
      <c r="J96" s="196"/>
      <c r="K96" s="196"/>
      <c r="L96" s="201"/>
      <c r="M96" s="202"/>
      <c r="N96" s="203"/>
      <c r="O96" s="203"/>
      <c r="P96" s="203"/>
      <c r="Q96" s="203"/>
      <c r="R96" s="203"/>
      <c r="S96" s="203"/>
      <c r="T96" s="204"/>
      <c r="AT96" s="205" t="s">
        <v>238</v>
      </c>
      <c r="AU96" s="205" t="s">
        <v>85</v>
      </c>
      <c r="AV96" s="13" t="s">
        <v>82</v>
      </c>
      <c r="AW96" s="13" t="s">
        <v>35</v>
      </c>
      <c r="AX96" s="13" t="s">
        <v>74</v>
      </c>
      <c r="AY96" s="205" t="s">
        <v>228</v>
      </c>
    </row>
    <row r="97" spans="2:51" s="13" customFormat="1" ht="33.75">
      <c r="B97" s="195"/>
      <c r="C97" s="196"/>
      <c r="D97" s="197" t="s">
        <v>238</v>
      </c>
      <c r="E97" s="198" t="s">
        <v>28</v>
      </c>
      <c r="F97" s="199" t="s">
        <v>3370</v>
      </c>
      <c r="G97" s="196"/>
      <c r="H97" s="198" t="s">
        <v>28</v>
      </c>
      <c r="I97" s="200"/>
      <c r="J97" s="196"/>
      <c r="K97" s="196"/>
      <c r="L97" s="201"/>
      <c r="M97" s="202"/>
      <c r="N97" s="203"/>
      <c r="O97" s="203"/>
      <c r="P97" s="203"/>
      <c r="Q97" s="203"/>
      <c r="R97" s="203"/>
      <c r="S97" s="203"/>
      <c r="T97" s="204"/>
      <c r="AT97" s="205" t="s">
        <v>238</v>
      </c>
      <c r="AU97" s="205" t="s">
        <v>85</v>
      </c>
      <c r="AV97" s="13" t="s">
        <v>82</v>
      </c>
      <c r="AW97" s="13" t="s">
        <v>35</v>
      </c>
      <c r="AX97" s="13" t="s">
        <v>74</v>
      </c>
      <c r="AY97" s="205" t="s">
        <v>228</v>
      </c>
    </row>
    <row r="98" spans="2:51" s="13" customFormat="1" ht="33.75">
      <c r="B98" s="195"/>
      <c r="C98" s="196"/>
      <c r="D98" s="197" t="s">
        <v>238</v>
      </c>
      <c r="E98" s="198" t="s">
        <v>28</v>
      </c>
      <c r="F98" s="199" t="s">
        <v>3371</v>
      </c>
      <c r="G98" s="196"/>
      <c r="H98" s="198" t="s">
        <v>28</v>
      </c>
      <c r="I98" s="200"/>
      <c r="J98" s="196"/>
      <c r="K98" s="196"/>
      <c r="L98" s="201"/>
      <c r="M98" s="202"/>
      <c r="N98" s="203"/>
      <c r="O98" s="203"/>
      <c r="P98" s="203"/>
      <c r="Q98" s="203"/>
      <c r="R98" s="203"/>
      <c r="S98" s="203"/>
      <c r="T98" s="204"/>
      <c r="AT98" s="205" t="s">
        <v>238</v>
      </c>
      <c r="AU98" s="205" t="s">
        <v>85</v>
      </c>
      <c r="AV98" s="13" t="s">
        <v>82</v>
      </c>
      <c r="AW98" s="13" t="s">
        <v>35</v>
      </c>
      <c r="AX98" s="13" t="s">
        <v>74</v>
      </c>
      <c r="AY98" s="205" t="s">
        <v>228</v>
      </c>
    </row>
    <row r="99" spans="2:51" s="14" customFormat="1" ht="11.25">
      <c r="B99" s="206"/>
      <c r="C99" s="207"/>
      <c r="D99" s="197" t="s">
        <v>238</v>
      </c>
      <c r="E99" s="208" t="s">
        <v>28</v>
      </c>
      <c r="F99" s="209" t="s">
        <v>82</v>
      </c>
      <c r="G99" s="207"/>
      <c r="H99" s="210">
        <v>1</v>
      </c>
      <c r="I99" s="211"/>
      <c r="J99" s="207"/>
      <c r="K99" s="207"/>
      <c r="L99" s="212"/>
      <c r="M99" s="213"/>
      <c r="N99" s="214"/>
      <c r="O99" s="214"/>
      <c r="P99" s="214"/>
      <c r="Q99" s="214"/>
      <c r="R99" s="214"/>
      <c r="S99" s="214"/>
      <c r="T99" s="215"/>
      <c r="AT99" s="216" t="s">
        <v>238</v>
      </c>
      <c r="AU99" s="216" t="s">
        <v>85</v>
      </c>
      <c r="AV99" s="14" t="s">
        <v>85</v>
      </c>
      <c r="AW99" s="14" t="s">
        <v>35</v>
      </c>
      <c r="AX99" s="14" t="s">
        <v>82</v>
      </c>
      <c r="AY99" s="216" t="s">
        <v>228</v>
      </c>
    </row>
    <row r="100" spans="1:65" s="2" customFormat="1" ht="16.5" customHeight="1">
      <c r="A100" s="36"/>
      <c r="B100" s="37"/>
      <c r="C100" s="177" t="s">
        <v>246</v>
      </c>
      <c r="D100" s="177" t="s">
        <v>230</v>
      </c>
      <c r="E100" s="178" t="s">
        <v>3372</v>
      </c>
      <c r="F100" s="179" t="s">
        <v>3373</v>
      </c>
      <c r="G100" s="180" t="s">
        <v>2178</v>
      </c>
      <c r="H100" s="181">
        <v>1</v>
      </c>
      <c r="I100" s="182"/>
      <c r="J100" s="183">
        <f>ROUND(I100*H100,2)</f>
        <v>0</v>
      </c>
      <c r="K100" s="179" t="s">
        <v>28</v>
      </c>
      <c r="L100" s="41"/>
      <c r="M100" s="184" t="s">
        <v>28</v>
      </c>
      <c r="N100" s="185" t="s">
        <v>45</v>
      </c>
      <c r="O100" s="66"/>
      <c r="P100" s="186">
        <f>O100*H100</f>
        <v>0</v>
      </c>
      <c r="Q100" s="186">
        <v>0</v>
      </c>
      <c r="R100" s="186">
        <f>Q100*H100</f>
        <v>0</v>
      </c>
      <c r="S100" s="186">
        <v>0</v>
      </c>
      <c r="T100" s="187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8" t="s">
        <v>2358</v>
      </c>
      <c r="AT100" s="188" t="s">
        <v>230</v>
      </c>
      <c r="AU100" s="188" t="s">
        <v>85</v>
      </c>
      <c r="AY100" s="19" t="s">
        <v>228</v>
      </c>
      <c r="BE100" s="189">
        <f>IF(N100="základní",J100,0)</f>
        <v>0</v>
      </c>
      <c r="BF100" s="189">
        <f>IF(N100="snížená",J100,0)</f>
        <v>0</v>
      </c>
      <c r="BG100" s="189">
        <f>IF(N100="zákl. přenesená",J100,0)</f>
        <v>0</v>
      </c>
      <c r="BH100" s="189">
        <f>IF(N100="sníž. přenesená",J100,0)</f>
        <v>0</v>
      </c>
      <c r="BI100" s="189">
        <f>IF(N100="nulová",J100,0)</f>
        <v>0</v>
      </c>
      <c r="BJ100" s="19" t="s">
        <v>82</v>
      </c>
      <c r="BK100" s="189">
        <f>ROUND(I100*H100,2)</f>
        <v>0</v>
      </c>
      <c r="BL100" s="19" t="s">
        <v>2358</v>
      </c>
      <c r="BM100" s="188" t="s">
        <v>3374</v>
      </c>
    </row>
    <row r="101" spans="2:51" s="13" customFormat="1" ht="22.5">
      <c r="B101" s="195"/>
      <c r="C101" s="196"/>
      <c r="D101" s="197" t="s">
        <v>238</v>
      </c>
      <c r="E101" s="198" t="s">
        <v>28</v>
      </c>
      <c r="F101" s="199" t="s">
        <v>3375</v>
      </c>
      <c r="G101" s="196"/>
      <c r="H101" s="198" t="s">
        <v>28</v>
      </c>
      <c r="I101" s="200"/>
      <c r="J101" s="196"/>
      <c r="K101" s="196"/>
      <c r="L101" s="201"/>
      <c r="M101" s="202"/>
      <c r="N101" s="203"/>
      <c r="O101" s="203"/>
      <c r="P101" s="203"/>
      <c r="Q101" s="203"/>
      <c r="R101" s="203"/>
      <c r="S101" s="203"/>
      <c r="T101" s="204"/>
      <c r="AT101" s="205" t="s">
        <v>238</v>
      </c>
      <c r="AU101" s="205" t="s">
        <v>85</v>
      </c>
      <c r="AV101" s="13" t="s">
        <v>82</v>
      </c>
      <c r="AW101" s="13" t="s">
        <v>35</v>
      </c>
      <c r="AX101" s="13" t="s">
        <v>74</v>
      </c>
      <c r="AY101" s="205" t="s">
        <v>228</v>
      </c>
    </row>
    <row r="102" spans="2:51" s="13" customFormat="1" ht="33.75">
      <c r="B102" s="195"/>
      <c r="C102" s="196"/>
      <c r="D102" s="197" t="s">
        <v>238</v>
      </c>
      <c r="E102" s="198" t="s">
        <v>28</v>
      </c>
      <c r="F102" s="199" t="s">
        <v>3376</v>
      </c>
      <c r="G102" s="196"/>
      <c r="H102" s="198" t="s">
        <v>28</v>
      </c>
      <c r="I102" s="200"/>
      <c r="J102" s="196"/>
      <c r="K102" s="196"/>
      <c r="L102" s="201"/>
      <c r="M102" s="202"/>
      <c r="N102" s="203"/>
      <c r="O102" s="203"/>
      <c r="P102" s="203"/>
      <c r="Q102" s="203"/>
      <c r="R102" s="203"/>
      <c r="S102" s="203"/>
      <c r="T102" s="204"/>
      <c r="AT102" s="205" t="s">
        <v>238</v>
      </c>
      <c r="AU102" s="205" t="s">
        <v>85</v>
      </c>
      <c r="AV102" s="13" t="s">
        <v>82</v>
      </c>
      <c r="AW102" s="13" t="s">
        <v>35</v>
      </c>
      <c r="AX102" s="13" t="s">
        <v>74</v>
      </c>
      <c r="AY102" s="205" t="s">
        <v>228</v>
      </c>
    </row>
    <row r="103" spans="2:51" s="13" customFormat="1" ht="22.5">
      <c r="B103" s="195"/>
      <c r="C103" s="196"/>
      <c r="D103" s="197" t="s">
        <v>238</v>
      </c>
      <c r="E103" s="198" t="s">
        <v>28</v>
      </c>
      <c r="F103" s="199" t="s">
        <v>3377</v>
      </c>
      <c r="G103" s="196"/>
      <c r="H103" s="198" t="s">
        <v>28</v>
      </c>
      <c r="I103" s="200"/>
      <c r="J103" s="196"/>
      <c r="K103" s="196"/>
      <c r="L103" s="201"/>
      <c r="M103" s="202"/>
      <c r="N103" s="203"/>
      <c r="O103" s="203"/>
      <c r="P103" s="203"/>
      <c r="Q103" s="203"/>
      <c r="R103" s="203"/>
      <c r="S103" s="203"/>
      <c r="T103" s="204"/>
      <c r="AT103" s="205" t="s">
        <v>238</v>
      </c>
      <c r="AU103" s="205" t="s">
        <v>85</v>
      </c>
      <c r="AV103" s="13" t="s">
        <v>82</v>
      </c>
      <c r="AW103" s="13" t="s">
        <v>35</v>
      </c>
      <c r="AX103" s="13" t="s">
        <v>74</v>
      </c>
      <c r="AY103" s="205" t="s">
        <v>228</v>
      </c>
    </row>
    <row r="104" spans="2:51" s="14" customFormat="1" ht="11.25">
      <c r="B104" s="206"/>
      <c r="C104" s="207"/>
      <c r="D104" s="197" t="s">
        <v>238</v>
      </c>
      <c r="E104" s="208" t="s">
        <v>28</v>
      </c>
      <c r="F104" s="209" t="s">
        <v>82</v>
      </c>
      <c r="G104" s="207"/>
      <c r="H104" s="210">
        <v>1</v>
      </c>
      <c r="I104" s="211"/>
      <c r="J104" s="207"/>
      <c r="K104" s="207"/>
      <c r="L104" s="212"/>
      <c r="M104" s="213"/>
      <c r="N104" s="214"/>
      <c r="O104" s="214"/>
      <c r="P104" s="214"/>
      <c r="Q104" s="214"/>
      <c r="R104" s="214"/>
      <c r="S104" s="214"/>
      <c r="T104" s="215"/>
      <c r="AT104" s="216" t="s">
        <v>238</v>
      </c>
      <c r="AU104" s="216" t="s">
        <v>85</v>
      </c>
      <c r="AV104" s="14" t="s">
        <v>85</v>
      </c>
      <c r="AW104" s="14" t="s">
        <v>35</v>
      </c>
      <c r="AX104" s="14" t="s">
        <v>82</v>
      </c>
      <c r="AY104" s="216" t="s">
        <v>228</v>
      </c>
    </row>
    <row r="105" spans="1:65" s="2" customFormat="1" ht="24.2" customHeight="1">
      <c r="A105" s="36"/>
      <c r="B105" s="37"/>
      <c r="C105" s="177" t="s">
        <v>176</v>
      </c>
      <c r="D105" s="177" t="s">
        <v>230</v>
      </c>
      <c r="E105" s="178" t="s">
        <v>3378</v>
      </c>
      <c r="F105" s="179" t="s">
        <v>3379</v>
      </c>
      <c r="G105" s="180" t="s">
        <v>2178</v>
      </c>
      <c r="H105" s="181">
        <v>1</v>
      </c>
      <c r="I105" s="182"/>
      <c r="J105" s="183">
        <f>ROUND(I105*H105,2)</f>
        <v>0</v>
      </c>
      <c r="K105" s="179" t="s">
        <v>28</v>
      </c>
      <c r="L105" s="41"/>
      <c r="M105" s="184" t="s">
        <v>28</v>
      </c>
      <c r="N105" s="185" t="s">
        <v>45</v>
      </c>
      <c r="O105" s="66"/>
      <c r="P105" s="186">
        <f>O105*H105</f>
        <v>0</v>
      </c>
      <c r="Q105" s="186">
        <v>0</v>
      </c>
      <c r="R105" s="186">
        <f>Q105*H105</f>
        <v>0</v>
      </c>
      <c r="S105" s="186">
        <v>0</v>
      </c>
      <c r="T105" s="187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8" t="s">
        <v>176</v>
      </c>
      <c r="AT105" s="188" t="s">
        <v>230</v>
      </c>
      <c r="AU105" s="188" t="s">
        <v>85</v>
      </c>
      <c r="AY105" s="19" t="s">
        <v>228</v>
      </c>
      <c r="BE105" s="189">
        <f>IF(N105="základní",J105,0)</f>
        <v>0</v>
      </c>
      <c r="BF105" s="189">
        <f>IF(N105="snížená",J105,0)</f>
        <v>0</v>
      </c>
      <c r="BG105" s="189">
        <f>IF(N105="zákl. přenesená",J105,0)</f>
        <v>0</v>
      </c>
      <c r="BH105" s="189">
        <f>IF(N105="sníž. přenesená",J105,0)</f>
        <v>0</v>
      </c>
      <c r="BI105" s="189">
        <f>IF(N105="nulová",J105,0)</f>
        <v>0</v>
      </c>
      <c r="BJ105" s="19" t="s">
        <v>82</v>
      </c>
      <c r="BK105" s="189">
        <f>ROUND(I105*H105,2)</f>
        <v>0</v>
      </c>
      <c r="BL105" s="19" t="s">
        <v>176</v>
      </c>
      <c r="BM105" s="188" t="s">
        <v>3380</v>
      </c>
    </row>
    <row r="106" spans="2:51" s="14" customFormat="1" ht="11.25">
      <c r="B106" s="206"/>
      <c r="C106" s="207"/>
      <c r="D106" s="197" t="s">
        <v>238</v>
      </c>
      <c r="E106" s="208" t="s">
        <v>28</v>
      </c>
      <c r="F106" s="209" t="s">
        <v>82</v>
      </c>
      <c r="G106" s="207"/>
      <c r="H106" s="210">
        <v>1</v>
      </c>
      <c r="I106" s="211"/>
      <c r="J106" s="207"/>
      <c r="K106" s="207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238</v>
      </c>
      <c r="AU106" s="216" t="s">
        <v>85</v>
      </c>
      <c r="AV106" s="14" t="s">
        <v>85</v>
      </c>
      <c r="AW106" s="14" t="s">
        <v>35</v>
      </c>
      <c r="AX106" s="14" t="s">
        <v>82</v>
      </c>
      <c r="AY106" s="216" t="s">
        <v>228</v>
      </c>
    </row>
    <row r="107" spans="1:65" s="2" customFormat="1" ht="24.2" customHeight="1">
      <c r="A107" s="36"/>
      <c r="B107" s="37"/>
      <c r="C107" s="177" t="s">
        <v>256</v>
      </c>
      <c r="D107" s="177" t="s">
        <v>230</v>
      </c>
      <c r="E107" s="178" t="s">
        <v>3381</v>
      </c>
      <c r="F107" s="179" t="s">
        <v>3382</v>
      </c>
      <c r="G107" s="180" t="s">
        <v>2178</v>
      </c>
      <c r="H107" s="181">
        <v>1</v>
      </c>
      <c r="I107" s="182"/>
      <c r="J107" s="183">
        <f>ROUND(I107*H107,2)</f>
        <v>0</v>
      </c>
      <c r="K107" s="179" t="s">
        <v>28</v>
      </c>
      <c r="L107" s="41"/>
      <c r="M107" s="184" t="s">
        <v>28</v>
      </c>
      <c r="N107" s="185" t="s">
        <v>45</v>
      </c>
      <c r="O107" s="66"/>
      <c r="P107" s="186">
        <f>O107*H107</f>
        <v>0</v>
      </c>
      <c r="Q107" s="186">
        <v>0</v>
      </c>
      <c r="R107" s="186">
        <f>Q107*H107</f>
        <v>0</v>
      </c>
      <c r="S107" s="186">
        <v>0</v>
      </c>
      <c r="T107" s="187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8" t="s">
        <v>176</v>
      </c>
      <c r="AT107" s="188" t="s">
        <v>230</v>
      </c>
      <c r="AU107" s="188" t="s">
        <v>85</v>
      </c>
      <c r="AY107" s="19" t="s">
        <v>228</v>
      </c>
      <c r="BE107" s="189">
        <f>IF(N107="základní",J107,0)</f>
        <v>0</v>
      </c>
      <c r="BF107" s="189">
        <f>IF(N107="snížená",J107,0)</f>
        <v>0</v>
      </c>
      <c r="BG107" s="189">
        <f>IF(N107="zákl. přenesená",J107,0)</f>
        <v>0</v>
      </c>
      <c r="BH107" s="189">
        <f>IF(N107="sníž. přenesená",J107,0)</f>
        <v>0</v>
      </c>
      <c r="BI107" s="189">
        <f>IF(N107="nulová",J107,0)</f>
        <v>0</v>
      </c>
      <c r="BJ107" s="19" t="s">
        <v>82</v>
      </c>
      <c r="BK107" s="189">
        <f>ROUND(I107*H107,2)</f>
        <v>0</v>
      </c>
      <c r="BL107" s="19" t="s">
        <v>176</v>
      </c>
      <c r="BM107" s="188" t="s">
        <v>3383</v>
      </c>
    </row>
    <row r="108" spans="2:51" s="14" customFormat="1" ht="11.25">
      <c r="B108" s="206"/>
      <c r="C108" s="207"/>
      <c r="D108" s="197" t="s">
        <v>238</v>
      </c>
      <c r="E108" s="208" t="s">
        <v>28</v>
      </c>
      <c r="F108" s="209" t="s">
        <v>82</v>
      </c>
      <c r="G108" s="207"/>
      <c r="H108" s="210">
        <v>1</v>
      </c>
      <c r="I108" s="211"/>
      <c r="J108" s="207"/>
      <c r="K108" s="207"/>
      <c r="L108" s="212"/>
      <c r="M108" s="213"/>
      <c r="N108" s="214"/>
      <c r="O108" s="214"/>
      <c r="P108" s="214"/>
      <c r="Q108" s="214"/>
      <c r="R108" s="214"/>
      <c r="S108" s="214"/>
      <c r="T108" s="215"/>
      <c r="AT108" s="216" t="s">
        <v>238</v>
      </c>
      <c r="AU108" s="216" t="s">
        <v>85</v>
      </c>
      <c r="AV108" s="14" t="s">
        <v>85</v>
      </c>
      <c r="AW108" s="14" t="s">
        <v>35</v>
      </c>
      <c r="AX108" s="14" t="s">
        <v>82</v>
      </c>
      <c r="AY108" s="216" t="s">
        <v>228</v>
      </c>
    </row>
    <row r="109" spans="1:65" s="2" customFormat="1" ht="37.9" customHeight="1">
      <c r="A109" s="36"/>
      <c r="B109" s="37"/>
      <c r="C109" s="177" t="s">
        <v>261</v>
      </c>
      <c r="D109" s="177" t="s">
        <v>230</v>
      </c>
      <c r="E109" s="178" t="s">
        <v>3384</v>
      </c>
      <c r="F109" s="179" t="s">
        <v>3385</v>
      </c>
      <c r="G109" s="180" t="s">
        <v>2178</v>
      </c>
      <c r="H109" s="181">
        <v>1</v>
      </c>
      <c r="I109" s="182"/>
      <c r="J109" s="183">
        <f>ROUND(I109*H109,2)</f>
        <v>0</v>
      </c>
      <c r="K109" s="179" t="s">
        <v>28</v>
      </c>
      <c r="L109" s="41"/>
      <c r="M109" s="184" t="s">
        <v>28</v>
      </c>
      <c r="N109" s="185" t="s">
        <v>45</v>
      </c>
      <c r="O109" s="66"/>
      <c r="P109" s="186">
        <f>O109*H109</f>
        <v>0</v>
      </c>
      <c r="Q109" s="186">
        <v>0</v>
      </c>
      <c r="R109" s="186">
        <f>Q109*H109</f>
        <v>0</v>
      </c>
      <c r="S109" s="186">
        <v>0</v>
      </c>
      <c r="T109" s="187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8" t="s">
        <v>176</v>
      </c>
      <c r="AT109" s="188" t="s">
        <v>230</v>
      </c>
      <c r="AU109" s="188" t="s">
        <v>85</v>
      </c>
      <c r="AY109" s="19" t="s">
        <v>228</v>
      </c>
      <c r="BE109" s="189">
        <f>IF(N109="základní",J109,0)</f>
        <v>0</v>
      </c>
      <c r="BF109" s="189">
        <f>IF(N109="snížená",J109,0)</f>
        <v>0</v>
      </c>
      <c r="BG109" s="189">
        <f>IF(N109="zákl. přenesená",J109,0)</f>
        <v>0</v>
      </c>
      <c r="BH109" s="189">
        <f>IF(N109="sníž. přenesená",J109,0)</f>
        <v>0</v>
      </c>
      <c r="BI109" s="189">
        <f>IF(N109="nulová",J109,0)</f>
        <v>0</v>
      </c>
      <c r="BJ109" s="19" t="s">
        <v>82</v>
      </c>
      <c r="BK109" s="189">
        <f>ROUND(I109*H109,2)</f>
        <v>0</v>
      </c>
      <c r="BL109" s="19" t="s">
        <v>176</v>
      </c>
      <c r="BM109" s="188" t="s">
        <v>3386</v>
      </c>
    </row>
    <row r="110" spans="2:51" s="14" customFormat="1" ht="11.25">
      <c r="B110" s="206"/>
      <c r="C110" s="207"/>
      <c r="D110" s="197" t="s">
        <v>238</v>
      </c>
      <c r="E110" s="208" t="s">
        <v>28</v>
      </c>
      <c r="F110" s="209" t="s">
        <v>82</v>
      </c>
      <c r="G110" s="207"/>
      <c r="H110" s="210">
        <v>1</v>
      </c>
      <c r="I110" s="211"/>
      <c r="J110" s="207"/>
      <c r="K110" s="207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238</v>
      </c>
      <c r="AU110" s="216" t="s">
        <v>85</v>
      </c>
      <c r="AV110" s="14" t="s">
        <v>85</v>
      </c>
      <c r="AW110" s="14" t="s">
        <v>35</v>
      </c>
      <c r="AX110" s="14" t="s">
        <v>82</v>
      </c>
      <c r="AY110" s="216" t="s">
        <v>228</v>
      </c>
    </row>
    <row r="111" spans="1:65" s="2" customFormat="1" ht="24.2" customHeight="1">
      <c r="A111" s="36"/>
      <c r="B111" s="37"/>
      <c r="C111" s="177" t="s">
        <v>267</v>
      </c>
      <c r="D111" s="177" t="s">
        <v>230</v>
      </c>
      <c r="E111" s="178" t="s">
        <v>3387</v>
      </c>
      <c r="F111" s="179" t="s">
        <v>3388</v>
      </c>
      <c r="G111" s="180" t="s">
        <v>2178</v>
      </c>
      <c r="H111" s="181">
        <v>1</v>
      </c>
      <c r="I111" s="182"/>
      <c r="J111" s="183">
        <f>ROUND(I111*H111,2)</f>
        <v>0</v>
      </c>
      <c r="K111" s="179" t="s">
        <v>28</v>
      </c>
      <c r="L111" s="41"/>
      <c r="M111" s="184" t="s">
        <v>28</v>
      </c>
      <c r="N111" s="185" t="s">
        <v>45</v>
      </c>
      <c r="O111" s="66"/>
      <c r="P111" s="186">
        <f>O111*H111</f>
        <v>0</v>
      </c>
      <c r="Q111" s="186">
        <v>0</v>
      </c>
      <c r="R111" s="186">
        <f>Q111*H111</f>
        <v>0</v>
      </c>
      <c r="S111" s="186">
        <v>0</v>
      </c>
      <c r="T111" s="187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8" t="s">
        <v>176</v>
      </c>
      <c r="AT111" s="188" t="s">
        <v>230</v>
      </c>
      <c r="AU111" s="188" t="s">
        <v>85</v>
      </c>
      <c r="AY111" s="19" t="s">
        <v>228</v>
      </c>
      <c r="BE111" s="189">
        <f>IF(N111="základní",J111,0)</f>
        <v>0</v>
      </c>
      <c r="BF111" s="189">
        <f>IF(N111="snížená",J111,0)</f>
        <v>0</v>
      </c>
      <c r="BG111" s="189">
        <f>IF(N111="zákl. přenesená",J111,0)</f>
        <v>0</v>
      </c>
      <c r="BH111" s="189">
        <f>IF(N111="sníž. přenesená",J111,0)</f>
        <v>0</v>
      </c>
      <c r="BI111" s="189">
        <f>IF(N111="nulová",J111,0)</f>
        <v>0</v>
      </c>
      <c r="BJ111" s="19" t="s">
        <v>82</v>
      </c>
      <c r="BK111" s="189">
        <f>ROUND(I111*H111,2)</f>
        <v>0</v>
      </c>
      <c r="BL111" s="19" t="s">
        <v>176</v>
      </c>
      <c r="BM111" s="188" t="s">
        <v>3389</v>
      </c>
    </row>
    <row r="112" spans="2:51" s="14" customFormat="1" ht="11.25">
      <c r="B112" s="206"/>
      <c r="C112" s="207"/>
      <c r="D112" s="197" t="s">
        <v>238</v>
      </c>
      <c r="E112" s="208" t="s">
        <v>28</v>
      </c>
      <c r="F112" s="209" t="s">
        <v>82</v>
      </c>
      <c r="G112" s="207"/>
      <c r="H112" s="210">
        <v>1</v>
      </c>
      <c r="I112" s="211"/>
      <c r="J112" s="207"/>
      <c r="K112" s="207"/>
      <c r="L112" s="212"/>
      <c r="M112" s="249"/>
      <c r="N112" s="250"/>
      <c r="O112" s="250"/>
      <c r="P112" s="250"/>
      <c r="Q112" s="250"/>
      <c r="R112" s="250"/>
      <c r="S112" s="250"/>
      <c r="T112" s="251"/>
      <c r="AT112" s="216" t="s">
        <v>238</v>
      </c>
      <c r="AU112" s="216" t="s">
        <v>85</v>
      </c>
      <c r="AV112" s="14" t="s">
        <v>85</v>
      </c>
      <c r="AW112" s="14" t="s">
        <v>35</v>
      </c>
      <c r="AX112" s="14" t="s">
        <v>82</v>
      </c>
      <c r="AY112" s="216" t="s">
        <v>228</v>
      </c>
    </row>
    <row r="113" spans="1:31" s="2" customFormat="1" ht="6.95" customHeight="1">
      <c r="A113" s="36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41"/>
      <c r="M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</sheetData>
  <sheetProtection algorithmName="SHA-512" hashValue="h1ixorjB+mMeyfRbh2SQWEo+DZngOHQaf1aXnm2c5DxaCaELi2rUbLN37QS2bc5GL/Wnv23+xIGax7LaCj8I5Q==" saltValue="1JRS6Lw7ENKjouKVwXlY+UnupdbXEGCDSOx0xk9llWqL+Ns6VnhpDNNCjs7/vU0c9432ApdDemNox1kN+69GEg==" spinCount="100000" sheet="1" objects="1" scenarios="1" formatColumns="0" formatRows="0" autoFilter="0"/>
  <autoFilter ref="C82:K112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04"/>
      <c r="C3" s="105"/>
      <c r="D3" s="105"/>
      <c r="E3" s="105"/>
      <c r="F3" s="105"/>
      <c r="G3" s="105"/>
      <c r="H3" s="22"/>
    </row>
    <row r="4" spans="2:8" s="1" customFormat="1" ht="24.95" customHeight="1">
      <c r="B4" s="22"/>
      <c r="C4" s="106" t="s">
        <v>3390</v>
      </c>
      <c r="H4" s="22"/>
    </row>
    <row r="5" spans="2:8" s="1" customFormat="1" ht="12" customHeight="1">
      <c r="B5" s="22"/>
      <c r="C5" s="263" t="s">
        <v>13</v>
      </c>
      <c r="D5" s="404" t="s">
        <v>14</v>
      </c>
      <c r="E5" s="397"/>
      <c r="F5" s="397"/>
      <c r="H5" s="22"/>
    </row>
    <row r="6" spans="2:8" s="1" customFormat="1" ht="36.95" customHeight="1">
      <c r="B6" s="22"/>
      <c r="C6" s="264" t="s">
        <v>16</v>
      </c>
      <c r="D6" s="408" t="s">
        <v>17</v>
      </c>
      <c r="E6" s="397"/>
      <c r="F6" s="397"/>
      <c r="H6" s="22"/>
    </row>
    <row r="7" spans="2:8" s="1" customFormat="1" ht="16.5" customHeight="1">
      <c r="B7" s="22"/>
      <c r="C7" s="108" t="s">
        <v>24</v>
      </c>
      <c r="D7" s="111" t="str">
        <f>'Rekapitulace stavby'!AN8</f>
        <v>18. 5. 2022</v>
      </c>
      <c r="H7" s="22"/>
    </row>
    <row r="8" spans="1:8" s="2" customFormat="1" ht="10.9" customHeight="1">
      <c r="A8" s="36"/>
      <c r="B8" s="41"/>
      <c r="C8" s="36"/>
      <c r="D8" s="36"/>
      <c r="E8" s="36"/>
      <c r="F8" s="36"/>
      <c r="G8" s="36"/>
      <c r="H8" s="41"/>
    </row>
    <row r="9" spans="1:8" s="11" customFormat="1" ht="29.25" customHeight="1">
      <c r="A9" s="150"/>
      <c r="B9" s="265"/>
      <c r="C9" s="266" t="s">
        <v>55</v>
      </c>
      <c r="D9" s="267" t="s">
        <v>56</v>
      </c>
      <c r="E9" s="267" t="s">
        <v>215</v>
      </c>
      <c r="F9" s="268" t="s">
        <v>3391</v>
      </c>
      <c r="G9" s="150"/>
      <c r="H9" s="265"/>
    </row>
    <row r="10" spans="1:8" s="2" customFormat="1" ht="26.45" customHeight="1">
      <c r="A10" s="36"/>
      <c r="B10" s="41"/>
      <c r="C10" s="269" t="s">
        <v>3392</v>
      </c>
      <c r="D10" s="269" t="s">
        <v>80</v>
      </c>
      <c r="E10" s="36"/>
      <c r="F10" s="36"/>
      <c r="G10" s="36"/>
      <c r="H10" s="41"/>
    </row>
    <row r="11" spans="1:8" s="2" customFormat="1" ht="16.9" customHeight="1">
      <c r="A11" s="36"/>
      <c r="B11" s="41"/>
      <c r="C11" s="270" t="s">
        <v>169</v>
      </c>
      <c r="D11" s="271" t="s">
        <v>169</v>
      </c>
      <c r="E11" s="272" t="s">
        <v>28</v>
      </c>
      <c r="F11" s="273">
        <v>60.523</v>
      </c>
      <c r="G11" s="36"/>
      <c r="H11" s="41"/>
    </row>
    <row r="12" spans="1:8" s="2" customFormat="1" ht="16.9" customHeight="1">
      <c r="A12" s="36"/>
      <c r="B12" s="41"/>
      <c r="C12" s="274" t="s">
        <v>28</v>
      </c>
      <c r="D12" s="274" t="s">
        <v>160</v>
      </c>
      <c r="E12" s="19" t="s">
        <v>28</v>
      </c>
      <c r="F12" s="275">
        <v>57.63</v>
      </c>
      <c r="G12" s="36"/>
      <c r="H12" s="41"/>
    </row>
    <row r="13" spans="1:8" s="2" customFormat="1" ht="16.9" customHeight="1">
      <c r="A13" s="36"/>
      <c r="B13" s="41"/>
      <c r="C13" s="274" t="s">
        <v>28</v>
      </c>
      <c r="D13" s="274" t="s">
        <v>278</v>
      </c>
      <c r="E13" s="19" t="s">
        <v>28</v>
      </c>
      <c r="F13" s="275">
        <v>2.38</v>
      </c>
      <c r="G13" s="36"/>
      <c r="H13" s="41"/>
    </row>
    <row r="14" spans="1:8" s="2" customFormat="1" ht="16.9" customHeight="1">
      <c r="A14" s="36"/>
      <c r="B14" s="41"/>
      <c r="C14" s="274" t="s">
        <v>28</v>
      </c>
      <c r="D14" s="274" t="s">
        <v>766</v>
      </c>
      <c r="E14" s="19" t="s">
        <v>28</v>
      </c>
      <c r="F14" s="275">
        <v>0.513</v>
      </c>
      <c r="G14" s="36"/>
      <c r="H14" s="41"/>
    </row>
    <row r="15" spans="1:8" s="2" customFormat="1" ht="16.9" customHeight="1">
      <c r="A15" s="36"/>
      <c r="B15" s="41"/>
      <c r="C15" s="274" t="s">
        <v>169</v>
      </c>
      <c r="D15" s="274" t="s">
        <v>241</v>
      </c>
      <c r="E15" s="19" t="s">
        <v>28</v>
      </c>
      <c r="F15" s="275">
        <v>60.523</v>
      </c>
      <c r="G15" s="36"/>
      <c r="H15" s="41"/>
    </row>
    <row r="16" spans="1:8" s="2" customFormat="1" ht="16.9" customHeight="1">
      <c r="A16" s="36"/>
      <c r="B16" s="41"/>
      <c r="C16" s="276" t="s">
        <v>3393</v>
      </c>
      <c r="D16" s="36"/>
      <c r="E16" s="36"/>
      <c r="F16" s="36"/>
      <c r="G16" s="36"/>
      <c r="H16" s="41"/>
    </row>
    <row r="17" spans="1:8" s="2" customFormat="1" ht="16.9" customHeight="1">
      <c r="A17" s="36"/>
      <c r="B17" s="41"/>
      <c r="C17" s="274" t="s">
        <v>762</v>
      </c>
      <c r="D17" s="274" t="s">
        <v>3394</v>
      </c>
      <c r="E17" s="19" t="s">
        <v>275</v>
      </c>
      <c r="F17" s="275">
        <v>60.523</v>
      </c>
      <c r="G17" s="36"/>
      <c r="H17" s="41"/>
    </row>
    <row r="18" spans="1:8" s="2" customFormat="1" ht="16.9" customHeight="1">
      <c r="A18" s="36"/>
      <c r="B18" s="41"/>
      <c r="C18" s="274" t="s">
        <v>780</v>
      </c>
      <c r="D18" s="274" t="s">
        <v>3395</v>
      </c>
      <c r="E18" s="19" t="s">
        <v>275</v>
      </c>
      <c r="F18" s="275">
        <v>60.523</v>
      </c>
      <c r="G18" s="36"/>
      <c r="H18" s="41"/>
    </row>
    <row r="19" spans="1:8" s="2" customFormat="1" ht="16.9" customHeight="1">
      <c r="A19" s="36"/>
      <c r="B19" s="41"/>
      <c r="C19" s="274" t="s">
        <v>768</v>
      </c>
      <c r="D19" s="274" t="s">
        <v>769</v>
      </c>
      <c r="E19" s="19" t="s">
        <v>264</v>
      </c>
      <c r="F19" s="275">
        <v>0.024</v>
      </c>
      <c r="G19" s="36"/>
      <c r="H19" s="41"/>
    </row>
    <row r="20" spans="1:8" s="2" customFormat="1" ht="22.5">
      <c r="A20" s="36"/>
      <c r="B20" s="41"/>
      <c r="C20" s="274" t="s">
        <v>785</v>
      </c>
      <c r="D20" s="274" t="s">
        <v>786</v>
      </c>
      <c r="E20" s="19" t="s">
        <v>275</v>
      </c>
      <c r="F20" s="275">
        <v>72.628</v>
      </c>
      <c r="G20" s="36"/>
      <c r="H20" s="41"/>
    </row>
    <row r="21" spans="1:8" s="2" customFormat="1" ht="16.9" customHeight="1">
      <c r="A21" s="36"/>
      <c r="B21" s="41"/>
      <c r="C21" s="270" t="s">
        <v>160</v>
      </c>
      <c r="D21" s="271" t="s">
        <v>160</v>
      </c>
      <c r="E21" s="272" t="s">
        <v>28</v>
      </c>
      <c r="F21" s="273">
        <v>57.63</v>
      </c>
      <c r="G21" s="36"/>
      <c r="H21" s="41"/>
    </row>
    <row r="22" spans="1:8" s="2" customFormat="1" ht="16.9" customHeight="1">
      <c r="A22" s="36"/>
      <c r="B22" s="41"/>
      <c r="C22" s="274" t="s">
        <v>28</v>
      </c>
      <c r="D22" s="274" t="s">
        <v>239</v>
      </c>
      <c r="E22" s="19" t="s">
        <v>28</v>
      </c>
      <c r="F22" s="275">
        <v>0</v>
      </c>
      <c r="G22" s="36"/>
      <c r="H22" s="41"/>
    </row>
    <row r="23" spans="1:8" s="2" customFormat="1" ht="16.9" customHeight="1">
      <c r="A23" s="36"/>
      <c r="B23" s="41"/>
      <c r="C23" s="274" t="s">
        <v>28</v>
      </c>
      <c r="D23" s="274" t="s">
        <v>1000</v>
      </c>
      <c r="E23" s="19" t="s">
        <v>28</v>
      </c>
      <c r="F23" s="275">
        <v>57.63</v>
      </c>
      <c r="G23" s="36"/>
      <c r="H23" s="41"/>
    </row>
    <row r="24" spans="1:8" s="2" customFormat="1" ht="16.9" customHeight="1">
      <c r="A24" s="36"/>
      <c r="B24" s="41"/>
      <c r="C24" s="274" t="s">
        <v>160</v>
      </c>
      <c r="D24" s="274" t="s">
        <v>241</v>
      </c>
      <c r="E24" s="19" t="s">
        <v>28</v>
      </c>
      <c r="F24" s="275">
        <v>57.63</v>
      </c>
      <c r="G24" s="36"/>
      <c r="H24" s="41"/>
    </row>
    <row r="25" spans="1:8" s="2" customFormat="1" ht="16.9" customHeight="1">
      <c r="A25" s="36"/>
      <c r="B25" s="41"/>
      <c r="C25" s="276" t="s">
        <v>3393</v>
      </c>
      <c r="D25" s="36"/>
      <c r="E25" s="36"/>
      <c r="F25" s="36"/>
      <c r="G25" s="36"/>
      <c r="H25" s="41"/>
    </row>
    <row r="26" spans="1:8" s="2" customFormat="1" ht="16.9" customHeight="1">
      <c r="A26" s="36"/>
      <c r="B26" s="41"/>
      <c r="C26" s="274" t="s">
        <v>996</v>
      </c>
      <c r="D26" s="274" t="s">
        <v>3396</v>
      </c>
      <c r="E26" s="19" t="s">
        <v>275</v>
      </c>
      <c r="F26" s="275">
        <v>57.63</v>
      </c>
      <c r="G26" s="36"/>
      <c r="H26" s="41"/>
    </row>
    <row r="27" spans="1:8" s="2" customFormat="1" ht="16.9" customHeight="1">
      <c r="A27" s="36"/>
      <c r="B27" s="41"/>
      <c r="C27" s="274" t="s">
        <v>273</v>
      </c>
      <c r="D27" s="274" t="s">
        <v>3397</v>
      </c>
      <c r="E27" s="19" t="s">
        <v>275</v>
      </c>
      <c r="F27" s="275">
        <v>60.01</v>
      </c>
      <c r="G27" s="36"/>
      <c r="H27" s="41"/>
    </row>
    <row r="28" spans="1:8" s="2" customFormat="1" ht="22.5">
      <c r="A28" s="36"/>
      <c r="B28" s="41"/>
      <c r="C28" s="274" t="s">
        <v>442</v>
      </c>
      <c r="D28" s="274" t="s">
        <v>3398</v>
      </c>
      <c r="E28" s="19" t="s">
        <v>233</v>
      </c>
      <c r="F28" s="275">
        <v>4.034</v>
      </c>
      <c r="G28" s="36"/>
      <c r="H28" s="41"/>
    </row>
    <row r="29" spans="1:8" s="2" customFormat="1" ht="22.5">
      <c r="A29" s="36"/>
      <c r="B29" s="41"/>
      <c r="C29" s="274" t="s">
        <v>448</v>
      </c>
      <c r="D29" s="274" t="s">
        <v>3399</v>
      </c>
      <c r="E29" s="19" t="s">
        <v>233</v>
      </c>
      <c r="F29" s="275">
        <v>6.001</v>
      </c>
      <c r="G29" s="36"/>
      <c r="H29" s="41"/>
    </row>
    <row r="30" spans="1:8" s="2" customFormat="1" ht="16.9" customHeight="1">
      <c r="A30" s="36"/>
      <c r="B30" s="41"/>
      <c r="C30" s="274" t="s">
        <v>497</v>
      </c>
      <c r="D30" s="274" t="s">
        <v>3400</v>
      </c>
      <c r="E30" s="19" t="s">
        <v>264</v>
      </c>
      <c r="F30" s="275">
        <v>0.495</v>
      </c>
      <c r="G30" s="36"/>
      <c r="H30" s="41"/>
    </row>
    <row r="31" spans="1:8" s="2" customFormat="1" ht="16.9" customHeight="1">
      <c r="A31" s="36"/>
      <c r="B31" s="41"/>
      <c r="C31" s="274" t="s">
        <v>762</v>
      </c>
      <c r="D31" s="274" t="s">
        <v>3394</v>
      </c>
      <c r="E31" s="19" t="s">
        <v>275</v>
      </c>
      <c r="F31" s="275">
        <v>60.523</v>
      </c>
      <c r="G31" s="36"/>
      <c r="H31" s="41"/>
    </row>
    <row r="32" spans="1:8" s="2" customFormat="1" ht="16.9" customHeight="1">
      <c r="A32" s="36"/>
      <c r="B32" s="41"/>
      <c r="C32" s="274" t="s">
        <v>808</v>
      </c>
      <c r="D32" s="274" t="s">
        <v>3401</v>
      </c>
      <c r="E32" s="19" t="s">
        <v>275</v>
      </c>
      <c r="F32" s="275">
        <v>57.63</v>
      </c>
      <c r="G32" s="36"/>
      <c r="H32" s="41"/>
    </row>
    <row r="33" spans="1:8" s="2" customFormat="1" ht="16.9" customHeight="1">
      <c r="A33" s="36"/>
      <c r="B33" s="41"/>
      <c r="C33" s="274" t="s">
        <v>828</v>
      </c>
      <c r="D33" s="274" t="s">
        <v>3402</v>
      </c>
      <c r="E33" s="19" t="s">
        <v>275</v>
      </c>
      <c r="F33" s="275">
        <v>65.139</v>
      </c>
      <c r="G33" s="36"/>
      <c r="H33" s="41"/>
    </row>
    <row r="34" spans="1:8" s="2" customFormat="1" ht="16.9" customHeight="1">
      <c r="A34" s="36"/>
      <c r="B34" s="41"/>
      <c r="C34" s="274" t="s">
        <v>953</v>
      </c>
      <c r="D34" s="274" t="s">
        <v>3403</v>
      </c>
      <c r="E34" s="19" t="s">
        <v>275</v>
      </c>
      <c r="F34" s="275">
        <v>57.63</v>
      </c>
      <c r="G34" s="36"/>
      <c r="H34" s="41"/>
    </row>
    <row r="35" spans="1:8" s="2" customFormat="1" ht="16.9" customHeight="1">
      <c r="A35" s="36"/>
      <c r="B35" s="41"/>
      <c r="C35" s="274" t="s">
        <v>958</v>
      </c>
      <c r="D35" s="274" t="s">
        <v>3404</v>
      </c>
      <c r="E35" s="19" t="s">
        <v>275</v>
      </c>
      <c r="F35" s="275">
        <v>57.63</v>
      </c>
      <c r="G35" s="36"/>
      <c r="H35" s="41"/>
    </row>
    <row r="36" spans="1:8" s="2" customFormat="1" ht="16.9" customHeight="1">
      <c r="A36" s="36"/>
      <c r="B36" s="41"/>
      <c r="C36" s="274" t="s">
        <v>963</v>
      </c>
      <c r="D36" s="274" t="s">
        <v>3405</v>
      </c>
      <c r="E36" s="19" t="s">
        <v>275</v>
      </c>
      <c r="F36" s="275">
        <v>57.63</v>
      </c>
      <c r="G36" s="36"/>
      <c r="H36" s="41"/>
    </row>
    <row r="37" spans="1:8" s="2" customFormat="1" ht="16.9" customHeight="1">
      <c r="A37" s="36"/>
      <c r="B37" s="41"/>
      <c r="C37" s="274" t="s">
        <v>968</v>
      </c>
      <c r="D37" s="274" t="s">
        <v>3406</v>
      </c>
      <c r="E37" s="19" t="s">
        <v>275</v>
      </c>
      <c r="F37" s="275">
        <v>57.63</v>
      </c>
      <c r="G37" s="36"/>
      <c r="H37" s="41"/>
    </row>
    <row r="38" spans="1:8" s="2" customFormat="1" ht="22.5">
      <c r="A38" s="36"/>
      <c r="B38" s="41"/>
      <c r="C38" s="274" t="s">
        <v>1014</v>
      </c>
      <c r="D38" s="274" t="s">
        <v>3407</v>
      </c>
      <c r="E38" s="19" t="s">
        <v>275</v>
      </c>
      <c r="F38" s="275">
        <v>57.63</v>
      </c>
      <c r="G38" s="36"/>
      <c r="H38" s="41"/>
    </row>
    <row r="39" spans="1:8" s="2" customFormat="1" ht="16.9" customHeight="1">
      <c r="A39" s="36"/>
      <c r="B39" s="41"/>
      <c r="C39" s="274" t="s">
        <v>813</v>
      </c>
      <c r="D39" s="274" t="s">
        <v>814</v>
      </c>
      <c r="E39" s="19" t="s">
        <v>275</v>
      </c>
      <c r="F39" s="275">
        <v>117.565</v>
      </c>
      <c r="G39" s="36"/>
      <c r="H39" s="41"/>
    </row>
    <row r="40" spans="1:8" s="2" customFormat="1" ht="22.5">
      <c r="A40" s="36"/>
      <c r="B40" s="41"/>
      <c r="C40" s="274" t="s">
        <v>1002</v>
      </c>
      <c r="D40" s="274" t="s">
        <v>3408</v>
      </c>
      <c r="E40" s="19" t="s">
        <v>275</v>
      </c>
      <c r="F40" s="275">
        <v>72.72</v>
      </c>
      <c r="G40" s="36"/>
      <c r="H40" s="41"/>
    </row>
    <row r="41" spans="1:8" s="2" customFormat="1" ht="16.9" customHeight="1">
      <c r="A41" s="36"/>
      <c r="B41" s="41"/>
      <c r="C41" s="270" t="s">
        <v>184</v>
      </c>
      <c r="D41" s="271" t="s">
        <v>184</v>
      </c>
      <c r="E41" s="272" t="s">
        <v>28</v>
      </c>
      <c r="F41" s="273">
        <v>1</v>
      </c>
      <c r="G41" s="36"/>
      <c r="H41" s="41"/>
    </row>
    <row r="42" spans="1:8" s="2" customFormat="1" ht="16.9" customHeight="1">
      <c r="A42" s="36"/>
      <c r="B42" s="41"/>
      <c r="C42" s="274" t="s">
        <v>28</v>
      </c>
      <c r="D42" s="274" t="s">
        <v>513</v>
      </c>
      <c r="E42" s="19" t="s">
        <v>28</v>
      </c>
      <c r="F42" s="275">
        <v>0</v>
      </c>
      <c r="G42" s="36"/>
      <c r="H42" s="41"/>
    </row>
    <row r="43" spans="1:8" s="2" customFormat="1" ht="16.9" customHeight="1">
      <c r="A43" s="36"/>
      <c r="B43" s="41"/>
      <c r="C43" s="274" t="s">
        <v>184</v>
      </c>
      <c r="D43" s="274" t="s">
        <v>82</v>
      </c>
      <c r="E43" s="19" t="s">
        <v>28</v>
      </c>
      <c r="F43" s="275">
        <v>1</v>
      </c>
      <c r="G43" s="36"/>
      <c r="H43" s="41"/>
    </row>
    <row r="44" spans="1:8" s="2" customFormat="1" ht="16.9" customHeight="1">
      <c r="A44" s="36"/>
      <c r="B44" s="41"/>
      <c r="C44" s="276" t="s">
        <v>3393</v>
      </c>
      <c r="D44" s="36"/>
      <c r="E44" s="36"/>
      <c r="F44" s="36"/>
      <c r="G44" s="36"/>
      <c r="H44" s="41"/>
    </row>
    <row r="45" spans="1:8" s="2" customFormat="1" ht="16.9" customHeight="1">
      <c r="A45" s="36"/>
      <c r="B45" s="41"/>
      <c r="C45" s="274" t="s">
        <v>891</v>
      </c>
      <c r="D45" s="274" t="s">
        <v>892</v>
      </c>
      <c r="E45" s="19" t="s">
        <v>510</v>
      </c>
      <c r="F45" s="275">
        <v>1</v>
      </c>
      <c r="G45" s="36"/>
      <c r="H45" s="41"/>
    </row>
    <row r="46" spans="1:8" s="2" customFormat="1" ht="16.9" customHeight="1">
      <c r="A46" s="36"/>
      <c r="B46" s="41"/>
      <c r="C46" s="274" t="s">
        <v>895</v>
      </c>
      <c r="D46" s="274" t="s">
        <v>3409</v>
      </c>
      <c r="E46" s="19" t="s">
        <v>510</v>
      </c>
      <c r="F46" s="275">
        <v>2</v>
      </c>
      <c r="G46" s="36"/>
      <c r="H46" s="41"/>
    </row>
    <row r="47" spans="1:8" s="2" customFormat="1" ht="16.9" customHeight="1">
      <c r="A47" s="36"/>
      <c r="B47" s="41"/>
      <c r="C47" s="270" t="s">
        <v>183</v>
      </c>
      <c r="D47" s="271" t="s">
        <v>183</v>
      </c>
      <c r="E47" s="272" t="s">
        <v>28</v>
      </c>
      <c r="F47" s="273">
        <v>1</v>
      </c>
      <c r="G47" s="36"/>
      <c r="H47" s="41"/>
    </row>
    <row r="48" spans="1:8" s="2" customFormat="1" ht="16.9" customHeight="1">
      <c r="A48" s="36"/>
      <c r="B48" s="41"/>
      <c r="C48" s="274" t="s">
        <v>28</v>
      </c>
      <c r="D48" s="274" t="s">
        <v>513</v>
      </c>
      <c r="E48" s="19" t="s">
        <v>28</v>
      </c>
      <c r="F48" s="275">
        <v>0</v>
      </c>
      <c r="G48" s="36"/>
      <c r="H48" s="41"/>
    </row>
    <row r="49" spans="1:8" s="2" customFormat="1" ht="16.9" customHeight="1">
      <c r="A49" s="36"/>
      <c r="B49" s="41"/>
      <c r="C49" s="274" t="s">
        <v>183</v>
      </c>
      <c r="D49" s="274" t="s">
        <v>82</v>
      </c>
      <c r="E49" s="19" t="s">
        <v>28</v>
      </c>
      <c r="F49" s="275">
        <v>1</v>
      </c>
      <c r="G49" s="36"/>
      <c r="H49" s="41"/>
    </row>
    <row r="50" spans="1:8" s="2" customFormat="1" ht="16.9" customHeight="1">
      <c r="A50" s="36"/>
      <c r="B50" s="41"/>
      <c r="C50" s="276" t="s">
        <v>3393</v>
      </c>
      <c r="D50" s="36"/>
      <c r="E50" s="36"/>
      <c r="F50" s="36"/>
      <c r="G50" s="36"/>
      <c r="H50" s="41"/>
    </row>
    <row r="51" spans="1:8" s="2" customFormat="1" ht="16.9" customHeight="1">
      <c r="A51" s="36"/>
      <c r="B51" s="41"/>
      <c r="C51" s="274" t="s">
        <v>887</v>
      </c>
      <c r="D51" s="274" t="s">
        <v>888</v>
      </c>
      <c r="E51" s="19" t="s">
        <v>510</v>
      </c>
      <c r="F51" s="275">
        <v>1</v>
      </c>
      <c r="G51" s="36"/>
      <c r="H51" s="41"/>
    </row>
    <row r="52" spans="1:8" s="2" customFormat="1" ht="16.9" customHeight="1">
      <c r="A52" s="36"/>
      <c r="B52" s="41"/>
      <c r="C52" s="274" t="s">
        <v>895</v>
      </c>
      <c r="D52" s="274" t="s">
        <v>3409</v>
      </c>
      <c r="E52" s="19" t="s">
        <v>510</v>
      </c>
      <c r="F52" s="275">
        <v>2</v>
      </c>
      <c r="G52" s="36"/>
      <c r="H52" s="41"/>
    </row>
    <row r="53" spans="1:8" s="2" customFormat="1" ht="16.9" customHeight="1">
      <c r="A53" s="36"/>
      <c r="B53" s="41"/>
      <c r="C53" s="270" t="s">
        <v>3410</v>
      </c>
      <c r="D53" s="271" t="s">
        <v>3410</v>
      </c>
      <c r="E53" s="272" t="s">
        <v>28</v>
      </c>
      <c r="F53" s="273">
        <v>2</v>
      </c>
      <c r="G53" s="36"/>
      <c r="H53" s="41"/>
    </row>
    <row r="54" spans="1:8" s="2" customFormat="1" ht="16.9" customHeight="1">
      <c r="A54" s="36"/>
      <c r="B54" s="41"/>
      <c r="C54" s="274" t="s">
        <v>28</v>
      </c>
      <c r="D54" s="274" t="s">
        <v>184</v>
      </c>
      <c r="E54" s="19" t="s">
        <v>28</v>
      </c>
      <c r="F54" s="275">
        <v>1</v>
      </c>
      <c r="G54" s="36"/>
      <c r="H54" s="41"/>
    </row>
    <row r="55" spans="1:8" s="2" customFormat="1" ht="16.9" customHeight="1">
      <c r="A55" s="36"/>
      <c r="B55" s="41"/>
      <c r="C55" s="274" t="s">
        <v>28</v>
      </c>
      <c r="D55" s="274" t="s">
        <v>183</v>
      </c>
      <c r="E55" s="19" t="s">
        <v>28</v>
      </c>
      <c r="F55" s="275">
        <v>1</v>
      </c>
      <c r="G55" s="36"/>
      <c r="H55" s="41"/>
    </row>
    <row r="56" spans="1:8" s="2" customFormat="1" ht="16.9" customHeight="1">
      <c r="A56" s="36"/>
      <c r="B56" s="41"/>
      <c r="C56" s="274" t="s">
        <v>3410</v>
      </c>
      <c r="D56" s="274" t="s">
        <v>241</v>
      </c>
      <c r="E56" s="19" t="s">
        <v>28</v>
      </c>
      <c r="F56" s="275">
        <v>2</v>
      </c>
      <c r="G56" s="36"/>
      <c r="H56" s="41"/>
    </row>
    <row r="57" spans="1:8" s="2" customFormat="1" ht="16.9" customHeight="1">
      <c r="A57" s="36"/>
      <c r="B57" s="41"/>
      <c r="C57" s="270" t="s">
        <v>185</v>
      </c>
      <c r="D57" s="271" t="s">
        <v>185</v>
      </c>
      <c r="E57" s="272" t="s">
        <v>28</v>
      </c>
      <c r="F57" s="273">
        <v>2</v>
      </c>
      <c r="G57" s="36"/>
      <c r="H57" s="41"/>
    </row>
    <row r="58" spans="1:8" s="2" customFormat="1" ht="16.9" customHeight="1">
      <c r="A58" s="36"/>
      <c r="B58" s="41"/>
      <c r="C58" s="274" t="s">
        <v>28</v>
      </c>
      <c r="D58" s="274" t="s">
        <v>184</v>
      </c>
      <c r="E58" s="19" t="s">
        <v>28</v>
      </c>
      <c r="F58" s="275">
        <v>1</v>
      </c>
      <c r="G58" s="36"/>
      <c r="H58" s="41"/>
    </row>
    <row r="59" spans="1:8" s="2" customFormat="1" ht="16.9" customHeight="1">
      <c r="A59" s="36"/>
      <c r="B59" s="41"/>
      <c r="C59" s="274" t="s">
        <v>28</v>
      </c>
      <c r="D59" s="274" t="s">
        <v>183</v>
      </c>
      <c r="E59" s="19" t="s">
        <v>28</v>
      </c>
      <c r="F59" s="275">
        <v>1</v>
      </c>
      <c r="G59" s="36"/>
      <c r="H59" s="41"/>
    </row>
    <row r="60" spans="1:8" s="2" customFormat="1" ht="16.9" customHeight="1">
      <c r="A60" s="36"/>
      <c r="B60" s="41"/>
      <c r="C60" s="274" t="s">
        <v>185</v>
      </c>
      <c r="D60" s="274" t="s">
        <v>241</v>
      </c>
      <c r="E60" s="19" t="s">
        <v>28</v>
      </c>
      <c r="F60" s="275">
        <v>2</v>
      </c>
      <c r="G60" s="36"/>
      <c r="H60" s="41"/>
    </row>
    <row r="61" spans="1:8" s="2" customFormat="1" ht="16.9" customHeight="1">
      <c r="A61" s="36"/>
      <c r="B61" s="41"/>
      <c r="C61" s="276" t="s">
        <v>3393</v>
      </c>
      <c r="D61" s="36"/>
      <c r="E61" s="36"/>
      <c r="F61" s="36"/>
      <c r="G61" s="36"/>
      <c r="H61" s="41"/>
    </row>
    <row r="62" spans="1:8" s="2" customFormat="1" ht="16.9" customHeight="1">
      <c r="A62" s="36"/>
      <c r="B62" s="41"/>
      <c r="C62" s="274" t="s">
        <v>895</v>
      </c>
      <c r="D62" s="274" t="s">
        <v>3409</v>
      </c>
      <c r="E62" s="19" t="s">
        <v>510</v>
      </c>
      <c r="F62" s="275">
        <v>2</v>
      </c>
      <c r="G62" s="36"/>
      <c r="H62" s="41"/>
    </row>
    <row r="63" spans="1:8" s="2" customFormat="1" ht="16.9" customHeight="1">
      <c r="A63" s="36"/>
      <c r="B63" s="41"/>
      <c r="C63" s="274" t="s">
        <v>904</v>
      </c>
      <c r="D63" s="274" t="s">
        <v>3411</v>
      </c>
      <c r="E63" s="19" t="s">
        <v>510</v>
      </c>
      <c r="F63" s="275">
        <v>2</v>
      </c>
      <c r="G63" s="36"/>
      <c r="H63" s="41"/>
    </row>
    <row r="64" spans="1:8" s="2" customFormat="1" ht="16.9" customHeight="1">
      <c r="A64" s="36"/>
      <c r="B64" s="41"/>
      <c r="C64" s="274" t="s">
        <v>913</v>
      </c>
      <c r="D64" s="274" t="s">
        <v>3412</v>
      </c>
      <c r="E64" s="19" t="s">
        <v>283</v>
      </c>
      <c r="F64" s="275">
        <v>2</v>
      </c>
      <c r="G64" s="36"/>
      <c r="H64" s="41"/>
    </row>
    <row r="65" spans="1:8" s="2" customFormat="1" ht="16.9" customHeight="1">
      <c r="A65" s="36"/>
      <c r="B65" s="41"/>
      <c r="C65" s="274" t="s">
        <v>909</v>
      </c>
      <c r="D65" s="274" t="s">
        <v>910</v>
      </c>
      <c r="E65" s="19" t="s">
        <v>510</v>
      </c>
      <c r="F65" s="275">
        <v>2</v>
      </c>
      <c r="G65" s="36"/>
      <c r="H65" s="41"/>
    </row>
    <row r="66" spans="1:8" s="2" customFormat="1" ht="16.9" customHeight="1">
      <c r="A66" s="36"/>
      <c r="B66" s="41"/>
      <c r="C66" s="274" t="s">
        <v>900</v>
      </c>
      <c r="D66" s="274" t="s">
        <v>3413</v>
      </c>
      <c r="E66" s="19" t="s">
        <v>510</v>
      </c>
      <c r="F66" s="275">
        <v>2</v>
      </c>
      <c r="G66" s="36"/>
      <c r="H66" s="41"/>
    </row>
    <row r="67" spans="1:8" s="2" customFormat="1" ht="16.9" customHeight="1">
      <c r="A67" s="36"/>
      <c r="B67" s="41"/>
      <c r="C67" s="270" t="s">
        <v>173</v>
      </c>
      <c r="D67" s="271" t="s">
        <v>173</v>
      </c>
      <c r="E67" s="272" t="s">
        <v>28</v>
      </c>
      <c r="F67" s="273">
        <v>65.139</v>
      </c>
      <c r="G67" s="36"/>
      <c r="H67" s="41"/>
    </row>
    <row r="68" spans="1:8" s="2" customFormat="1" ht="16.9" customHeight="1">
      <c r="A68" s="36"/>
      <c r="B68" s="41"/>
      <c r="C68" s="274" t="s">
        <v>28</v>
      </c>
      <c r="D68" s="274" t="s">
        <v>160</v>
      </c>
      <c r="E68" s="19" t="s">
        <v>28</v>
      </c>
      <c r="F68" s="275">
        <v>57.63</v>
      </c>
      <c r="G68" s="36"/>
      <c r="H68" s="41"/>
    </row>
    <row r="69" spans="1:8" s="2" customFormat="1" ht="16.9" customHeight="1">
      <c r="A69" s="36"/>
      <c r="B69" s="41"/>
      <c r="C69" s="274" t="s">
        <v>28</v>
      </c>
      <c r="D69" s="274" t="s">
        <v>832</v>
      </c>
      <c r="E69" s="19" t="s">
        <v>28</v>
      </c>
      <c r="F69" s="275">
        <v>7.509</v>
      </c>
      <c r="G69" s="36"/>
      <c r="H69" s="41"/>
    </row>
    <row r="70" spans="1:8" s="2" customFormat="1" ht="16.9" customHeight="1">
      <c r="A70" s="36"/>
      <c r="B70" s="41"/>
      <c r="C70" s="274" t="s">
        <v>173</v>
      </c>
      <c r="D70" s="274" t="s">
        <v>241</v>
      </c>
      <c r="E70" s="19" t="s">
        <v>28</v>
      </c>
      <c r="F70" s="275">
        <v>65.139</v>
      </c>
      <c r="G70" s="36"/>
      <c r="H70" s="41"/>
    </row>
    <row r="71" spans="1:8" s="2" customFormat="1" ht="16.9" customHeight="1">
      <c r="A71" s="36"/>
      <c r="B71" s="41"/>
      <c r="C71" s="276" t="s">
        <v>3393</v>
      </c>
      <c r="D71" s="36"/>
      <c r="E71" s="36"/>
      <c r="F71" s="36"/>
      <c r="G71" s="36"/>
      <c r="H71" s="41"/>
    </row>
    <row r="72" spans="1:8" s="2" customFormat="1" ht="16.9" customHeight="1">
      <c r="A72" s="36"/>
      <c r="B72" s="41"/>
      <c r="C72" s="274" t="s">
        <v>828</v>
      </c>
      <c r="D72" s="274" t="s">
        <v>3402</v>
      </c>
      <c r="E72" s="19" t="s">
        <v>275</v>
      </c>
      <c r="F72" s="275">
        <v>65.139</v>
      </c>
      <c r="G72" s="36"/>
      <c r="H72" s="41"/>
    </row>
    <row r="73" spans="1:8" s="2" customFormat="1" ht="16.9" customHeight="1">
      <c r="A73" s="36"/>
      <c r="B73" s="41"/>
      <c r="C73" s="274" t="s">
        <v>834</v>
      </c>
      <c r="D73" s="274" t="s">
        <v>3414</v>
      </c>
      <c r="E73" s="19" t="s">
        <v>275</v>
      </c>
      <c r="F73" s="275">
        <v>78.167</v>
      </c>
      <c r="G73" s="36"/>
      <c r="H73" s="41"/>
    </row>
    <row r="74" spans="1:8" s="2" customFormat="1" ht="16.9" customHeight="1">
      <c r="A74" s="36"/>
      <c r="B74" s="41"/>
      <c r="C74" s="270" t="s">
        <v>186</v>
      </c>
      <c r="D74" s="271" t="s">
        <v>186</v>
      </c>
      <c r="E74" s="272" t="s">
        <v>28</v>
      </c>
      <c r="F74" s="273">
        <v>126.86</v>
      </c>
      <c r="G74" s="36"/>
      <c r="H74" s="41"/>
    </row>
    <row r="75" spans="1:8" s="2" customFormat="1" ht="16.9" customHeight="1">
      <c r="A75" s="36"/>
      <c r="B75" s="41"/>
      <c r="C75" s="274" t="s">
        <v>28</v>
      </c>
      <c r="D75" s="274" t="s">
        <v>239</v>
      </c>
      <c r="E75" s="19" t="s">
        <v>28</v>
      </c>
      <c r="F75" s="275">
        <v>0</v>
      </c>
      <c r="G75" s="36"/>
      <c r="H75" s="41"/>
    </row>
    <row r="76" spans="1:8" s="2" customFormat="1" ht="16.9" customHeight="1">
      <c r="A76" s="36"/>
      <c r="B76" s="41"/>
      <c r="C76" s="274" t="s">
        <v>28</v>
      </c>
      <c r="D76" s="274" t="s">
        <v>553</v>
      </c>
      <c r="E76" s="19" t="s">
        <v>28</v>
      </c>
      <c r="F76" s="275">
        <v>126.86</v>
      </c>
      <c r="G76" s="36"/>
      <c r="H76" s="41"/>
    </row>
    <row r="77" spans="1:8" s="2" customFormat="1" ht="16.9" customHeight="1">
      <c r="A77" s="36"/>
      <c r="B77" s="41"/>
      <c r="C77" s="274" t="s">
        <v>186</v>
      </c>
      <c r="D77" s="274" t="s">
        <v>554</v>
      </c>
      <c r="E77" s="19" t="s">
        <v>28</v>
      </c>
      <c r="F77" s="275">
        <v>126.86</v>
      </c>
      <c r="G77" s="36"/>
      <c r="H77" s="41"/>
    </row>
    <row r="78" spans="1:8" s="2" customFormat="1" ht="16.9" customHeight="1">
      <c r="A78" s="36"/>
      <c r="B78" s="41"/>
      <c r="C78" s="276" t="s">
        <v>3393</v>
      </c>
      <c r="D78" s="36"/>
      <c r="E78" s="36"/>
      <c r="F78" s="36"/>
      <c r="G78" s="36"/>
      <c r="H78" s="41"/>
    </row>
    <row r="79" spans="1:8" s="2" customFormat="1" ht="22.5">
      <c r="A79" s="36"/>
      <c r="B79" s="41"/>
      <c r="C79" s="274" t="s">
        <v>549</v>
      </c>
      <c r="D79" s="274" t="s">
        <v>3415</v>
      </c>
      <c r="E79" s="19" t="s">
        <v>275</v>
      </c>
      <c r="F79" s="275">
        <v>129.86</v>
      </c>
      <c r="G79" s="36"/>
      <c r="H79" s="41"/>
    </row>
    <row r="80" spans="1:8" s="2" customFormat="1" ht="16.9" customHeight="1">
      <c r="A80" s="36"/>
      <c r="B80" s="41"/>
      <c r="C80" s="274" t="s">
        <v>559</v>
      </c>
      <c r="D80" s="274" t="s">
        <v>3416</v>
      </c>
      <c r="E80" s="19" t="s">
        <v>275</v>
      </c>
      <c r="F80" s="275">
        <v>126.86</v>
      </c>
      <c r="G80" s="36"/>
      <c r="H80" s="41"/>
    </row>
    <row r="81" spans="1:8" s="2" customFormat="1" ht="16.9" customHeight="1">
      <c r="A81" s="36"/>
      <c r="B81" s="41"/>
      <c r="C81" s="270" t="s">
        <v>140</v>
      </c>
      <c r="D81" s="271" t="s">
        <v>140</v>
      </c>
      <c r="E81" s="272" t="s">
        <v>28</v>
      </c>
      <c r="F81" s="273">
        <v>94.46</v>
      </c>
      <c r="G81" s="36"/>
      <c r="H81" s="41"/>
    </row>
    <row r="82" spans="1:8" s="2" customFormat="1" ht="16.9" customHeight="1">
      <c r="A82" s="36"/>
      <c r="B82" s="41"/>
      <c r="C82" s="274" t="s">
        <v>28</v>
      </c>
      <c r="D82" s="274" t="s">
        <v>239</v>
      </c>
      <c r="E82" s="19" t="s">
        <v>28</v>
      </c>
      <c r="F82" s="275">
        <v>0</v>
      </c>
      <c r="G82" s="36"/>
      <c r="H82" s="41"/>
    </row>
    <row r="83" spans="1:8" s="2" customFormat="1" ht="16.9" customHeight="1">
      <c r="A83" s="36"/>
      <c r="B83" s="41"/>
      <c r="C83" s="274" t="s">
        <v>28</v>
      </c>
      <c r="D83" s="274" t="s">
        <v>392</v>
      </c>
      <c r="E83" s="19" t="s">
        <v>28</v>
      </c>
      <c r="F83" s="275">
        <v>59.66</v>
      </c>
      <c r="G83" s="36"/>
      <c r="H83" s="41"/>
    </row>
    <row r="84" spans="1:8" s="2" customFormat="1" ht="16.9" customHeight="1">
      <c r="A84" s="36"/>
      <c r="B84" s="41"/>
      <c r="C84" s="274" t="s">
        <v>28</v>
      </c>
      <c r="D84" s="274" t="s">
        <v>393</v>
      </c>
      <c r="E84" s="19" t="s">
        <v>28</v>
      </c>
      <c r="F84" s="275">
        <v>34.8</v>
      </c>
      <c r="G84" s="36"/>
      <c r="H84" s="41"/>
    </row>
    <row r="85" spans="1:8" s="2" customFormat="1" ht="16.9" customHeight="1">
      <c r="A85" s="36"/>
      <c r="B85" s="41"/>
      <c r="C85" s="274" t="s">
        <v>140</v>
      </c>
      <c r="D85" s="274" t="s">
        <v>241</v>
      </c>
      <c r="E85" s="19" t="s">
        <v>28</v>
      </c>
      <c r="F85" s="275">
        <v>94.46</v>
      </c>
      <c r="G85" s="36"/>
      <c r="H85" s="41"/>
    </row>
    <row r="86" spans="1:8" s="2" customFormat="1" ht="16.9" customHeight="1">
      <c r="A86" s="36"/>
      <c r="B86" s="41"/>
      <c r="C86" s="276" t="s">
        <v>3393</v>
      </c>
      <c r="D86" s="36"/>
      <c r="E86" s="36"/>
      <c r="F86" s="36"/>
      <c r="G86" s="36"/>
      <c r="H86" s="41"/>
    </row>
    <row r="87" spans="1:8" s="2" customFormat="1" ht="16.9" customHeight="1">
      <c r="A87" s="36"/>
      <c r="B87" s="41"/>
      <c r="C87" s="274" t="s">
        <v>388</v>
      </c>
      <c r="D87" s="274" t="s">
        <v>3417</v>
      </c>
      <c r="E87" s="19" t="s">
        <v>323</v>
      </c>
      <c r="F87" s="275">
        <v>94.46</v>
      </c>
      <c r="G87" s="36"/>
      <c r="H87" s="41"/>
    </row>
    <row r="88" spans="1:8" s="2" customFormat="1" ht="16.9" customHeight="1">
      <c r="A88" s="36"/>
      <c r="B88" s="41"/>
      <c r="C88" s="274" t="s">
        <v>396</v>
      </c>
      <c r="D88" s="274" t="s">
        <v>3418</v>
      </c>
      <c r="E88" s="19" t="s">
        <v>323</v>
      </c>
      <c r="F88" s="275">
        <v>99.183</v>
      </c>
      <c r="G88" s="36"/>
      <c r="H88" s="41"/>
    </row>
    <row r="89" spans="1:8" s="2" customFormat="1" ht="16.9" customHeight="1">
      <c r="A89" s="36"/>
      <c r="B89" s="41"/>
      <c r="C89" s="270" t="s">
        <v>142</v>
      </c>
      <c r="D89" s="271" t="s">
        <v>142</v>
      </c>
      <c r="E89" s="272" t="s">
        <v>28</v>
      </c>
      <c r="F89" s="273">
        <v>24.9</v>
      </c>
      <c r="G89" s="36"/>
      <c r="H89" s="41"/>
    </row>
    <row r="90" spans="1:8" s="2" customFormat="1" ht="16.9" customHeight="1">
      <c r="A90" s="36"/>
      <c r="B90" s="41"/>
      <c r="C90" s="274" t="s">
        <v>28</v>
      </c>
      <c r="D90" s="274" t="s">
        <v>239</v>
      </c>
      <c r="E90" s="19" t="s">
        <v>28</v>
      </c>
      <c r="F90" s="275">
        <v>0</v>
      </c>
      <c r="G90" s="36"/>
      <c r="H90" s="41"/>
    </row>
    <row r="91" spans="1:8" s="2" customFormat="1" ht="16.9" customHeight="1">
      <c r="A91" s="36"/>
      <c r="B91" s="41"/>
      <c r="C91" s="274" t="s">
        <v>28</v>
      </c>
      <c r="D91" s="274" t="s">
        <v>405</v>
      </c>
      <c r="E91" s="19" t="s">
        <v>28</v>
      </c>
      <c r="F91" s="275">
        <v>24.9</v>
      </c>
      <c r="G91" s="36"/>
      <c r="H91" s="41"/>
    </row>
    <row r="92" spans="1:8" s="2" customFormat="1" ht="16.9" customHeight="1">
      <c r="A92" s="36"/>
      <c r="B92" s="41"/>
      <c r="C92" s="274" t="s">
        <v>142</v>
      </c>
      <c r="D92" s="274" t="s">
        <v>241</v>
      </c>
      <c r="E92" s="19" t="s">
        <v>28</v>
      </c>
      <c r="F92" s="275">
        <v>24.9</v>
      </c>
      <c r="G92" s="36"/>
      <c r="H92" s="41"/>
    </row>
    <row r="93" spans="1:8" s="2" customFormat="1" ht="16.9" customHeight="1">
      <c r="A93" s="36"/>
      <c r="B93" s="41"/>
      <c r="C93" s="276" t="s">
        <v>3393</v>
      </c>
      <c r="D93" s="36"/>
      <c r="E93" s="36"/>
      <c r="F93" s="36"/>
      <c r="G93" s="36"/>
      <c r="H93" s="41"/>
    </row>
    <row r="94" spans="1:8" s="2" customFormat="1" ht="16.9" customHeight="1">
      <c r="A94" s="36"/>
      <c r="B94" s="41"/>
      <c r="C94" s="274" t="s">
        <v>401</v>
      </c>
      <c r="D94" s="274" t="s">
        <v>3419</v>
      </c>
      <c r="E94" s="19" t="s">
        <v>323</v>
      </c>
      <c r="F94" s="275">
        <v>24.9</v>
      </c>
      <c r="G94" s="36"/>
      <c r="H94" s="41"/>
    </row>
    <row r="95" spans="1:8" s="2" customFormat="1" ht="16.9" customHeight="1">
      <c r="A95" s="36"/>
      <c r="B95" s="41"/>
      <c r="C95" s="274" t="s">
        <v>407</v>
      </c>
      <c r="D95" s="274" t="s">
        <v>3420</v>
      </c>
      <c r="E95" s="19" t="s">
        <v>323</v>
      </c>
      <c r="F95" s="275">
        <v>26.145</v>
      </c>
      <c r="G95" s="36"/>
      <c r="H95" s="41"/>
    </row>
    <row r="96" spans="1:8" s="2" customFormat="1" ht="16.9" customHeight="1">
      <c r="A96" s="36"/>
      <c r="B96" s="41"/>
      <c r="C96" s="270" t="s">
        <v>175</v>
      </c>
      <c r="D96" s="271" t="s">
        <v>175</v>
      </c>
      <c r="E96" s="272" t="s">
        <v>28</v>
      </c>
      <c r="F96" s="273">
        <v>4</v>
      </c>
      <c r="G96" s="36"/>
      <c r="H96" s="41"/>
    </row>
    <row r="97" spans="1:8" s="2" customFormat="1" ht="16.9" customHeight="1">
      <c r="A97" s="36"/>
      <c r="B97" s="41"/>
      <c r="C97" s="274" t="s">
        <v>28</v>
      </c>
      <c r="D97" s="274" t="s">
        <v>239</v>
      </c>
      <c r="E97" s="19" t="s">
        <v>28</v>
      </c>
      <c r="F97" s="275">
        <v>0</v>
      </c>
      <c r="G97" s="36"/>
      <c r="H97" s="41"/>
    </row>
    <row r="98" spans="1:8" s="2" customFormat="1" ht="16.9" customHeight="1">
      <c r="A98" s="36"/>
      <c r="B98" s="41"/>
      <c r="C98" s="274" t="s">
        <v>175</v>
      </c>
      <c r="D98" s="274" t="s">
        <v>977</v>
      </c>
      <c r="E98" s="19" t="s">
        <v>28</v>
      </c>
      <c r="F98" s="275">
        <v>4</v>
      </c>
      <c r="G98" s="36"/>
      <c r="H98" s="41"/>
    </row>
    <row r="99" spans="1:8" s="2" customFormat="1" ht="16.9" customHeight="1">
      <c r="A99" s="36"/>
      <c r="B99" s="41"/>
      <c r="C99" s="276" t="s">
        <v>3393</v>
      </c>
      <c r="D99" s="36"/>
      <c r="E99" s="36"/>
      <c r="F99" s="36"/>
      <c r="G99" s="36"/>
      <c r="H99" s="41"/>
    </row>
    <row r="100" spans="1:8" s="2" customFormat="1" ht="16.9" customHeight="1">
      <c r="A100" s="36"/>
      <c r="B100" s="41"/>
      <c r="C100" s="274" t="s">
        <v>973</v>
      </c>
      <c r="D100" s="274" t="s">
        <v>3421</v>
      </c>
      <c r="E100" s="19" t="s">
        <v>323</v>
      </c>
      <c r="F100" s="275">
        <v>4</v>
      </c>
      <c r="G100" s="36"/>
      <c r="H100" s="41"/>
    </row>
    <row r="101" spans="1:8" s="2" customFormat="1" ht="16.9" customHeight="1">
      <c r="A101" s="36"/>
      <c r="B101" s="41"/>
      <c r="C101" s="274" t="s">
        <v>979</v>
      </c>
      <c r="D101" s="274" t="s">
        <v>3422</v>
      </c>
      <c r="E101" s="19" t="s">
        <v>323</v>
      </c>
      <c r="F101" s="275">
        <v>4.4</v>
      </c>
      <c r="G101" s="36"/>
      <c r="H101" s="41"/>
    </row>
    <row r="102" spans="1:8" s="2" customFormat="1" ht="16.9" customHeight="1">
      <c r="A102" s="36"/>
      <c r="B102" s="41"/>
      <c r="C102" s="270" t="s">
        <v>144</v>
      </c>
      <c r="D102" s="271" t="s">
        <v>144</v>
      </c>
      <c r="E102" s="272" t="s">
        <v>28</v>
      </c>
      <c r="F102" s="273">
        <v>427.602</v>
      </c>
      <c r="G102" s="36"/>
      <c r="H102" s="41"/>
    </row>
    <row r="103" spans="1:8" s="2" customFormat="1" ht="16.9" customHeight="1">
      <c r="A103" s="36"/>
      <c r="B103" s="41"/>
      <c r="C103" s="274" t="s">
        <v>28</v>
      </c>
      <c r="D103" s="274" t="s">
        <v>133</v>
      </c>
      <c r="E103" s="19" t="s">
        <v>28</v>
      </c>
      <c r="F103" s="275">
        <v>273.233</v>
      </c>
      <c r="G103" s="36"/>
      <c r="H103" s="41"/>
    </row>
    <row r="104" spans="1:8" s="2" customFormat="1" ht="16.9" customHeight="1">
      <c r="A104" s="36"/>
      <c r="B104" s="41"/>
      <c r="C104" s="274" t="s">
        <v>28</v>
      </c>
      <c r="D104" s="274" t="s">
        <v>138</v>
      </c>
      <c r="E104" s="19" t="s">
        <v>28</v>
      </c>
      <c r="F104" s="275">
        <v>193.725</v>
      </c>
      <c r="G104" s="36"/>
      <c r="H104" s="41"/>
    </row>
    <row r="105" spans="1:8" s="2" customFormat="1" ht="16.9" customHeight="1">
      <c r="A105" s="36"/>
      <c r="B105" s="41"/>
      <c r="C105" s="274" t="s">
        <v>28</v>
      </c>
      <c r="D105" s="274" t="s">
        <v>1179</v>
      </c>
      <c r="E105" s="19" t="s">
        <v>28</v>
      </c>
      <c r="F105" s="275">
        <v>-39.356</v>
      </c>
      <c r="G105" s="36"/>
      <c r="H105" s="41"/>
    </row>
    <row r="106" spans="1:8" s="2" customFormat="1" ht="16.9" customHeight="1">
      <c r="A106" s="36"/>
      <c r="B106" s="41"/>
      <c r="C106" s="274" t="s">
        <v>144</v>
      </c>
      <c r="D106" s="274" t="s">
        <v>241</v>
      </c>
      <c r="E106" s="19" t="s">
        <v>28</v>
      </c>
      <c r="F106" s="275">
        <v>427.602</v>
      </c>
      <c r="G106" s="36"/>
      <c r="H106" s="41"/>
    </row>
    <row r="107" spans="1:8" s="2" customFormat="1" ht="16.9" customHeight="1">
      <c r="A107" s="36"/>
      <c r="B107" s="41"/>
      <c r="C107" s="276" t="s">
        <v>3393</v>
      </c>
      <c r="D107" s="36"/>
      <c r="E107" s="36"/>
      <c r="F107" s="36"/>
      <c r="G107" s="36"/>
      <c r="H107" s="41"/>
    </row>
    <row r="108" spans="1:8" s="2" customFormat="1" ht="16.9" customHeight="1">
      <c r="A108" s="36"/>
      <c r="B108" s="41"/>
      <c r="C108" s="274" t="s">
        <v>1175</v>
      </c>
      <c r="D108" s="274" t="s">
        <v>3423</v>
      </c>
      <c r="E108" s="19" t="s">
        <v>275</v>
      </c>
      <c r="F108" s="275">
        <v>427.602</v>
      </c>
      <c r="G108" s="36"/>
      <c r="H108" s="41"/>
    </row>
    <row r="109" spans="1:8" s="2" customFormat="1" ht="16.9" customHeight="1">
      <c r="A109" s="36"/>
      <c r="B109" s="41"/>
      <c r="C109" s="274" t="s">
        <v>1186</v>
      </c>
      <c r="D109" s="274" t="s">
        <v>3424</v>
      </c>
      <c r="E109" s="19" t="s">
        <v>275</v>
      </c>
      <c r="F109" s="275">
        <v>427.602</v>
      </c>
      <c r="G109" s="36"/>
      <c r="H109" s="41"/>
    </row>
    <row r="110" spans="1:8" s="2" customFormat="1" ht="16.9" customHeight="1">
      <c r="A110" s="36"/>
      <c r="B110" s="41"/>
      <c r="C110" s="270" t="s">
        <v>126</v>
      </c>
      <c r="D110" s="271" t="s">
        <v>126</v>
      </c>
      <c r="E110" s="272" t="s">
        <v>28</v>
      </c>
      <c r="F110" s="273">
        <v>61.18</v>
      </c>
      <c r="G110" s="36"/>
      <c r="H110" s="41"/>
    </row>
    <row r="111" spans="1:8" s="2" customFormat="1" ht="16.9" customHeight="1">
      <c r="A111" s="36"/>
      <c r="B111" s="41"/>
      <c r="C111" s="274" t="s">
        <v>28</v>
      </c>
      <c r="D111" s="274" t="s">
        <v>239</v>
      </c>
      <c r="E111" s="19" t="s">
        <v>28</v>
      </c>
      <c r="F111" s="275">
        <v>0</v>
      </c>
      <c r="G111" s="36"/>
      <c r="H111" s="41"/>
    </row>
    <row r="112" spans="1:8" s="2" customFormat="1" ht="16.9" customHeight="1">
      <c r="A112" s="36"/>
      <c r="B112" s="41"/>
      <c r="C112" s="274" t="s">
        <v>28</v>
      </c>
      <c r="D112" s="274" t="s">
        <v>599</v>
      </c>
      <c r="E112" s="19" t="s">
        <v>28</v>
      </c>
      <c r="F112" s="275">
        <v>34.72</v>
      </c>
      <c r="G112" s="36"/>
      <c r="H112" s="41"/>
    </row>
    <row r="113" spans="1:8" s="2" customFormat="1" ht="16.9" customHeight="1">
      <c r="A113" s="36"/>
      <c r="B113" s="41"/>
      <c r="C113" s="274" t="s">
        <v>28</v>
      </c>
      <c r="D113" s="274" t="s">
        <v>600</v>
      </c>
      <c r="E113" s="19" t="s">
        <v>28</v>
      </c>
      <c r="F113" s="275">
        <v>26.46</v>
      </c>
      <c r="G113" s="36"/>
      <c r="H113" s="41"/>
    </row>
    <row r="114" spans="1:8" s="2" customFormat="1" ht="16.9" customHeight="1">
      <c r="A114" s="36"/>
      <c r="B114" s="41"/>
      <c r="C114" s="274" t="s">
        <v>126</v>
      </c>
      <c r="D114" s="274" t="s">
        <v>241</v>
      </c>
      <c r="E114" s="19" t="s">
        <v>28</v>
      </c>
      <c r="F114" s="275">
        <v>61.18</v>
      </c>
      <c r="G114" s="36"/>
      <c r="H114" s="41"/>
    </row>
    <row r="115" spans="1:8" s="2" customFormat="1" ht="16.9" customHeight="1">
      <c r="A115" s="36"/>
      <c r="B115" s="41"/>
      <c r="C115" s="276" t="s">
        <v>3393</v>
      </c>
      <c r="D115" s="36"/>
      <c r="E115" s="36"/>
      <c r="F115" s="36"/>
      <c r="G115" s="36"/>
      <c r="H115" s="41"/>
    </row>
    <row r="116" spans="1:8" s="2" customFormat="1" ht="16.9" customHeight="1">
      <c r="A116" s="36"/>
      <c r="B116" s="41"/>
      <c r="C116" s="274" t="s">
        <v>596</v>
      </c>
      <c r="D116" s="274" t="s">
        <v>3425</v>
      </c>
      <c r="E116" s="19" t="s">
        <v>275</v>
      </c>
      <c r="F116" s="275">
        <v>61.18</v>
      </c>
      <c r="G116" s="36"/>
      <c r="H116" s="41"/>
    </row>
    <row r="117" spans="1:8" s="2" customFormat="1" ht="16.9" customHeight="1">
      <c r="A117" s="36"/>
      <c r="B117" s="41"/>
      <c r="C117" s="274" t="s">
        <v>503</v>
      </c>
      <c r="D117" s="274" t="s">
        <v>3426</v>
      </c>
      <c r="E117" s="19" t="s">
        <v>275</v>
      </c>
      <c r="F117" s="275">
        <v>30.59</v>
      </c>
      <c r="G117" s="36"/>
      <c r="H117" s="41"/>
    </row>
    <row r="118" spans="1:8" s="2" customFormat="1" ht="16.9" customHeight="1">
      <c r="A118" s="36"/>
      <c r="B118" s="41"/>
      <c r="C118" s="274" t="s">
        <v>1036</v>
      </c>
      <c r="D118" s="274" t="s">
        <v>3427</v>
      </c>
      <c r="E118" s="19" t="s">
        <v>275</v>
      </c>
      <c r="F118" s="275">
        <v>61.18</v>
      </c>
      <c r="G118" s="36"/>
      <c r="H118" s="41"/>
    </row>
    <row r="119" spans="1:8" s="2" customFormat="1" ht="16.9" customHeight="1">
      <c r="A119" s="36"/>
      <c r="B119" s="41"/>
      <c r="C119" s="274" t="s">
        <v>1040</v>
      </c>
      <c r="D119" s="274" t="s">
        <v>3428</v>
      </c>
      <c r="E119" s="19" t="s">
        <v>275</v>
      </c>
      <c r="F119" s="275">
        <v>61.18</v>
      </c>
      <c r="G119" s="36"/>
      <c r="H119" s="41"/>
    </row>
    <row r="120" spans="1:8" s="2" customFormat="1" ht="16.9" customHeight="1">
      <c r="A120" s="36"/>
      <c r="B120" s="41"/>
      <c r="C120" s="270" t="s">
        <v>129</v>
      </c>
      <c r="D120" s="271" t="s">
        <v>129</v>
      </c>
      <c r="E120" s="272" t="s">
        <v>28</v>
      </c>
      <c r="F120" s="273">
        <v>6.046</v>
      </c>
      <c r="G120" s="36"/>
      <c r="H120" s="41"/>
    </row>
    <row r="121" spans="1:8" s="2" customFormat="1" ht="16.9" customHeight="1">
      <c r="A121" s="36"/>
      <c r="B121" s="41"/>
      <c r="C121" s="274" t="s">
        <v>28</v>
      </c>
      <c r="D121" s="274" t="s">
        <v>239</v>
      </c>
      <c r="E121" s="19" t="s">
        <v>28</v>
      </c>
      <c r="F121" s="275">
        <v>0</v>
      </c>
      <c r="G121" s="36"/>
      <c r="H121" s="41"/>
    </row>
    <row r="122" spans="1:8" s="2" customFormat="1" ht="16.9" customHeight="1">
      <c r="A122" s="36"/>
      <c r="B122" s="41"/>
      <c r="C122" s="274" t="s">
        <v>28</v>
      </c>
      <c r="D122" s="274" t="s">
        <v>576</v>
      </c>
      <c r="E122" s="19" t="s">
        <v>28</v>
      </c>
      <c r="F122" s="275">
        <v>6.001</v>
      </c>
      <c r="G122" s="36"/>
      <c r="H122" s="41"/>
    </row>
    <row r="123" spans="1:8" s="2" customFormat="1" ht="16.9" customHeight="1">
      <c r="A123" s="36"/>
      <c r="B123" s="41"/>
      <c r="C123" s="274" t="s">
        <v>28</v>
      </c>
      <c r="D123" s="274" t="s">
        <v>577</v>
      </c>
      <c r="E123" s="19" t="s">
        <v>28</v>
      </c>
      <c r="F123" s="275">
        <v>0.045</v>
      </c>
      <c r="G123" s="36"/>
      <c r="H123" s="41"/>
    </row>
    <row r="124" spans="1:8" s="2" customFormat="1" ht="16.9" customHeight="1">
      <c r="A124" s="36"/>
      <c r="B124" s="41"/>
      <c r="C124" s="274" t="s">
        <v>129</v>
      </c>
      <c r="D124" s="274" t="s">
        <v>241</v>
      </c>
      <c r="E124" s="19" t="s">
        <v>28</v>
      </c>
      <c r="F124" s="275">
        <v>6.046</v>
      </c>
      <c r="G124" s="36"/>
      <c r="H124" s="41"/>
    </row>
    <row r="125" spans="1:8" s="2" customFormat="1" ht="16.9" customHeight="1">
      <c r="A125" s="36"/>
      <c r="B125" s="41"/>
      <c r="C125" s="276" t="s">
        <v>3393</v>
      </c>
      <c r="D125" s="36"/>
      <c r="E125" s="36"/>
      <c r="F125" s="36"/>
      <c r="G125" s="36"/>
      <c r="H125" s="41"/>
    </row>
    <row r="126" spans="1:8" s="2" customFormat="1" ht="22.5">
      <c r="A126" s="36"/>
      <c r="B126" s="41"/>
      <c r="C126" s="274" t="s">
        <v>572</v>
      </c>
      <c r="D126" s="274" t="s">
        <v>3429</v>
      </c>
      <c r="E126" s="19" t="s">
        <v>233</v>
      </c>
      <c r="F126" s="275">
        <v>6.046</v>
      </c>
      <c r="G126" s="36"/>
      <c r="H126" s="41"/>
    </row>
    <row r="127" spans="1:8" s="2" customFormat="1" ht="16.9" customHeight="1">
      <c r="A127" s="36"/>
      <c r="B127" s="41"/>
      <c r="C127" s="274" t="s">
        <v>586</v>
      </c>
      <c r="D127" s="274" t="s">
        <v>3430</v>
      </c>
      <c r="E127" s="19" t="s">
        <v>233</v>
      </c>
      <c r="F127" s="275">
        <v>6.046</v>
      </c>
      <c r="G127" s="36"/>
      <c r="H127" s="41"/>
    </row>
    <row r="128" spans="1:8" s="2" customFormat="1" ht="16.9" customHeight="1">
      <c r="A128" s="36"/>
      <c r="B128" s="41"/>
      <c r="C128" s="270" t="s">
        <v>131</v>
      </c>
      <c r="D128" s="271" t="s">
        <v>131</v>
      </c>
      <c r="E128" s="272" t="s">
        <v>28</v>
      </c>
      <c r="F128" s="273">
        <v>9.069</v>
      </c>
      <c r="G128" s="36"/>
      <c r="H128" s="41"/>
    </row>
    <row r="129" spans="1:8" s="2" customFormat="1" ht="16.9" customHeight="1">
      <c r="A129" s="36"/>
      <c r="B129" s="41"/>
      <c r="C129" s="274" t="s">
        <v>28</v>
      </c>
      <c r="D129" s="274" t="s">
        <v>239</v>
      </c>
      <c r="E129" s="19" t="s">
        <v>28</v>
      </c>
      <c r="F129" s="275">
        <v>0</v>
      </c>
      <c r="G129" s="36"/>
      <c r="H129" s="41"/>
    </row>
    <row r="130" spans="1:8" s="2" customFormat="1" ht="16.9" customHeight="1">
      <c r="A130" s="36"/>
      <c r="B130" s="41"/>
      <c r="C130" s="274" t="s">
        <v>28</v>
      </c>
      <c r="D130" s="274" t="s">
        <v>583</v>
      </c>
      <c r="E130" s="19" t="s">
        <v>28</v>
      </c>
      <c r="F130" s="275">
        <v>9.002</v>
      </c>
      <c r="G130" s="36"/>
      <c r="H130" s="41"/>
    </row>
    <row r="131" spans="1:8" s="2" customFormat="1" ht="16.9" customHeight="1">
      <c r="A131" s="36"/>
      <c r="B131" s="41"/>
      <c r="C131" s="274" t="s">
        <v>28</v>
      </c>
      <c r="D131" s="274" t="s">
        <v>584</v>
      </c>
      <c r="E131" s="19" t="s">
        <v>28</v>
      </c>
      <c r="F131" s="275">
        <v>0.067</v>
      </c>
      <c r="G131" s="36"/>
      <c r="H131" s="41"/>
    </row>
    <row r="132" spans="1:8" s="2" customFormat="1" ht="16.9" customHeight="1">
      <c r="A132" s="36"/>
      <c r="B132" s="41"/>
      <c r="C132" s="274" t="s">
        <v>131</v>
      </c>
      <c r="D132" s="274" t="s">
        <v>241</v>
      </c>
      <c r="E132" s="19" t="s">
        <v>28</v>
      </c>
      <c r="F132" s="275">
        <v>9.069</v>
      </c>
      <c r="G132" s="36"/>
      <c r="H132" s="41"/>
    </row>
    <row r="133" spans="1:8" s="2" customFormat="1" ht="16.9" customHeight="1">
      <c r="A133" s="36"/>
      <c r="B133" s="41"/>
      <c r="C133" s="276" t="s">
        <v>3393</v>
      </c>
      <c r="D133" s="36"/>
      <c r="E133" s="36"/>
      <c r="F133" s="36"/>
      <c r="G133" s="36"/>
      <c r="H133" s="41"/>
    </row>
    <row r="134" spans="1:8" s="2" customFormat="1" ht="22.5">
      <c r="A134" s="36"/>
      <c r="B134" s="41"/>
      <c r="C134" s="274" t="s">
        <v>579</v>
      </c>
      <c r="D134" s="274" t="s">
        <v>3431</v>
      </c>
      <c r="E134" s="19" t="s">
        <v>233</v>
      </c>
      <c r="F134" s="275">
        <v>9.069</v>
      </c>
      <c r="G134" s="36"/>
      <c r="H134" s="41"/>
    </row>
    <row r="135" spans="1:8" s="2" customFormat="1" ht="22.5">
      <c r="A135" s="36"/>
      <c r="B135" s="41"/>
      <c r="C135" s="274" t="s">
        <v>591</v>
      </c>
      <c r="D135" s="274" t="s">
        <v>3432</v>
      </c>
      <c r="E135" s="19" t="s">
        <v>233</v>
      </c>
      <c r="F135" s="275">
        <v>9.069</v>
      </c>
      <c r="G135" s="36"/>
      <c r="H135" s="41"/>
    </row>
    <row r="136" spans="1:8" s="2" customFormat="1" ht="16.9" customHeight="1">
      <c r="A136" s="36"/>
      <c r="B136" s="41"/>
      <c r="C136" s="270" t="s">
        <v>162</v>
      </c>
      <c r="D136" s="271" t="s">
        <v>162</v>
      </c>
      <c r="E136" s="272" t="s">
        <v>28</v>
      </c>
      <c r="F136" s="273">
        <v>4.034</v>
      </c>
      <c r="G136" s="36"/>
      <c r="H136" s="41"/>
    </row>
    <row r="137" spans="1:8" s="2" customFormat="1" ht="16.9" customHeight="1">
      <c r="A137" s="36"/>
      <c r="B137" s="41"/>
      <c r="C137" s="274" t="s">
        <v>28</v>
      </c>
      <c r="D137" s="274" t="s">
        <v>446</v>
      </c>
      <c r="E137" s="19" t="s">
        <v>28</v>
      </c>
      <c r="F137" s="275">
        <v>4.034</v>
      </c>
      <c r="G137" s="36"/>
      <c r="H137" s="41"/>
    </row>
    <row r="138" spans="1:8" s="2" customFormat="1" ht="16.9" customHeight="1">
      <c r="A138" s="36"/>
      <c r="B138" s="41"/>
      <c r="C138" s="274" t="s">
        <v>162</v>
      </c>
      <c r="D138" s="274" t="s">
        <v>241</v>
      </c>
      <c r="E138" s="19" t="s">
        <v>28</v>
      </c>
      <c r="F138" s="275">
        <v>4.034</v>
      </c>
      <c r="G138" s="36"/>
      <c r="H138" s="41"/>
    </row>
    <row r="139" spans="1:8" s="2" customFormat="1" ht="16.9" customHeight="1">
      <c r="A139" s="36"/>
      <c r="B139" s="41"/>
      <c r="C139" s="276" t="s">
        <v>3393</v>
      </c>
      <c r="D139" s="36"/>
      <c r="E139" s="36"/>
      <c r="F139" s="36"/>
      <c r="G139" s="36"/>
      <c r="H139" s="41"/>
    </row>
    <row r="140" spans="1:8" s="2" customFormat="1" ht="22.5">
      <c r="A140" s="36"/>
      <c r="B140" s="41"/>
      <c r="C140" s="274" t="s">
        <v>442</v>
      </c>
      <c r="D140" s="274" t="s">
        <v>3398</v>
      </c>
      <c r="E140" s="19" t="s">
        <v>233</v>
      </c>
      <c r="F140" s="275">
        <v>4.034</v>
      </c>
      <c r="G140" s="36"/>
      <c r="H140" s="41"/>
    </row>
    <row r="141" spans="1:8" s="2" customFormat="1" ht="16.9" customHeight="1">
      <c r="A141" s="36"/>
      <c r="B141" s="41"/>
      <c r="C141" s="274" t="s">
        <v>461</v>
      </c>
      <c r="D141" s="274" t="s">
        <v>3433</v>
      </c>
      <c r="E141" s="19" t="s">
        <v>233</v>
      </c>
      <c r="F141" s="275">
        <v>4.034</v>
      </c>
      <c r="G141" s="36"/>
      <c r="H141" s="41"/>
    </row>
    <row r="142" spans="1:8" s="2" customFormat="1" ht="22.5">
      <c r="A142" s="36"/>
      <c r="B142" s="41"/>
      <c r="C142" s="274" t="s">
        <v>476</v>
      </c>
      <c r="D142" s="274" t="s">
        <v>3434</v>
      </c>
      <c r="E142" s="19" t="s">
        <v>233</v>
      </c>
      <c r="F142" s="275">
        <v>4.034</v>
      </c>
      <c r="G142" s="36"/>
      <c r="H142" s="41"/>
    </row>
    <row r="143" spans="1:8" s="2" customFormat="1" ht="16.9" customHeight="1">
      <c r="A143" s="36"/>
      <c r="B143" s="41"/>
      <c r="C143" s="270" t="s">
        <v>165</v>
      </c>
      <c r="D143" s="271" t="s">
        <v>165</v>
      </c>
      <c r="E143" s="272" t="s">
        <v>28</v>
      </c>
      <c r="F143" s="273">
        <v>6.001</v>
      </c>
      <c r="G143" s="36"/>
      <c r="H143" s="41"/>
    </row>
    <row r="144" spans="1:8" s="2" customFormat="1" ht="16.9" customHeight="1">
      <c r="A144" s="36"/>
      <c r="B144" s="41"/>
      <c r="C144" s="274" t="s">
        <v>28</v>
      </c>
      <c r="D144" s="274" t="s">
        <v>452</v>
      </c>
      <c r="E144" s="19" t="s">
        <v>28</v>
      </c>
      <c r="F144" s="275">
        <v>5.763</v>
      </c>
      <c r="G144" s="36"/>
      <c r="H144" s="41"/>
    </row>
    <row r="145" spans="1:8" s="2" customFormat="1" ht="16.9" customHeight="1">
      <c r="A145" s="36"/>
      <c r="B145" s="41"/>
      <c r="C145" s="274" t="s">
        <v>28</v>
      </c>
      <c r="D145" s="274" t="s">
        <v>453</v>
      </c>
      <c r="E145" s="19" t="s">
        <v>28</v>
      </c>
      <c r="F145" s="275">
        <v>0.238</v>
      </c>
      <c r="G145" s="36"/>
      <c r="H145" s="41"/>
    </row>
    <row r="146" spans="1:8" s="2" customFormat="1" ht="16.9" customHeight="1">
      <c r="A146" s="36"/>
      <c r="B146" s="41"/>
      <c r="C146" s="274" t="s">
        <v>165</v>
      </c>
      <c r="D146" s="274" t="s">
        <v>241</v>
      </c>
      <c r="E146" s="19" t="s">
        <v>28</v>
      </c>
      <c r="F146" s="275">
        <v>6.001</v>
      </c>
      <c r="G146" s="36"/>
      <c r="H146" s="41"/>
    </row>
    <row r="147" spans="1:8" s="2" customFormat="1" ht="16.9" customHeight="1">
      <c r="A147" s="36"/>
      <c r="B147" s="41"/>
      <c r="C147" s="276" t="s">
        <v>3393</v>
      </c>
      <c r="D147" s="36"/>
      <c r="E147" s="36"/>
      <c r="F147" s="36"/>
      <c r="G147" s="36"/>
      <c r="H147" s="41"/>
    </row>
    <row r="148" spans="1:8" s="2" customFormat="1" ht="22.5">
      <c r="A148" s="36"/>
      <c r="B148" s="41"/>
      <c r="C148" s="274" t="s">
        <v>448</v>
      </c>
      <c r="D148" s="274" t="s">
        <v>3399</v>
      </c>
      <c r="E148" s="19" t="s">
        <v>233</v>
      </c>
      <c r="F148" s="275">
        <v>6.001</v>
      </c>
      <c r="G148" s="36"/>
      <c r="H148" s="41"/>
    </row>
    <row r="149" spans="1:8" s="2" customFormat="1" ht="16.9" customHeight="1">
      <c r="A149" s="36"/>
      <c r="B149" s="41"/>
      <c r="C149" s="274" t="s">
        <v>466</v>
      </c>
      <c r="D149" s="274" t="s">
        <v>3435</v>
      </c>
      <c r="E149" s="19" t="s">
        <v>233</v>
      </c>
      <c r="F149" s="275">
        <v>6.001</v>
      </c>
      <c r="G149" s="36"/>
      <c r="H149" s="41"/>
    </row>
    <row r="150" spans="1:8" s="2" customFormat="1" ht="22.5">
      <c r="A150" s="36"/>
      <c r="B150" s="41"/>
      <c r="C150" s="274" t="s">
        <v>481</v>
      </c>
      <c r="D150" s="274" t="s">
        <v>3436</v>
      </c>
      <c r="E150" s="19" t="s">
        <v>233</v>
      </c>
      <c r="F150" s="275">
        <v>6.001</v>
      </c>
      <c r="G150" s="36"/>
      <c r="H150" s="41"/>
    </row>
    <row r="151" spans="1:8" s="2" customFormat="1" ht="16.9" customHeight="1">
      <c r="A151" s="36"/>
      <c r="B151" s="41"/>
      <c r="C151" s="270" t="s">
        <v>167</v>
      </c>
      <c r="D151" s="271" t="s">
        <v>167</v>
      </c>
      <c r="E151" s="272" t="s">
        <v>28</v>
      </c>
      <c r="F151" s="273">
        <v>0.357</v>
      </c>
      <c r="G151" s="36"/>
      <c r="H151" s="41"/>
    </row>
    <row r="152" spans="1:8" s="2" customFormat="1" ht="16.9" customHeight="1">
      <c r="A152" s="36"/>
      <c r="B152" s="41"/>
      <c r="C152" s="274" t="s">
        <v>28</v>
      </c>
      <c r="D152" s="274" t="s">
        <v>239</v>
      </c>
      <c r="E152" s="19" t="s">
        <v>28</v>
      </c>
      <c r="F152" s="275">
        <v>0</v>
      </c>
      <c r="G152" s="36"/>
      <c r="H152" s="41"/>
    </row>
    <row r="153" spans="1:8" s="2" customFormat="1" ht="16.9" customHeight="1">
      <c r="A153" s="36"/>
      <c r="B153" s="41"/>
      <c r="C153" s="274" t="s">
        <v>28</v>
      </c>
      <c r="D153" s="274" t="s">
        <v>459</v>
      </c>
      <c r="E153" s="19" t="s">
        <v>28</v>
      </c>
      <c r="F153" s="275">
        <v>0.357</v>
      </c>
      <c r="G153" s="36"/>
      <c r="H153" s="41"/>
    </row>
    <row r="154" spans="1:8" s="2" customFormat="1" ht="16.9" customHeight="1">
      <c r="A154" s="36"/>
      <c r="B154" s="41"/>
      <c r="C154" s="274" t="s">
        <v>167</v>
      </c>
      <c r="D154" s="274" t="s">
        <v>241</v>
      </c>
      <c r="E154" s="19" t="s">
        <v>28</v>
      </c>
      <c r="F154" s="275">
        <v>0.357</v>
      </c>
      <c r="G154" s="36"/>
      <c r="H154" s="41"/>
    </row>
    <row r="155" spans="1:8" s="2" customFormat="1" ht="16.9" customHeight="1">
      <c r="A155" s="36"/>
      <c r="B155" s="41"/>
      <c r="C155" s="276" t="s">
        <v>3393</v>
      </c>
      <c r="D155" s="36"/>
      <c r="E155" s="36"/>
      <c r="F155" s="36"/>
      <c r="G155" s="36"/>
      <c r="H155" s="41"/>
    </row>
    <row r="156" spans="1:8" s="2" customFormat="1" ht="22.5">
      <c r="A156" s="36"/>
      <c r="B156" s="41"/>
      <c r="C156" s="274" t="s">
        <v>455</v>
      </c>
      <c r="D156" s="274" t="s">
        <v>3437</v>
      </c>
      <c r="E156" s="19" t="s">
        <v>233</v>
      </c>
      <c r="F156" s="275">
        <v>0.357</v>
      </c>
      <c r="G156" s="36"/>
      <c r="H156" s="41"/>
    </row>
    <row r="157" spans="1:8" s="2" customFormat="1" ht="16.9" customHeight="1">
      <c r="A157" s="36"/>
      <c r="B157" s="41"/>
      <c r="C157" s="274" t="s">
        <v>471</v>
      </c>
      <c r="D157" s="274" t="s">
        <v>3438</v>
      </c>
      <c r="E157" s="19" t="s">
        <v>233</v>
      </c>
      <c r="F157" s="275">
        <v>0.357</v>
      </c>
      <c r="G157" s="36"/>
      <c r="H157" s="41"/>
    </row>
    <row r="158" spans="1:8" s="2" customFormat="1" ht="16.9" customHeight="1">
      <c r="A158" s="36"/>
      <c r="B158" s="41"/>
      <c r="C158" s="270" t="s">
        <v>181</v>
      </c>
      <c r="D158" s="271" t="s">
        <v>181</v>
      </c>
      <c r="E158" s="272" t="s">
        <v>28</v>
      </c>
      <c r="F158" s="273">
        <v>1.274</v>
      </c>
      <c r="G158" s="36"/>
      <c r="H158" s="41"/>
    </row>
    <row r="159" spans="1:8" s="2" customFormat="1" ht="16.9" customHeight="1">
      <c r="A159" s="36"/>
      <c r="B159" s="41"/>
      <c r="C159" s="274" t="s">
        <v>28</v>
      </c>
      <c r="D159" s="274" t="s">
        <v>239</v>
      </c>
      <c r="E159" s="19" t="s">
        <v>28</v>
      </c>
      <c r="F159" s="275">
        <v>0</v>
      </c>
      <c r="G159" s="36"/>
      <c r="H159" s="41"/>
    </row>
    <row r="160" spans="1:8" s="2" customFormat="1" ht="16.9" customHeight="1">
      <c r="A160" s="36"/>
      <c r="B160" s="41"/>
      <c r="C160" s="274" t="s">
        <v>181</v>
      </c>
      <c r="D160" s="274" t="s">
        <v>1101</v>
      </c>
      <c r="E160" s="19" t="s">
        <v>28</v>
      </c>
      <c r="F160" s="275">
        <v>1.274</v>
      </c>
      <c r="G160" s="36"/>
      <c r="H160" s="41"/>
    </row>
    <row r="161" spans="1:8" s="2" customFormat="1" ht="16.9" customHeight="1">
      <c r="A161" s="36"/>
      <c r="B161" s="41"/>
      <c r="C161" s="276" t="s">
        <v>3393</v>
      </c>
      <c r="D161" s="36"/>
      <c r="E161" s="36"/>
      <c r="F161" s="36"/>
      <c r="G161" s="36"/>
      <c r="H161" s="41"/>
    </row>
    <row r="162" spans="1:8" s="2" customFormat="1" ht="16.9" customHeight="1">
      <c r="A162" s="36"/>
      <c r="B162" s="41"/>
      <c r="C162" s="274" t="s">
        <v>1097</v>
      </c>
      <c r="D162" s="274" t="s">
        <v>3439</v>
      </c>
      <c r="E162" s="19" t="s">
        <v>275</v>
      </c>
      <c r="F162" s="275">
        <v>1.274</v>
      </c>
      <c r="G162" s="36"/>
      <c r="H162" s="41"/>
    </row>
    <row r="163" spans="1:8" s="2" customFormat="1" ht="16.9" customHeight="1">
      <c r="A163" s="36"/>
      <c r="B163" s="41"/>
      <c r="C163" s="274" t="s">
        <v>1137</v>
      </c>
      <c r="D163" s="274" t="s">
        <v>28</v>
      </c>
      <c r="E163" s="19" t="s">
        <v>275</v>
      </c>
      <c r="F163" s="275">
        <v>2.263</v>
      </c>
      <c r="G163" s="36"/>
      <c r="H163" s="41"/>
    </row>
    <row r="164" spans="1:8" s="2" customFormat="1" ht="16.9" customHeight="1">
      <c r="A164" s="36"/>
      <c r="B164" s="41"/>
      <c r="C164" s="270" t="s">
        <v>693</v>
      </c>
      <c r="D164" s="271" t="s">
        <v>693</v>
      </c>
      <c r="E164" s="272" t="s">
        <v>28</v>
      </c>
      <c r="F164" s="273">
        <v>41.183</v>
      </c>
      <c r="G164" s="36"/>
      <c r="H164" s="41"/>
    </row>
    <row r="165" spans="1:8" s="2" customFormat="1" ht="16.9" customHeight="1">
      <c r="A165" s="36"/>
      <c r="B165" s="41"/>
      <c r="C165" s="274" t="s">
        <v>28</v>
      </c>
      <c r="D165" s="274" t="s">
        <v>239</v>
      </c>
      <c r="E165" s="19" t="s">
        <v>28</v>
      </c>
      <c r="F165" s="275">
        <v>0</v>
      </c>
      <c r="G165" s="36"/>
      <c r="H165" s="41"/>
    </row>
    <row r="166" spans="1:8" s="2" customFormat="1" ht="16.9" customHeight="1">
      <c r="A166" s="36"/>
      <c r="B166" s="41"/>
      <c r="C166" s="274" t="s">
        <v>28</v>
      </c>
      <c r="D166" s="274" t="s">
        <v>690</v>
      </c>
      <c r="E166" s="19" t="s">
        <v>28</v>
      </c>
      <c r="F166" s="275">
        <v>1.827</v>
      </c>
      <c r="G166" s="36"/>
      <c r="H166" s="41"/>
    </row>
    <row r="167" spans="1:8" s="2" customFormat="1" ht="16.9" customHeight="1">
      <c r="A167" s="36"/>
      <c r="B167" s="41"/>
      <c r="C167" s="274" t="s">
        <v>28</v>
      </c>
      <c r="D167" s="274" t="s">
        <v>691</v>
      </c>
      <c r="E167" s="19" t="s">
        <v>28</v>
      </c>
      <c r="F167" s="275">
        <v>37.306</v>
      </c>
      <c r="G167" s="36"/>
      <c r="H167" s="41"/>
    </row>
    <row r="168" spans="1:8" s="2" customFormat="1" ht="16.9" customHeight="1">
      <c r="A168" s="36"/>
      <c r="B168" s="41"/>
      <c r="C168" s="274" t="s">
        <v>28</v>
      </c>
      <c r="D168" s="274" t="s">
        <v>692</v>
      </c>
      <c r="E168" s="19" t="s">
        <v>28</v>
      </c>
      <c r="F168" s="275">
        <v>2.05</v>
      </c>
      <c r="G168" s="36"/>
      <c r="H168" s="41"/>
    </row>
    <row r="169" spans="1:8" s="2" customFormat="1" ht="16.9" customHeight="1">
      <c r="A169" s="36"/>
      <c r="B169" s="41"/>
      <c r="C169" s="274" t="s">
        <v>693</v>
      </c>
      <c r="D169" s="274" t="s">
        <v>241</v>
      </c>
      <c r="E169" s="19" t="s">
        <v>28</v>
      </c>
      <c r="F169" s="275">
        <v>41.183</v>
      </c>
      <c r="G169" s="36"/>
      <c r="H169" s="41"/>
    </row>
    <row r="170" spans="1:8" s="2" customFormat="1" ht="16.9" customHeight="1">
      <c r="A170" s="36"/>
      <c r="B170" s="41"/>
      <c r="C170" s="270" t="s">
        <v>135</v>
      </c>
      <c r="D170" s="271" t="s">
        <v>135</v>
      </c>
      <c r="E170" s="272" t="s">
        <v>28</v>
      </c>
      <c r="F170" s="273">
        <v>39.356</v>
      </c>
      <c r="G170" s="36"/>
      <c r="H170" s="41"/>
    </row>
    <row r="171" spans="1:8" s="2" customFormat="1" ht="16.9" customHeight="1">
      <c r="A171" s="36"/>
      <c r="B171" s="41"/>
      <c r="C171" s="274" t="s">
        <v>28</v>
      </c>
      <c r="D171" s="274" t="s">
        <v>691</v>
      </c>
      <c r="E171" s="19" t="s">
        <v>28</v>
      </c>
      <c r="F171" s="275">
        <v>37.306</v>
      </c>
      <c r="G171" s="36"/>
      <c r="H171" s="41"/>
    </row>
    <row r="172" spans="1:8" s="2" customFormat="1" ht="16.9" customHeight="1">
      <c r="A172" s="36"/>
      <c r="B172" s="41"/>
      <c r="C172" s="274" t="s">
        <v>28</v>
      </c>
      <c r="D172" s="274" t="s">
        <v>692</v>
      </c>
      <c r="E172" s="19" t="s">
        <v>28</v>
      </c>
      <c r="F172" s="275">
        <v>2.05</v>
      </c>
      <c r="G172" s="36"/>
      <c r="H172" s="41"/>
    </row>
    <row r="173" spans="1:8" s="2" customFormat="1" ht="16.9" customHeight="1">
      <c r="A173" s="36"/>
      <c r="B173" s="41"/>
      <c r="C173" s="274" t="s">
        <v>135</v>
      </c>
      <c r="D173" s="274" t="s">
        <v>554</v>
      </c>
      <c r="E173" s="19" t="s">
        <v>28</v>
      </c>
      <c r="F173" s="275">
        <v>39.356</v>
      </c>
      <c r="G173" s="36"/>
      <c r="H173" s="41"/>
    </row>
    <row r="174" spans="1:8" s="2" customFormat="1" ht="16.9" customHeight="1">
      <c r="A174" s="36"/>
      <c r="B174" s="41"/>
      <c r="C174" s="276" t="s">
        <v>3393</v>
      </c>
      <c r="D174" s="36"/>
      <c r="E174" s="36"/>
      <c r="F174" s="36"/>
      <c r="G174" s="36"/>
      <c r="H174" s="41"/>
    </row>
    <row r="175" spans="1:8" s="2" customFormat="1" ht="22.5">
      <c r="A175" s="36"/>
      <c r="B175" s="41"/>
      <c r="C175" s="274" t="s">
        <v>686</v>
      </c>
      <c r="D175" s="274" t="s">
        <v>3440</v>
      </c>
      <c r="E175" s="19" t="s">
        <v>275</v>
      </c>
      <c r="F175" s="275">
        <v>41.183</v>
      </c>
      <c r="G175" s="36"/>
      <c r="H175" s="41"/>
    </row>
    <row r="176" spans="1:8" s="2" customFormat="1" ht="16.9" customHeight="1">
      <c r="A176" s="36"/>
      <c r="B176" s="41"/>
      <c r="C176" s="274" t="s">
        <v>365</v>
      </c>
      <c r="D176" s="274" t="s">
        <v>3441</v>
      </c>
      <c r="E176" s="19" t="s">
        <v>275</v>
      </c>
      <c r="F176" s="275">
        <v>273.233</v>
      </c>
      <c r="G176" s="36"/>
      <c r="H176" s="41"/>
    </row>
    <row r="177" spans="1:8" s="2" customFormat="1" ht="16.9" customHeight="1">
      <c r="A177" s="36"/>
      <c r="B177" s="41"/>
      <c r="C177" s="274" t="s">
        <v>1149</v>
      </c>
      <c r="D177" s="274" t="s">
        <v>3442</v>
      </c>
      <c r="E177" s="19" t="s">
        <v>275</v>
      </c>
      <c r="F177" s="275">
        <v>39.356</v>
      </c>
      <c r="G177" s="36"/>
      <c r="H177" s="41"/>
    </row>
    <row r="178" spans="1:8" s="2" customFormat="1" ht="16.9" customHeight="1">
      <c r="A178" s="36"/>
      <c r="B178" s="41"/>
      <c r="C178" s="274" t="s">
        <v>1175</v>
      </c>
      <c r="D178" s="274" t="s">
        <v>3423</v>
      </c>
      <c r="E178" s="19" t="s">
        <v>275</v>
      </c>
      <c r="F178" s="275">
        <v>427.602</v>
      </c>
      <c r="G178" s="36"/>
      <c r="H178" s="41"/>
    </row>
    <row r="179" spans="1:8" s="2" customFormat="1" ht="16.9" customHeight="1">
      <c r="A179" s="36"/>
      <c r="B179" s="41"/>
      <c r="C179" s="274" t="s">
        <v>1181</v>
      </c>
      <c r="D179" s="274" t="s">
        <v>3443</v>
      </c>
      <c r="E179" s="19" t="s">
        <v>275</v>
      </c>
      <c r="F179" s="275">
        <v>39.356</v>
      </c>
      <c r="G179" s="36"/>
      <c r="H179" s="41"/>
    </row>
    <row r="180" spans="1:8" s="2" customFormat="1" ht="16.9" customHeight="1">
      <c r="A180" s="36"/>
      <c r="B180" s="41"/>
      <c r="C180" s="274" t="s">
        <v>1191</v>
      </c>
      <c r="D180" s="274" t="s">
        <v>3444</v>
      </c>
      <c r="E180" s="19" t="s">
        <v>275</v>
      </c>
      <c r="F180" s="275">
        <v>39.356</v>
      </c>
      <c r="G180" s="36"/>
      <c r="H180" s="41"/>
    </row>
    <row r="181" spans="1:8" s="2" customFormat="1" ht="16.9" customHeight="1">
      <c r="A181" s="36"/>
      <c r="B181" s="41"/>
      <c r="C181" s="270" t="s">
        <v>112</v>
      </c>
      <c r="D181" s="271" t="s">
        <v>112</v>
      </c>
      <c r="E181" s="272" t="s">
        <v>28</v>
      </c>
      <c r="F181" s="273">
        <v>39.356</v>
      </c>
      <c r="G181" s="36"/>
      <c r="H181" s="41"/>
    </row>
    <row r="182" spans="1:8" s="2" customFormat="1" ht="16.9" customHeight="1">
      <c r="A182" s="36"/>
      <c r="B182" s="41"/>
      <c r="C182" s="274" t="s">
        <v>28</v>
      </c>
      <c r="D182" s="274" t="s">
        <v>239</v>
      </c>
      <c r="E182" s="19" t="s">
        <v>28</v>
      </c>
      <c r="F182" s="275">
        <v>0</v>
      </c>
      <c r="G182" s="36"/>
      <c r="H182" s="41"/>
    </row>
    <row r="183" spans="1:8" s="2" customFormat="1" ht="16.9" customHeight="1">
      <c r="A183" s="36"/>
      <c r="B183" s="41"/>
      <c r="C183" s="274" t="s">
        <v>28</v>
      </c>
      <c r="D183" s="274" t="s">
        <v>691</v>
      </c>
      <c r="E183" s="19" t="s">
        <v>28</v>
      </c>
      <c r="F183" s="275">
        <v>37.306</v>
      </c>
      <c r="G183" s="36"/>
      <c r="H183" s="41"/>
    </row>
    <row r="184" spans="1:8" s="2" customFormat="1" ht="16.9" customHeight="1">
      <c r="A184" s="36"/>
      <c r="B184" s="41"/>
      <c r="C184" s="274" t="s">
        <v>28</v>
      </c>
      <c r="D184" s="274" t="s">
        <v>692</v>
      </c>
      <c r="E184" s="19" t="s">
        <v>28</v>
      </c>
      <c r="F184" s="275">
        <v>2.05</v>
      </c>
      <c r="G184" s="36"/>
      <c r="H184" s="41"/>
    </row>
    <row r="185" spans="1:8" s="2" customFormat="1" ht="16.9" customHeight="1">
      <c r="A185" s="36"/>
      <c r="B185" s="41"/>
      <c r="C185" s="274" t="s">
        <v>112</v>
      </c>
      <c r="D185" s="274" t="s">
        <v>241</v>
      </c>
      <c r="E185" s="19" t="s">
        <v>28</v>
      </c>
      <c r="F185" s="275">
        <v>39.356</v>
      </c>
      <c r="G185" s="36"/>
      <c r="H185" s="41"/>
    </row>
    <row r="186" spans="1:8" s="2" customFormat="1" ht="16.9" customHeight="1">
      <c r="A186" s="36"/>
      <c r="B186" s="41"/>
      <c r="C186" s="276" t="s">
        <v>3393</v>
      </c>
      <c r="D186" s="36"/>
      <c r="E186" s="36"/>
      <c r="F186" s="36"/>
      <c r="G186" s="36"/>
      <c r="H186" s="41"/>
    </row>
    <row r="187" spans="1:8" s="2" customFormat="1" ht="16.9" customHeight="1">
      <c r="A187" s="36"/>
      <c r="B187" s="41"/>
      <c r="C187" s="274" t="s">
        <v>695</v>
      </c>
      <c r="D187" s="274" t="s">
        <v>3445</v>
      </c>
      <c r="E187" s="19" t="s">
        <v>275</v>
      </c>
      <c r="F187" s="275">
        <v>429.824</v>
      </c>
      <c r="G187" s="36"/>
      <c r="H187" s="41"/>
    </row>
    <row r="188" spans="1:8" s="2" customFormat="1" ht="16.9" customHeight="1">
      <c r="A188" s="36"/>
      <c r="B188" s="41"/>
      <c r="C188" s="270" t="s">
        <v>133</v>
      </c>
      <c r="D188" s="271" t="s">
        <v>133</v>
      </c>
      <c r="E188" s="272" t="s">
        <v>28</v>
      </c>
      <c r="F188" s="273">
        <v>273.233</v>
      </c>
      <c r="G188" s="36"/>
      <c r="H188" s="41"/>
    </row>
    <row r="189" spans="1:8" s="2" customFormat="1" ht="16.9" customHeight="1">
      <c r="A189" s="36"/>
      <c r="B189" s="41"/>
      <c r="C189" s="274" t="s">
        <v>28</v>
      </c>
      <c r="D189" s="274" t="s">
        <v>239</v>
      </c>
      <c r="E189" s="19" t="s">
        <v>28</v>
      </c>
      <c r="F189" s="275">
        <v>0</v>
      </c>
      <c r="G189" s="36"/>
      <c r="H189" s="41"/>
    </row>
    <row r="190" spans="1:8" s="2" customFormat="1" ht="16.9" customHeight="1">
      <c r="A190" s="36"/>
      <c r="B190" s="41"/>
      <c r="C190" s="274" t="s">
        <v>28</v>
      </c>
      <c r="D190" s="274" t="s">
        <v>368</v>
      </c>
      <c r="E190" s="19" t="s">
        <v>28</v>
      </c>
      <c r="F190" s="275">
        <v>12.483</v>
      </c>
      <c r="G190" s="36"/>
      <c r="H190" s="41"/>
    </row>
    <row r="191" spans="1:8" s="2" customFormat="1" ht="16.9" customHeight="1">
      <c r="A191" s="36"/>
      <c r="B191" s="41"/>
      <c r="C191" s="274" t="s">
        <v>28</v>
      </c>
      <c r="D191" s="274" t="s">
        <v>369</v>
      </c>
      <c r="E191" s="19" t="s">
        <v>28</v>
      </c>
      <c r="F191" s="275">
        <v>7.87</v>
      </c>
      <c r="G191" s="36"/>
      <c r="H191" s="41"/>
    </row>
    <row r="192" spans="1:8" s="2" customFormat="1" ht="16.9" customHeight="1">
      <c r="A192" s="36"/>
      <c r="B192" s="41"/>
      <c r="C192" s="274" t="s">
        <v>28</v>
      </c>
      <c r="D192" s="274" t="s">
        <v>370</v>
      </c>
      <c r="E192" s="19" t="s">
        <v>28</v>
      </c>
      <c r="F192" s="275">
        <v>110.824</v>
      </c>
      <c r="G192" s="36"/>
      <c r="H192" s="41"/>
    </row>
    <row r="193" spans="1:8" s="2" customFormat="1" ht="16.9" customHeight="1">
      <c r="A193" s="36"/>
      <c r="B193" s="41"/>
      <c r="C193" s="274" t="s">
        <v>28</v>
      </c>
      <c r="D193" s="274" t="s">
        <v>371</v>
      </c>
      <c r="E193" s="19" t="s">
        <v>28</v>
      </c>
      <c r="F193" s="275">
        <v>12.96</v>
      </c>
      <c r="G193" s="36"/>
      <c r="H193" s="41"/>
    </row>
    <row r="194" spans="1:8" s="2" customFormat="1" ht="16.9" customHeight="1">
      <c r="A194" s="36"/>
      <c r="B194" s="41"/>
      <c r="C194" s="274" t="s">
        <v>28</v>
      </c>
      <c r="D194" s="274" t="s">
        <v>372</v>
      </c>
      <c r="E194" s="19" t="s">
        <v>28</v>
      </c>
      <c r="F194" s="275">
        <v>-7.96</v>
      </c>
      <c r="G194" s="36"/>
      <c r="H194" s="41"/>
    </row>
    <row r="195" spans="1:8" s="2" customFormat="1" ht="16.9" customHeight="1">
      <c r="A195" s="36"/>
      <c r="B195" s="41"/>
      <c r="C195" s="274" t="s">
        <v>28</v>
      </c>
      <c r="D195" s="274" t="s">
        <v>373</v>
      </c>
      <c r="E195" s="19" t="s">
        <v>28</v>
      </c>
      <c r="F195" s="275">
        <v>12.42</v>
      </c>
      <c r="G195" s="36"/>
      <c r="H195" s="41"/>
    </row>
    <row r="196" spans="1:8" s="2" customFormat="1" ht="16.9" customHeight="1">
      <c r="A196" s="36"/>
      <c r="B196" s="41"/>
      <c r="C196" s="274" t="s">
        <v>28</v>
      </c>
      <c r="D196" s="274" t="s">
        <v>374</v>
      </c>
      <c r="E196" s="19" t="s">
        <v>28</v>
      </c>
      <c r="F196" s="275">
        <v>-12.72</v>
      </c>
      <c r="G196" s="36"/>
      <c r="H196" s="41"/>
    </row>
    <row r="197" spans="1:8" s="2" customFormat="1" ht="16.9" customHeight="1">
      <c r="A197" s="36"/>
      <c r="B197" s="41"/>
      <c r="C197" s="274" t="s">
        <v>28</v>
      </c>
      <c r="D197" s="274" t="s">
        <v>119</v>
      </c>
      <c r="E197" s="19" t="s">
        <v>28</v>
      </c>
      <c r="F197" s="275">
        <v>57.341</v>
      </c>
      <c r="G197" s="36"/>
      <c r="H197" s="41"/>
    </row>
    <row r="198" spans="1:8" s="2" customFormat="1" ht="16.9" customHeight="1">
      <c r="A198" s="36"/>
      <c r="B198" s="41"/>
      <c r="C198" s="274" t="s">
        <v>28</v>
      </c>
      <c r="D198" s="274" t="s">
        <v>375</v>
      </c>
      <c r="E198" s="19" t="s">
        <v>28</v>
      </c>
      <c r="F198" s="275">
        <v>9.18</v>
      </c>
      <c r="G198" s="36"/>
      <c r="H198" s="41"/>
    </row>
    <row r="199" spans="1:8" s="2" customFormat="1" ht="16.9" customHeight="1">
      <c r="A199" s="36"/>
      <c r="B199" s="41"/>
      <c r="C199" s="274" t="s">
        <v>28</v>
      </c>
      <c r="D199" s="274" t="s">
        <v>121</v>
      </c>
      <c r="E199" s="19" t="s">
        <v>28</v>
      </c>
      <c r="F199" s="275">
        <v>31.479</v>
      </c>
      <c r="G199" s="36"/>
      <c r="H199" s="41"/>
    </row>
    <row r="200" spans="1:8" s="2" customFormat="1" ht="16.9" customHeight="1">
      <c r="A200" s="36"/>
      <c r="B200" s="41"/>
      <c r="C200" s="274" t="s">
        <v>28</v>
      </c>
      <c r="D200" s="274" t="s">
        <v>135</v>
      </c>
      <c r="E200" s="19" t="s">
        <v>28</v>
      </c>
      <c r="F200" s="275">
        <v>39.356</v>
      </c>
      <c r="G200" s="36"/>
      <c r="H200" s="41"/>
    </row>
    <row r="201" spans="1:8" s="2" customFormat="1" ht="16.9" customHeight="1">
      <c r="A201" s="36"/>
      <c r="B201" s="41"/>
      <c r="C201" s="274" t="s">
        <v>133</v>
      </c>
      <c r="D201" s="274" t="s">
        <v>241</v>
      </c>
      <c r="E201" s="19" t="s">
        <v>28</v>
      </c>
      <c r="F201" s="275">
        <v>273.233</v>
      </c>
      <c r="G201" s="36"/>
      <c r="H201" s="41"/>
    </row>
    <row r="202" spans="1:8" s="2" customFormat="1" ht="16.9" customHeight="1">
      <c r="A202" s="36"/>
      <c r="B202" s="41"/>
      <c r="C202" s="276" t="s">
        <v>3393</v>
      </c>
      <c r="D202" s="36"/>
      <c r="E202" s="36"/>
      <c r="F202" s="36"/>
      <c r="G202" s="36"/>
      <c r="H202" s="41"/>
    </row>
    <row r="203" spans="1:8" s="2" customFormat="1" ht="16.9" customHeight="1">
      <c r="A203" s="36"/>
      <c r="B203" s="41"/>
      <c r="C203" s="274" t="s">
        <v>365</v>
      </c>
      <c r="D203" s="274" t="s">
        <v>3441</v>
      </c>
      <c r="E203" s="19" t="s">
        <v>275</v>
      </c>
      <c r="F203" s="275">
        <v>273.233</v>
      </c>
      <c r="G203" s="36"/>
      <c r="H203" s="41"/>
    </row>
    <row r="204" spans="1:8" s="2" customFormat="1" ht="16.9" customHeight="1">
      <c r="A204" s="36"/>
      <c r="B204" s="41"/>
      <c r="C204" s="274" t="s">
        <v>348</v>
      </c>
      <c r="D204" s="274" t="s">
        <v>3446</v>
      </c>
      <c r="E204" s="19" t="s">
        <v>275</v>
      </c>
      <c r="F204" s="275">
        <v>273.233</v>
      </c>
      <c r="G204" s="36"/>
      <c r="H204" s="41"/>
    </row>
    <row r="205" spans="1:8" s="2" customFormat="1" ht="16.9" customHeight="1">
      <c r="A205" s="36"/>
      <c r="B205" s="41"/>
      <c r="C205" s="274" t="s">
        <v>1144</v>
      </c>
      <c r="D205" s="274" t="s">
        <v>3447</v>
      </c>
      <c r="E205" s="19" t="s">
        <v>275</v>
      </c>
      <c r="F205" s="275">
        <v>670.72</v>
      </c>
      <c r="G205" s="36"/>
      <c r="H205" s="41"/>
    </row>
    <row r="206" spans="1:8" s="2" customFormat="1" ht="16.9" customHeight="1">
      <c r="A206" s="36"/>
      <c r="B206" s="41"/>
      <c r="C206" s="274" t="s">
        <v>1175</v>
      </c>
      <c r="D206" s="274" t="s">
        <v>3423</v>
      </c>
      <c r="E206" s="19" t="s">
        <v>275</v>
      </c>
      <c r="F206" s="275">
        <v>427.602</v>
      </c>
      <c r="G206" s="36"/>
      <c r="H206" s="41"/>
    </row>
    <row r="207" spans="1:8" s="2" customFormat="1" ht="16.9" customHeight="1">
      <c r="A207" s="36"/>
      <c r="B207" s="41"/>
      <c r="C207" s="270" t="s">
        <v>136</v>
      </c>
      <c r="D207" s="271" t="s">
        <v>136</v>
      </c>
      <c r="E207" s="272" t="s">
        <v>28</v>
      </c>
      <c r="F207" s="273">
        <v>12.72</v>
      </c>
      <c r="G207" s="36"/>
      <c r="H207" s="41"/>
    </row>
    <row r="208" spans="1:8" s="2" customFormat="1" ht="16.9" customHeight="1">
      <c r="A208" s="36"/>
      <c r="B208" s="41"/>
      <c r="C208" s="274" t="s">
        <v>28</v>
      </c>
      <c r="D208" s="274" t="s">
        <v>239</v>
      </c>
      <c r="E208" s="19" t="s">
        <v>28</v>
      </c>
      <c r="F208" s="275">
        <v>0</v>
      </c>
      <c r="G208" s="36"/>
      <c r="H208" s="41"/>
    </row>
    <row r="209" spans="1:8" s="2" customFormat="1" ht="16.9" customHeight="1">
      <c r="A209" s="36"/>
      <c r="B209" s="41"/>
      <c r="C209" s="274" t="s">
        <v>28</v>
      </c>
      <c r="D209" s="274" t="s">
        <v>362</v>
      </c>
      <c r="E209" s="19" t="s">
        <v>28</v>
      </c>
      <c r="F209" s="275">
        <v>13.92</v>
      </c>
      <c r="G209" s="36"/>
      <c r="H209" s="41"/>
    </row>
    <row r="210" spans="1:8" s="2" customFormat="1" ht="16.9" customHeight="1">
      <c r="A210" s="36"/>
      <c r="B210" s="41"/>
      <c r="C210" s="274" t="s">
        <v>28</v>
      </c>
      <c r="D210" s="274" t="s">
        <v>363</v>
      </c>
      <c r="E210" s="19" t="s">
        <v>28</v>
      </c>
      <c r="F210" s="275">
        <v>-1.2</v>
      </c>
      <c r="G210" s="36"/>
      <c r="H210" s="41"/>
    </row>
    <row r="211" spans="1:8" s="2" customFormat="1" ht="16.9" customHeight="1">
      <c r="A211" s="36"/>
      <c r="B211" s="41"/>
      <c r="C211" s="274" t="s">
        <v>136</v>
      </c>
      <c r="D211" s="274" t="s">
        <v>241</v>
      </c>
      <c r="E211" s="19" t="s">
        <v>28</v>
      </c>
      <c r="F211" s="275">
        <v>12.72</v>
      </c>
      <c r="G211" s="36"/>
      <c r="H211" s="41"/>
    </row>
    <row r="212" spans="1:8" s="2" customFormat="1" ht="16.9" customHeight="1">
      <c r="A212" s="36"/>
      <c r="B212" s="41"/>
      <c r="C212" s="276" t="s">
        <v>3393</v>
      </c>
      <c r="D212" s="36"/>
      <c r="E212" s="36"/>
      <c r="F212" s="36"/>
      <c r="G212" s="36"/>
      <c r="H212" s="41"/>
    </row>
    <row r="213" spans="1:8" s="2" customFormat="1" ht="16.9" customHeight="1">
      <c r="A213" s="36"/>
      <c r="B213" s="41"/>
      <c r="C213" s="274" t="s">
        <v>359</v>
      </c>
      <c r="D213" s="274" t="s">
        <v>3448</v>
      </c>
      <c r="E213" s="19" t="s">
        <v>275</v>
      </c>
      <c r="F213" s="275">
        <v>12.72</v>
      </c>
      <c r="G213" s="36"/>
      <c r="H213" s="41"/>
    </row>
    <row r="214" spans="1:8" s="2" customFormat="1" ht="22.5">
      <c r="A214" s="36"/>
      <c r="B214" s="41"/>
      <c r="C214" s="274" t="s">
        <v>1056</v>
      </c>
      <c r="D214" s="274" t="s">
        <v>3449</v>
      </c>
      <c r="E214" s="19" t="s">
        <v>275</v>
      </c>
      <c r="F214" s="275">
        <v>12.72</v>
      </c>
      <c r="G214" s="36"/>
      <c r="H214" s="41"/>
    </row>
    <row r="215" spans="1:8" s="2" customFormat="1" ht="16.9" customHeight="1">
      <c r="A215" s="36"/>
      <c r="B215" s="41"/>
      <c r="C215" s="274" t="s">
        <v>1066</v>
      </c>
      <c r="D215" s="274" t="s">
        <v>3450</v>
      </c>
      <c r="E215" s="19" t="s">
        <v>275</v>
      </c>
      <c r="F215" s="275">
        <v>12.72</v>
      </c>
      <c r="G215" s="36"/>
      <c r="H215" s="41"/>
    </row>
    <row r="216" spans="1:8" s="2" customFormat="1" ht="22.5">
      <c r="A216" s="36"/>
      <c r="B216" s="41"/>
      <c r="C216" s="274" t="s">
        <v>1071</v>
      </c>
      <c r="D216" s="274" t="s">
        <v>3451</v>
      </c>
      <c r="E216" s="19" t="s">
        <v>275</v>
      </c>
      <c r="F216" s="275">
        <v>12.72</v>
      </c>
      <c r="G216" s="36"/>
      <c r="H216" s="41"/>
    </row>
    <row r="217" spans="1:8" s="2" customFormat="1" ht="16.9" customHeight="1">
      <c r="A217" s="36"/>
      <c r="B217" s="41"/>
      <c r="C217" s="274" t="s">
        <v>1061</v>
      </c>
      <c r="D217" s="274" t="s">
        <v>1062</v>
      </c>
      <c r="E217" s="19" t="s">
        <v>275</v>
      </c>
      <c r="F217" s="275">
        <v>13.992</v>
      </c>
      <c r="G217" s="36"/>
      <c r="H217" s="41"/>
    </row>
    <row r="218" spans="1:8" s="2" customFormat="1" ht="16.9" customHeight="1">
      <c r="A218" s="36"/>
      <c r="B218" s="41"/>
      <c r="C218" s="270" t="s">
        <v>138</v>
      </c>
      <c r="D218" s="271" t="s">
        <v>138</v>
      </c>
      <c r="E218" s="272" t="s">
        <v>28</v>
      </c>
      <c r="F218" s="273">
        <v>193.725</v>
      </c>
      <c r="G218" s="36"/>
      <c r="H218" s="41"/>
    </row>
    <row r="219" spans="1:8" s="2" customFormat="1" ht="16.9" customHeight="1">
      <c r="A219" s="36"/>
      <c r="B219" s="41"/>
      <c r="C219" s="274" t="s">
        <v>28</v>
      </c>
      <c r="D219" s="274" t="s">
        <v>239</v>
      </c>
      <c r="E219" s="19" t="s">
        <v>28</v>
      </c>
      <c r="F219" s="275">
        <v>0</v>
      </c>
      <c r="G219" s="36"/>
      <c r="H219" s="41"/>
    </row>
    <row r="220" spans="1:8" s="2" customFormat="1" ht="16.9" customHeight="1">
      <c r="A220" s="36"/>
      <c r="B220" s="41"/>
      <c r="C220" s="274" t="s">
        <v>28</v>
      </c>
      <c r="D220" s="274" t="s">
        <v>344</v>
      </c>
      <c r="E220" s="19" t="s">
        <v>28</v>
      </c>
      <c r="F220" s="275">
        <v>152.04</v>
      </c>
      <c r="G220" s="36"/>
      <c r="H220" s="41"/>
    </row>
    <row r="221" spans="1:8" s="2" customFormat="1" ht="16.9" customHeight="1">
      <c r="A221" s="36"/>
      <c r="B221" s="41"/>
      <c r="C221" s="274" t="s">
        <v>28</v>
      </c>
      <c r="D221" s="274" t="s">
        <v>345</v>
      </c>
      <c r="E221" s="19" t="s">
        <v>28</v>
      </c>
      <c r="F221" s="275">
        <v>26.175</v>
      </c>
      <c r="G221" s="36"/>
      <c r="H221" s="41"/>
    </row>
    <row r="222" spans="1:8" s="2" customFormat="1" ht="16.9" customHeight="1">
      <c r="A222" s="36"/>
      <c r="B222" s="41"/>
      <c r="C222" s="274" t="s">
        <v>28</v>
      </c>
      <c r="D222" s="274" t="s">
        <v>346</v>
      </c>
      <c r="E222" s="19" t="s">
        <v>28</v>
      </c>
      <c r="F222" s="275">
        <v>15.51</v>
      </c>
      <c r="G222" s="36"/>
      <c r="H222" s="41"/>
    </row>
    <row r="223" spans="1:8" s="2" customFormat="1" ht="16.9" customHeight="1">
      <c r="A223" s="36"/>
      <c r="B223" s="41"/>
      <c r="C223" s="274" t="s">
        <v>138</v>
      </c>
      <c r="D223" s="274" t="s">
        <v>241</v>
      </c>
      <c r="E223" s="19" t="s">
        <v>28</v>
      </c>
      <c r="F223" s="275">
        <v>193.725</v>
      </c>
      <c r="G223" s="36"/>
      <c r="H223" s="41"/>
    </row>
    <row r="224" spans="1:8" s="2" customFormat="1" ht="16.9" customHeight="1">
      <c r="A224" s="36"/>
      <c r="B224" s="41"/>
      <c r="C224" s="276" t="s">
        <v>3393</v>
      </c>
      <c r="D224" s="36"/>
      <c r="E224" s="36"/>
      <c r="F224" s="36"/>
      <c r="G224" s="36"/>
      <c r="H224" s="41"/>
    </row>
    <row r="225" spans="1:8" s="2" customFormat="1" ht="22.5">
      <c r="A225" s="36"/>
      <c r="B225" s="41"/>
      <c r="C225" s="274" t="s">
        <v>341</v>
      </c>
      <c r="D225" s="274" t="s">
        <v>3452</v>
      </c>
      <c r="E225" s="19" t="s">
        <v>275</v>
      </c>
      <c r="F225" s="275">
        <v>193.725</v>
      </c>
      <c r="G225" s="36"/>
      <c r="H225" s="41"/>
    </row>
    <row r="226" spans="1:8" s="2" customFormat="1" ht="16.9" customHeight="1">
      <c r="A226" s="36"/>
      <c r="B226" s="41"/>
      <c r="C226" s="274" t="s">
        <v>1144</v>
      </c>
      <c r="D226" s="274" t="s">
        <v>3447</v>
      </c>
      <c r="E226" s="19" t="s">
        <v>275</v>
      </c>
      <c r="F226" s="275">
        <v>670.72</v>
      </c>
      <c r="G226" s="36"/>
      <c r="H226" s="41"/>
    </row>
    <row r="227" spans="1:8" s="2" customFormat="1" ht="16.9" customHeight="1">
      <c r="A227" s="36"/>
      <c r="B227" s="41"/>
      <c r="C227" s="274" t="s">
        <v>1154</v>
      </c>
      <c r="D227" s="274" t="s">
        <v>3453</v>
      </c>
      <c r="E227" s="19" t="s">
        <v>275</v>
      </c>
      <c r="F227" s="275">
        <v>154.98</v>
      </c>
      <c r="G227" s="36"/>
      <c r="H227" s="41"/>
    </row>
    <row r="228" spans="1:8" s="2" customFormat="1" ht="16.9" customHeight="1">
      <c r="A228" s="36"/>
      <c r="B228" s="41"/>
      <c r="C228" s="274" t="s">
        <v>1160</v>
      </c>
      <c r="D228" s="274" t="s">
        <v>3454</v>
      </c>
      <c r="E228" s="19" t="s">
        <v>275</v>
      </c>
      <c r="F228" s="275">
        <v>193.725</v>
      </c>
      <c r="G228" s="36"/>
      <c r="H228" s="41"/>
    </row>
    <row r="229" spans="1:8" s="2" customFormat="1" ht="16.9" customHeight="1">
      <c r="A229" s="36"/>
      <c r="B229" s="41"/>
      <c r="C229" s="274" t="s">
        <v>1165</v>
      </c>
      <c r="D229" s="274" t="s">
        <v>3455</v>
      </c>
      <c r="E229" s="19" t="s">
        <v>275</v>
      </c>
      <c r="F229" s="275">
        <v>154.98</v>
      </c>
      <c r="G229" s="36"/>
      <c r="H229" s="41"/>
    </row>
    <row r="230" spans="1:8" s="2" customFormat="1" ht="16.9" customHeight="1">
      <c r="A230" s="36"/>
      <c r="B230" s="41"/>
      <c r="C230" s="274" t="s">
        <v>1170</v>
      </c>
      <c r="D230" s="274" t="s">
        <v>3456</v>
      </c>
      <c r="E230" s="19" t="s">
        <v>275</v>
      </c>
      <c r="F230" s="275">
        <v>193.725</v>
      </c>
      <c r="G230" s="36"/>
      <c r="H230" s="41"/>
    </row>
    <row r="231" spans="1:8" s="2" customFormat="1" ht="16.9" customHeight="1">
      <c r="A231" s="36"/>
      <c r="B231" s="41"/>
      <c r="C231" s="274" t="s">
        <v>1175</v>
      </c>
      <c r="D231" s="274" t="s">
        <v>3423</v>
      </c>
      <c r="E231" s="19" t="s">
        <v>275</v>
      </c>
      <c r="F231" s="275">
        <v>427.602</v>
      </c>
      <c r="G231" s="36"/>
      <c r="H231" s="41"/>
    </row>
    <row r="232" spans="1:8" s="2" customFormat="1" ht="16.9" customHeight="1">
      <c r="A232" s="36"/>
      <c r="B232" s="41"/>
      <c r="C232" s="270" t="s">
        <v>177</v>
      </c>
      <c r="D232" s="271" t="s">
        <v>177</v>
      </c>
      <c r="E232" s="272" t="s">
        <v>28</v>
      </c>
      <c r="F232" s="273">
        <v>2.6</v>
      </c>
      <c r="G232" s="36"/>
      <c r="H232" s="41"/>
    </row>
    <row r="233" spans="1:8" s="2" customFormat="1" ht="16.9" customHeight="1">
      <c r="A233" s="36"/>
      <c r="B233" s="41"/>
      <c r="C233" s="274" t="s">
        <v>28</v>
      </c>
      <c r="D233" s="274" t="s">
        <v>239</v>
      </c>
      <c r="E233" s="19" t="s">
        <v>28</v>
      </c>
      <c r="F233" s="275">
        <v>0</v>
      </c>
      <c r="G233" s="36"/>
      <c r="H233" s="41"/>
    </row>
    <row r="234" spans="1:8" s="2" customFormat="1" ht="16.9" customHeight="1">
      <c r="A234" s="36"/>
      <c r="B234" s="41"/>
      <c r="C234" s="274" t="s">
        <v>177</v>
      </c>
      <c r="D234" s="274" t="s">
        <v>386</v>
      </c>
      <c r="E234" s="19" t="s">
        <v>28</v>
      </c>
      <c r="F234" s="275">
        <v>2.6</v>
      </c>
      <c r="G234" s="36"/>
      <c r="H234" s="41"/>
    </row>
    <row r="235" spans="1:8" s="2" customFormat="1" ht="16.9" customHeight="1">
      <c r="A235" s="36"/>
      <c r="B235" s="41"/>
      <c r="C235" s="276" t="s">
        <v>3393</v>
      </c>
      <c r="D235" s="36"/>
      <c r="E235" s="36"/>
      <c r="F235" s="36"/>
      <c r="G235" s="36"/>
      <c r="H235" s="41"/>
    </row>
    <row r="236" spans="1:8" s="2" customFormat="1" ht="16.9" customHeight="1">
      <c r="A236" s="36"/>
      <c r="B236" s="41"/>
      <c r="C236" s="274" t="s">
        <v>382</v>
      </c>
      <c r="D236" s="274" t="s">
        <v>3457</v>
      </c>
      <c r="E236" s="19" t="s">
        <v>275</v>
      </c>
      <c r="F236" s="275">
        <v>2.6</v>
      </c>
      <c r="G236" s="36"/>
      <c r="H236" s="41"/>
    </row>
    <row r="237" spans="1:8" s="2" customFormat="1" ht="16.9" customHeight="1">
      <c r="A237" s="36"/>
      <c r="B237" s="41"/>
      <c r="C237" s="274" t="s">
        <v>412</v>
      </c>
      <c r="D237" s="274" t="s">
        <v>3458</v>
      </c>
      <c r="E237" s="19" t="s">
        <v>275</v>
      </c>
      <c r="F237" s="275">
        <v>2.6</v>
      </c>
      <c r="G237" s="36"/>
      <c r="H237" s="41"/>
    </row>
    <row r="238" spans="1:8" s="2" customFormat="1" ht="16.9" customHeight="1">
      <c r="A238" s="36"/>
      <c r="B238" s="41"/>
      <c r="C238" s="274" t="s">
        <v>1109</v>
      </c>
      <c r="D238" s="274" t="s">
        <v>3459</v>
      </c>
      <c r="E238" s="19" t="s">
        <v>275</v>
      </c>
      <c r="F238" s="275">
        <v>2.6</v>
      </c>
      <c r="G238" s="36"/>
      <c r="H238" s="41"/>
    </row>
    <row r="239" spans="1:8" s="2" customFormat="1" ht="16.9" customHeight="1">
      <c r="A239" s="36"/>
      <c r="B239" s="41"/>
      <c r="C239" s="274" t="s">
        <v>1132</v>
      </c>
      <c r="D239" s="274" t="s">
        <v>3460</v>
      </c>
      <c r="E239" s="19" t="s">
        <v>275</v>
      </c>
      <c r="F239" s="275">
        <v>2.6</v>
      </c>
      <c r="G239" s="36"/>
      <c r="H239" s="41"/>
    </row>
    <row r="240" spans="1:8" s="2" customFormat="1" ht="16.9" customHeight="1">
      <c r="A240" s="36"/>
      <c r="B240" s="41"/>
      <c r="C240" s="270" t="s">
        <v>171</v>
      </c>
      <c r="D240" s="271" t="s">
        <v>171</v>
      </c>
      <c r="E240" s="272" t="s">
        <v>28</v>
      </c>
      <c r="F240" s="273">
        <v>75.085</v>
      </c>
      <c r="G240" s="36"/>
      <c r="H240" s="41"/>
    </row>
    <row r="241" spans="1:8" s="2" customFormat="1" ht="16.9" customHeight="1">
      <c r="A241" s="36"/>
      <c r="B241" s="41"/>
      <c r="C241" s="274" t="s">
        <v>28</v>
      </c>
      <c r="D241" s="274" t="s">
        <v>152</v>
      </c>
      <c r="E241" s="19" t="s">
        <v>28</v>
      </c>
      <c r="F241" s="275">
        <v>36.98</v>
      </c>
      <c r="G241" s="36"/>
      <c r="H241" s="41"/>
    </row>
    <row r="242" spans="1:8" s="2" customFormat="1" ht="16.9" customHeight="1">
      <c r="A242" s="36"/>
      <c r="B242" s="41"/>
      <c r="C242" s="274" t="s">
        <v>28</v>
      </c>
      <c r="D242" s="274" t="s">
        <v>154</v>
      </c>
      <c r="E242" s="19" t="s">
        <v>28</v>
      </c>
      <c r="F242" s="275">
        <v>18.345</v>
      </c>
      <c r="G242" s="36"/>
      <c r="H242" s="41"/>
    </row>
    <row r="243" spans="1:8" s="2" customFormat="1" ht="16.9" customHeight="1">
      <c r="A243" s="36"/>
      <c r="B243" s="41"/>
      <c r="C243" s="274" t="s">
        <v>28</v>
      </c>
      <c r="D243" s="274" t="s">
        <v>156</v>
      </c>
      <c r="E243" s="19" t="s">
        <v>28</v>
      </c>
      <c r="F243" s="275">
        <v>12.7</v>
      </c>
      <c r="G243" s="36"/>
      <c r="H243" s="41"/>
    </row>
    <row r="244" spans="1:8" s="2" customFormat="1" ht="16.9" customHeight="1">
      <c r="A244" s="36"/>
      <c r="B244" s="41"/>
      <c r="C244" s="274" t="s">
        <v>28</v>
      </c>
      <c r="D244" s="274" t="s">
        <v>150</v>
      </c>
      <c r="E244" s="19" t="s">
        <v>28</v>
      </c>
      <c r="F244" s="275">
        <v>7.06</v>
      </c>
      <c r="G244" s="36"/>
      <c r="H244" s="41"/>
    </row>
    <row r="245" spans="1:8" s="2" customFormat="1" ht="16.9" customHeight="1">
      <c r="A245" s="36"/>
      <c r="B245" s="41"/>
      <c r="C245" s="274" t="s">
        <v>171</v>
      </c>
      <c r="D245" s="274" t="s">
        <v>241</v>
      </c>
      <c r="E245" s="19" t="s">
        <v>28</v>
      </c>
      <c r="F245" s="275">
        <v>75.085</v>
      </c>
      <c r="G245" s="36"/>
      <c r="H245" s="41"/>
    </row>
    <row r="246" spans="1:8" s="2" customFormat="1" ht="16.9" customHeight="1">
      <c r="A246" s="36"/>
      <c r="B246" s="41"/>
      <c r="C246" s="276" t="s">
        <v>3393</v>
      </c>
      <c r="D246" s="36"/>
      <c r="E246" s="36"/>
      <c r="F246" s="36"/>
      <c r="G246" s="36"/>
      <c r="H246" s="41"/>
    </row>
    <row r="247" spans="1:8" s="2" customFormat="1" ht="16.9" customHeight="1">
      <c r="A247" s="36"/>
      <c r="B247" s="41"/>
      <c r="C247" s="274" t="s">
        <v>818</v>
      </c>
      <c r="D247" s="274" t="s">
        <v>3461</v>
      </c>
      <c r="E247" s="19" t="s">
        <v>323</v>
      </c>
      <c r="F247" s="275">
        <v>75.085</v>
      </c>
      <c r="G247" s="36"/>
      <c r="H247" s="41"/>
    </row>
    <row r="248" spans="1:8" s="2" customFormat="1" ht="16.9" customHeight="1">
      <c r="A248" s="36"/>
      <c r="B248" s="41"/>
      <c r="C248" s="274" t="s">
        <v>828</v>
      </c>
      <c r="D248" s="274" t="s">
        <v>3402</v>
      </c>
      <c r="E248" s="19" t="s">
        <v>275</v>
      </c>
      <c r="F248" s="275">
        <v>65.139</v>
      </c>
      <c r="G248" s="36"/>
      <c r="H248" s="41"/>
    </row>
    <row r="249" spans="1:8" s="2" customFormat="1" ht="16.9" customHeight="1">
      <c r="A249" s="36"/>
      <c r="B249" s="41"/>
      <c r="C249" s="274" t="s">
        <v>823</v>
      </c>
      <c r="D249" s="274" t="s">
        <v>824</v>
      </c>
      <c r="E249" s="19" t="s">
        <v>323</v>
      </c>
      <c r="F249" s="275">
        <v>90.102</v>
      </c>
      <c r="G249" s="36"/>
      <c r="H249" s="41"/>
    </row>
    <row r="250" spans="1:8" s="2" customFormat="1" ht="16.9" customHeight="1">
      <c r="A250" s="36"/>
      <c r="B250" s="41"/>
      <c r="C250" s="270" t="s">
        <v>150</v>
      </c>
      <c r="D250" s="271" t="s">
        <v>150</v>
      </c>
      <c r="E250" s="272" t="s">
        <v>28</v>
      </c>
      <c r="F250" s="273">
        <v>7.06</v>
      </c>
      <c r="G250" s="36"/>
      <c r="H250" s="41"/>
    </row>
    <row r="251" spans="1:8" s="2" customFormat="1" ht="16.9" customHeight="1">
      <c r="A251" s="36"/>
      <c r="B251" s="41"/>
      <c r="C251" s="274" t="s">
        <v>28</v>
      </c>
      <c r="D251" s="274" t="s">
        <v>239</v>
      </c>
      <c r="E251" s="19" t="s">
        <v>28</v>
      </c>
      <c r="F251" s="275">
        <v>0</v>
      </c>
      <c r="G251" s="36"/>
      <c r="H251" s="41"/>
    </row>
    <row r="252" spans="1:8" s="2" customFormat="1" ht="16.9" customHeight="1">
      <c r="A252" s="36"/>
      <c r="B252" s="41"/>
      <c r="C252" s="274" t="s">
        <v>28</v>
      </c>
      <c r="D252" s="274" t="s">
        <v>1083</v>
      </c>
      <c r="E252" s="19" t="s">
        <v>28</v>
      </c>
      <c r="F252" s="275">
        <v>7.06</v>
      </c>
      <c r="G252" s="36"/>
      <c r="H252" s="41"/>
    </row>
    <row r="253" spans="1:8" s="2" customFormat="1" ht="16.9" customHeight="1">
      <c r="A253" s="36"/>
      <c r="B253" s="41"/>
      <c r="C253" s="274" t="s">
        <v>150</v>
      </c>
      <c r="D253" s="274" t="s">
        <v>241</v>
      </c>
      <c r="E253" s="19" t="s">
        <v>28</v>
      </c>
      <c r="F253" s="275">
        <v>7.06</v>
      </c>
      <c r="G253" s="36"/>
      <c r="H253" s="41"/>
    </row>
    <row r="254" spans="1:8" s="2" customFormat="1" ht="16.9" customHeight="1">
      <c r="A254" s="36"/>
      <c r="B254" s="41"/>
      <c r="C254" s="276" t="s">
        <v>3393</v>
      </c>
      <c r="D254" s="36"/>
      <c r="E254" s="36"/>
      <c r="F254" s="36"/>
      <c r="G254" s="36"/>
      <c r="H254" s="41"/>
    </row>
    <row r="255" spans="1:8" s="2" customFormat="1" ht="16.9" customHeight="1">
      <c r="A255" s="36"/>
      <c r="B255" s="41"/>
      <c r="C255" s="274" t="s">
        <v>1019</v>
      </c>
      <c r="D255" s="274" t="s">
        <v>3462</v>
      </c>
      <c r="E255" s="19" t="s">
        <v>323</v>
      </c>
      <c r="F255" s="275">
        <v>7.06</v>
      </c>
      <c r="G255" s="36"/>
      <c r="H255" s="41"/>
    </row>
    <row r="256" spans="1:8" s="2" customFormat="1" ht="16.9" customHeight="1">
      <c r="A256" s="36"/>
      <c r="B256" s="41"/>
      <c r="C256" s="274" t="s">
        <v>818</v>
      </c>
      <c r="D256" s="274" t="s">
        <v>3461</v>
      </c>
      <c r="E256" s="19" t="s">
        <v>323</v>
      </c>
      <c r="F256" s="275">
        <v>75.085</v>
      </c>
      <c r="G256" s="36"/>
      <c r="H256" s="41"/>
    </row>
    <row r="257" spans="1:8" s="2" customFormat="1" ht="16.9" customHeight="1">
      <c r="A257" s="36"/>
      <c r="B257" s="41"/>
      <c r="C257" s="270" t="s">
        <v>148</v>
      </c>
      <c r="D257" s="271" t="s">
        <v>148</v>
      </c>
      <c r="E257" s="272" t="s">
        <v>28</v>
      </c>
      <c r="F257" s="273">
        <v>9.828</v>
      </c>
      <c r="G257" s="36"/>
      <c r="H257" s="41"/>
    </row>
    <row r="258" spans="1:8" s="2" customFormat="1" ht="16.9" customHeight="1">
      <c r="A258" s="36"/>
      <c r="B258" s="41"/>
      <c r="C258" s="274" t="s">
        <v>28</v>
      </c>
      <c r="D258" s="274" t="s">
        <v>239</v>
      </c>
      <c r="E258" s="19" t="s">
        <v>28</v>
      </c>
      <c r="F258" s="275">
        <v>0</v>
      </c>
      <c r="G258" s="36"/>
      <c r="H258" s="41"/>
    </row>
    <row r="259" spans="1:8" s="2" customFormat="1" ht="16.9" customHeight="1">
      <c r="A259" s="36"/>
      <c r="B259" s="41"/>
      <c r="C259" s="274" t="s">
        <v>28</v>
      </c>
      <c r="D259" s="274" t="s">
        <v>428</v>
      </c>
      <c r="E259" s="19" t="s">
        <v>28</v>
      </c>
      <c r="F259" s="275">
        <v>9.828</v>
      </c>
      <c r="G259" s="36"/>
      <c r="H259" s="41"/>
    </row>
    <row r="260" spans="1:8" s="2" customFormat="1" ht="16.9" customHeight="1">
      <c r="A260" s="36"/>
      <c r="B260" s="41"/>
      <c r="C260" s="274" t="s">
        <v>148</v>
      </c>
      <c r="D260" s="274" t="s">
        <v>241</v>
      </c>
      <c r="E260" s="19" t="s">
        <v>28</v>
      </c>
      <c r="F260" s="275">
        <v>9.828</v>
      </c>
      <c r="G260" s="36"/>
      <c r="H260" s="41"/>
    </row>
    <row r="261" spans="1:8" s="2" customFormat="1" ht="16.9" customHeight="1">
      <c r="A261" s="36"/>
      <c r="B261" s="41"/>
      <c r="C261" s="276" t="s">
        <v>3393</v>
      </c>
      <c r="D261" s="36"/>
      <c r="E261" s="36"/>
      <c r="F261" s="36"/>
      <c r="G261" s="36"/>
      <c r="H261" s="41"/>
    </row>
    <row r="262" spans="1:8" s="2" customFormat="1" ht="22.5">
      <c r="A262" s="36"/>
      <c r="B262" s="41"/>
      <c r="C262" s="274" t="s">
        <v>425</v>
      </c>
      <c r="D262" s="274" t="s">
        <v>426</v>
      </c>
      <c r="E262" s="19" t="s">
        <v>275</v>
      </c>
      <c r="F262" s="275">
        <v>9.828</v>
      </c>
      <c r="G262" s="36"/>
      <c r="H262" s="41"/>
    </row>
    <row r="263" spans="1:8" s="2" customFormat="1" ht="22.5">
      <c r="A263" s="36"/>
      <c r="B263" s="41"/>
      <c r="C263" s="274" t="s">
        <v>1119</v>
      </c>
      <c r="D263" s="274" t="s">
        <v>3463</v>
      </c>
      <c r="E263" s="19" t="s">
        <v>275</v>
      </c>
      <c r="F263" s="275">
        <v>9.828</v>
      </c>
      <c r="G263" s="36"/>
      <c r="H263" s="41"/>
    </row>
    <row r="264" spans="1:8" s="2" customFormat="1" ht="22.5">
      <c r="A264" s="36"/>
      <c r="B264" s="41"/>
      <c r="C264" s="274" t="s">
        <v>1128</v>
      </c>
      <c r="D264" s="274" t="s">
        <v>3464</v>
      </c>
      <c r="E264" s="19" t="s">
        <v>275</v>
      </c>
      <c r="F264" s="275">
        <v>9.828</v>
      </c>
      <c r="G264" s="36"/>
      <c r="H264" s="41"/>
    </row>
    <row r="265" spans="1:8" s="2" customFormat="1" ht="16.9" customHeight="1">
      <c r="A265" s="36"/>
      <c r="B265" s="41"/>
      <c r="C265" s="270" t="s">
        <v>158</v>
      </c>
      <c r="D265" s="271" t="s">
        <v>158</v>
      </c>
      <c r="E265" s="272" t="s">
        <v>28</v>
      </c>
      <c r="F265" s="273">
        <v>56.525</v>
      </c>
      <c r="G265" s="36"/>
      <c r="H265" s="41"/>
    </row>
    <row r="266" spans="1:8" s="2" customFormat="1" ht="16.9" customHeight="1">
      <c r="A266" s="36"/>
      <c r="B266" s="41"/>
      <c r="C266" s="274" t="s">
        <v>28</v>
      </c>
      <c r="D266" s="274" t="s">
        <v>239</v>
      </c>
      <c r="E266" s="19" t="s">
        <v>28</v>
      </c>
      <c r="F266" s="275">
        <v>0</v>
      </c>
      <c r="G266" s="36"/>
      <c r="H266" s="41"/>
    </row>
    <row r="267" spans="1:8" s="2" customFormat="1" ht="16.9" customHeight="1">
      <c r="A267" s="36"/>
      <c r="B267" s="41"/>
      <c r="C267" s="274" t="s">
        <v>28</v>
      </c>
      <c r="D267" s="274" t="s">
        <v>988</v>
      </c>
      <c r="E267" s="19" t="s">
        <v>28</v>
      </c>
      <c r="F267" s="275">
        <v>36.98</v>
      </c>
      <c r="G267" s="36"/>
      <c r="H267" s="41"/>
    </row>
    <row r="268" spans="1:8" s="2" customFormat="1" ht="16.9" customHeight="1">
      <c r="A268" s="36"/>
      <c r="B268" s="41"/>
      <c r="C268" s="274" t="s">
        <v>28</v>
      </c>
      <c r="D268" s="274" t="s">
        <v>989</v>
      </c>
      <c r="E268" s="19" t="s">
        <v>28</v>
      </c>
      <c r="F268" s="275">
        <v>-7.5</v>
      </c>
      <c r="G268" s="36"/>
      <c r="H268" s="41"/>
    </row>
    <row r="269" spans="1:8" s="2" customFormat="1" ht="16.9" customHeight="1">
      <c r="A269" s="36"/>
      <c r="B269" s="41"/>
      <c r="C269" s="274" t="s">
        <v>28</v>
      </c>
      <c r="D269" s="274" t="s">
        <v>990</v>
      </c>
      <c r="E269" s="19" t="s">
        <v>28</v>
      </c>
      <c r="F269" s="275">
        <v>14.925</v>
      </c>
      <c r="G269" s="36"/>
      <c r="H269" s="41"/>
    </row>
    <row r="270" spans="1:8" s="2" customFormat="1" ht="16.9" customHeight="1">
      <c r="A270" s="36"/>
      <c r="B270" s="41"/>
      <c r="C270" s="274" t="s">
        <v>28</v>
      </c>
      <c r="D270" s="274" t="s">
        <v>991</v>
      </c>
      <c r="E270" s="19" t="s">
        <v>28</v>
      </c>
      <c r="F270" s="275">
        <v>3.42</v>
      </c>
      <c r="G270" s="36"/>
      <c r="H270" s="41"/>
    </row>
    <row r="271" spans="1:8" s="2" customFormat="1" ht="16.9" customHeight="1">
      <c r="A271" s="36"/>
      <c r="B271" s="41"/>
      <c r="C271" s="274" t="s">
        <v>28</v>
      </c>
      <c r="D271" s="274" t="s">
        <v>992</v>
      </c>
      <c r="E271" s="19" t="s">
        <v>28</v>
      </c>
      <c r="F271" s="275">
        <v>-3.2</v>
      </c>
      <c r="G271" s="36"/>
      <c r="H271" s="41"/>
    </row>
    <row r="272" spans="1:8" s="2" customFormat="1" ht="16.9" customHeight="1">
      <c r="A272" s="36"/>
      <c r="B272" s="41"/>
      <c r="C272" s="274" t="s">
        <v>28</v>
      </c>
      <c r="D272" s="274" t="s">
        <v>993</v>
      </c>
      <c r="E272" s="19" t="s">
        <v>28</v>
      </c>
      <c r="F272" s="275">
        <v>12.7</v>
      </c>
      <c r="G272" s="36"/>
      <c r="H272" s="41"/>
    </row>
    <row r="273" spans="1:8" s="2" customFormat="1" ht="16.9" customHeight="1">
      <c r="A273" s="36"/>
      <c r="B273" s="41"/>
      <c r="C273" s="274" t="s">
        <v>28</v>
      </c>
      <c r="D273" s="274" t="s">
        <v>994</v>
      </c>
      <c r="E273" s="19" t="s">
        <v>28</v>
      </c>
      <c r="F273" s="275">
        <v>-0.8</v>
      </c>
      <c r="G273" s="36"/>
      <c r="H273" s="41"/>
    </row>
    <row r="274" spans="1:8" s="2" customFormat="1" ht="16.9" customHeight="1">
      <c r="A274" s="36"/>
      <c r="B274" s="41"/>
      <c r="C274" s="274" t="s">
        <v>158</v>
      </c>
      <c r="D274" s="274" t="s">
        <v>241</v>
      </c>
      <c r="E274" s="19" t="s">
        <v>28</v>
      </c>
      <c r="F274" s="275">
        <v>56.525</v>
      </c>
      <c r="G274" s="36"/>
      <c r="H274" s="41"/>
    </row>
    <row r="275" spans="1:8" s="2" customFormat="1" ht="16.9" customHeight="1">
      <c r="A275" s="36"/>
      <c r="B275" s="41"/>
      <c r="C275" s="276" t="s">
        <v>3393</v>
      </c>
      <c r="D275" s="36"/>
      <c r="E275" s="36"/>
      <c r="F275" s="36"/>
      <c r="G275" s="36"/>
      <c r="H275" s="41"/>
    </row>
    <row r="276" spans="1:8" s="2" customFormat="1" ht="16.9" customHeight="1">
      <c r="A276" s="36"/>
      <c r="B276" s="41"/>
      <c r="C276" s="274" t="s">
        <v>984</v>
      </c>
      <c r="D276" s="274" t="s">
        <v>3465</v>
      </c>
      <c r="E276" s="19" t="s">
        <v>323</v>
      </c>
      <c r="F276" s="275">
        <v>56.525</v>
      </c>
      <c r="G276" s="36"/>
      <c r="H276" s="41"/>
    </row>
    <row r="277" spans="1:8" s="2" customFormat="1" ht="16.9" customHeight="1">
      <c r="A277" s="36"/>
      <c r="B277" s="41"/>
      <c r="C277" s="274" t="s">
        <v>1019</v>
      </c>
      <c r="D277" s="274" t="s">
        <v>3462</v>
      </c>
      <c r="E277" s="19" t="s">
        <v>323</v>
      </c>
      <c r="F277" s="275">
        <v>56.525</v>
      </c>
      <c r="G277" s="36"/>
      <c r="H277" s="41"/>
    </row>
    <row r="278" spans="1:8" s="2" customFormat="1" ht="22.5">
      <c r="A278" s="36"/>
      <c r="B278" s="41"/>
      <c r="C278" s="274" t="s">
        <v>1002</v>
      </c>
      <c r="D278" s="274" t="s">
        <v>3408</v>
      </c>
      <c r="E278" s="19" t="s">
        <v>275</v>
      </c>
      <c r="F278" s="275">
        <v>72.72</v>
      </c>
      <c r="G278" s="36"/>
      <c r="H278" s="41"/>
    </row>
    <row r="279" spans="1:8" s="2" customFormat="1" ht="16.9" customHeight="1">
      <c r="A279" s="36"/>
      <c r="B279" s="41"/>
      <c r="C279" s="270" t="s">
        <v>152</v>
      </c>
      <c r="D279" s="271" t="s">
        <v>152</v>
      </c>
      <c r="E279" s="272" t="s">
        <v>28</v>
      </c>
      <c r="F279" s="273">
        <v>36.98</v>
      </c>
      <c r="G279" s="36"/>
      <c r="H279" s="41"/>
    </row>
    <row r="280" spans="1:8" s="2" customFormat="1" ht="16.9" customHeight="1">
      <c r="A280" s="36"/>
      <c r="B280" s="41"/>
      <c r="C280" s="274" t="s">
        <v>28</v>
      </c>
      <c r="D280" s="274" t="s">
        <v>239</v>
      </c>
      <c r="E280" s="19" t="s">
        <v>28</v>
      </c>
      <c r="F280" s="275">
        <v>0</v>
      </c>
      <c r="G280" s="36"/>
      <c r="H280" s="41"/>
    </row>
    <row r="281" spans="1:8" s="2" customFormat="1" ht="16.9" customHeight="1">
      <c r="A281" s="36"/>
      <c r="B281" s="41"/>
      <c r="C281" s="274" t="s">
        <v>28</v>
      </c>
      <c r="D281" s="274" t="s">
        <v>988</v>
      </c>
      <c r="E281" s="19" t="s">
        <v>28</v>
      </c>
      <c r="F281" s="275">
        <v>36.98</v>
      </c>
      <c r="G281" s="36"/>
      <c r="H281" s="41"/>
    </row>
    <row r="282" spans="1:8" s="2" customFormat="1" ht="16.9" customHeight="1">
      <c r="A282" s="36"/>
      <c r="B282" s="41"/>
      <c r="C282" s="274" t="s">
        <v>152</v>
      </c>
      <c r="D282" s="274" t="s">
        <v>554</v>
      </c>
      <c r="E282" s="19" t="s">
        <v>28</v>
      </c>
      <c r="F282" s="275">
        <v>36.98</v>
      </c>
      <c r="G282" s="36"/>
      <c r="H282" s="41"/>
    </row>
    <row r="283" spans="1:8" s="2" customFormat="1" ht="16.9" customHeight="1">
      <c r="A283" s="36"/>
      <c r="B283" s="41"/>
      <c r="C283" s="276" t="s">
        <v>3393</v>
      </c>
      <c r="D283" s="36"/>
      <c r="E283" s="36"/>
      <c r="F283" s="36"/>
      <c r="G283" s="36"/>
      <c r="H283" s="41"/>
    </row>
    <row r="284" spans="1:8" s="2" customFormat="1" ht="16.9" customHeight="1">
      <c r="A284" s="36"/>
      <c r="B284" s="41"/>
      <c r="C284" s="274" t="s">
        <v>984</v>
      </c>
      <c r="D284" s="274" t="s">
        <v>3465</v>
      </c>
      <c r="E284" s="19" t="s">
        <v>323</v>
      </c>
      <c r="F284" s="275">
        <v>56.525</v>
      </c>
      <c r="G284" s="36"/>
      <c r="H284" s="41"/>
    </row>
    <row r="285" spans="1:8" s="2" customFormat="1" ht="16.9" customHeight="1">
      <c r="A285" s="36"/>
      <c r="B285" s="41"/>
      <c r="C285" s="274" t="s">
        <v>790</v>
      </c>
      <c r="D285" s="274" t="s">
        <v>28</v>
      </c>
      <c r="E285" s="19" t="s">
        <v>323</v>
      </c>
      <c r="F285" s="275">
        <v>74.225</v>
      </c>
      <c r="G285" s="36"/>
      <c r="H285" s="41"/>
    </row>
    <row r="286" spans="1:8" s="2" customFormat="1" ht="16.9" customHeight="1">
      <c r="A286" s="36"/>
      <c r="B286" s="41"/>
      <c r="C286" s="274" t="s">
        <v>818</v>
      </c>
      <c r="D286" s="274" t="s">
        <v>3461</v>
      </c>
      <c r="E286" s="19" t="s">
        <v>323</v>
      </c>
      <c r="F286" s="275">
        <v>75.085</v>
      </c>
      <c r="G286" s="36"/>
      <c r="H286" s="41"/>
    </row>
    <row r="287" spans="1:8" s="2" customFormat="1" ht="16.9" customHeight="1">
      <c r="A287" s="36"/>
      <c r="B287" s="41"/>
      <c r="C287" s="270" t="s">
        <v>154</v>
      </c>
      <c r="D287" s="271" t="s">
        <v>154</v>
      </c>
      <c r="E287" s="272" t="s">
        <v>28</v>
      </c>
      <c r="F287" s="273">
        <v>18.345</v>
      </c>
      <c r="G287" s="36"/>
      <c r="H287" s="41"/>
    </row>
    <row r="288" spans="1:8" s="2" customFormat="1" ht="16.9" customHeight="1">
      <c r="A288" s="36"/>
      <c r="B288" s="41"/>
      <c r="C288" s="274" t="s">
        <v>28</v>
      </c>
      <c r="D288" s="274" t="s">
        <v>990</v>
      </c>
      <c r="E288" s="19" t="s">
        <v>28</v>
      </c>
      <c r="F288" s="275">
        <v>14.925</v>
      </c>
      <c r="G288" s="36"/>
      <c r="H288" s="41"/>
    </row>
    <row r="289" spans="1:8" s="2" customFormat="1" ht="16.9" customHeight="1">
      <c r="A289" s="36"/>
      <c r="B289" s="41"/>
      <c r="C289" s="274" t="s">
        <v>28</v>
      </c>
      <c r="D289" s="274" t="s">
        <v>991</v>
      </c>
      <c r="E289" s="19" t="s">
        <v>28</v>
      </c>
      <c r="F289" s="275">
        <v>3.42</v>
      </c>
      <c r="G289" s="36"/>
      <c r="H289" s="41"/>
    </row>
    <row r="290" spans="1:8" s="2" customFormat="1" ht="16.9" customHeight="1">
      <c r="A290" s="36"/>
      <c r="B290" s="41"/>
      <c r="C290" s="274" t="s">
        <v>154</v>
      </c>
      <c r="D290" s="274" t="s">
        <v>554</v>
      </c>
      <c r="E290" s="19" t="s">
        <v>28</v>
      </c>
      <c r="F290" s="275">
        <v>18.345</v>
      </c>
      <c r="G290" s="36"/>
      <c r="H290" s="41"/>
    </row>
    <row r="291" spans="1:8" s="2" customFormat="1" ht="16.9" customHeight="1">
      <c r="A291" s="36"/>
      <c r="B291" s="41"/>
      <c r="C291" s="276" t="s">
        <v>3393</v>
      </c>
      <c r="D291" s="36"/>
      <c r="E291" s="36"/>
      <c r="F291" s="36"/>
      <c r="G291" s="36"/>
      <c r="H291" s="41"/>
    </row>
    <row r="292" spans="1:8" s="2" customFormat="1" ht="16.9" customHeight="1">
      <c r="A292" s="36"/>
      <c r="B292" s="41"/>
      <c r="C292" s="274" t="s">
        <v>984</v>
      </c>
      <c r="D292" s="274" t="s">
        <v>3465</v>
      </c>
      <c r="E292" s="19" t="s">
        <v>323</v>
      </c>
      <c r="F292" s="275">
        <v>56.525</v>
      </c>
      <c r="G292" s="36"/>
      <c r="H292" s="41"/>
    </row>
    <row r="293" spans="1:8" s="2" customFormat="1" ht="16.9" customHeight="1">
      <c r="A293" s="36"/>
      <c r="B293" s="41"/>
      <c r="C293" s="274" t="s">
        <v>790</v>
      </c>
      <c r="D293" s="274" t="s">
        <v>28</v>
      </c>
      <c r="E293" s="19" t="s">
        <v>323</v>
      </c>
      <c r="F293" s="275">
        <v>74.225</v>
      </c>
      <c r="G293" s="36"/>
      <c r="H293" s="41"/>
    </row>
    <row r="294" spans="1:8" s="2" customFormat="1" ht="16.9" customHeight="1">
      <c r="A294" s="36"/>
      <c r="B294" s="41"/>
      <c r="C294" s="274" t="s">
        <v>818</v>
      </c>
      <c r="D294" s="274" t="s">
        <v>3461</v>
      </c>
      <c r="E294" s="19" t="s">
        <v>323</v>
      </c>
      <c r="F294" s="275">
        <v>75.085</v>
      </c>
      <c r="G294" s="36"/>
      <c r="H294" s="41"/>
    </row>
    <row r="295" spans="1:8" s="2" customFormat="1" ht="16.9" customHeight="1">
      <c r="A295" s="36"/>
      <c r="B295" s="41"/>
      <c r="C295" s="270" t="s">
        <v>156</v>
      </c>
      <c r="D295" s="271" t="s">
        <v>156</v>
      </c>
      <c r="E295" s="272" t="s">
        <v>28</v>
      </c>
      <c r="F295" s="273">
        <v>12.7</v>
      </c>
      <c r="G295" s="36"/>
      <c r="H295" s="41"/>
    </row>
    <row r="296" spans="1:8" s="2" customFormat="1" ht="16.9" customHeight="1">
      <c r="A296" s="36"/>
      <c r="B296" s="41"/>
      <c r="C296" s="274" t="s">
        <v>28</v>
      </c>
      <c r="D296" s="274" t="s">
        <v>993</v>
      </c>
      <c r="E296" s="19" t="s">
        <v>28</v>
      </c>
      <c r="F296" s="275">
        <v>12.7</v>
      </c>
      <c r="G296" s="36"/>
      <c r="H296" s="41"/>
    </row>
    <row r="297" spans="1:8" s="2" customFormat="1" ht="16.9" customHeight="1">
      <c r="A297" s="36"/>
      <c r="B297" s="41"/>
      <c r="C297" s="274" t="s">
        <v>156</v>
      </c>
      <c r="D297" s="274" t="s">
        <v>554</v>
      </c>
      <c r="E297" s="19" t="s">
        <v>28</v>
      </c>
      <c r="F297" s="275">
        <v>12.7</v>
      </c>
      <c r="G297" s="36"/>
      <c r="H297" s="41"/>
    </row>
    <row r="298" spans="1:8" s="2" customFormat="1" ht="16.9" customHeight="1">
      <c r="A298" s="36"/>
      <c r="B298" s="41"/>
      <c r="C298" s="276" t="s">
        <v>3393</v>
      </c>
      <c r="D298" s="36"/>
      <c r="E298" s="36"/>
      <c r="F298" s="36"/>
      <c r="G298" s="36"/>
      <c r="H298" s="41"/>
    </row>
    <row r="299" spans="1:8" s="2" customFormat="1" ht="16.9" customHeight="1">
      <c r="A299" s="36"/>
      <c r="B299" s="41"/>
      <c r="C299" s="274" t="s">
        <v>984</v>
      </c>
      <c r="D299" s="274" t="s">
        <v>3465</v>
      </c>
      <c r="E299" s="19" t="s">
        <v>323</v>
      </c>
      <c r="F299" s="275">
        <v>56.525</v>
      </c>
      <c r="G299" s="36"/>
      <c r="H299" s="41"/>
    </row>
    <row r="300" spans="1:8" s="2" customFormat="1" ht="16.9" customHeight="1">
      <c r="A300" s="36"/>
      <c r="B300" s="41"/>
      <c r="C300" s="274" t="s">
        <v>790</v>
      </c>
      <c r="D300" s="274" t="s">
        <v>28</v>
      </c>
      <c r="E300" s="19" t="s">
        <v>323</v>
      </c>
      <c r="F300" s="275">
        <v>74.225</v>
      </c>
      <c r="G300" s="36"/>
      <c r="H300" s="41"/>
    </row>
    <row r="301" spans="1:8" s="2" customFormat="1" ht="16.9" customHeight="1">
      <c r="A301" s="36"/>
      <c r="B301" s="41"/>
      <c r="C301" s="274" t="s">
        <v>818</v>
      </c>
      <c r="D301" s="274" t="s">
        <v>3461</v>
      </c>
      <c r="E301" s="19" t="s">
        <v>323</v>
      </c>
      <c r="F301" s="275">
        <v>75.085</v>
      </c>
      <c r="G301" s="36"/>
      <c r="H301" s="41"/>
    </row>
    <row r="302" spans="1:8" s="2" customFormat="1" ht="16.9" customHeight="1">
      <c r="A302" s="36"/>
      <c r="B302" s="41"/>
      <c r="C302" s="270" t="s">
        <v>123</v>
      </c>
      <c r="D302" s="271" t="s">
        <v>123</v>
      </c>
      <c r="E302" s="272" t="s">
        <v>28</v>
      </c>
      <c r="F302" s="273">
        <v>429.824</v>
      </c>
      <c r="G302" s="36"/>
      <c r="H302" s="41"/>
    </row>
    <row r="303" spans="1:8" s="2" customFormat="1" ht="16.9" customHeight="1">
      <c r="A303" s="36"/>
      <c r="B303" s="41"/>
      <c r="C303" s="274" t="s">
        <v>28</v>
      </c>
      <c r="D303" s="274" t="s">
        <v>239</v>
      </c>
      <c r="E303" s="19" t="s">
        <v>28</v>
      </c>
      <c r="F303" s="275">
        <v>0</v>
      </c>
      <c r="G303" s="36"/>
      <c r="H303" s="41"/>
    </row>
    <row r="304" spans="1:8" s="2" customFormat="1" ht="16.9" customHeight="1">
      <c r="A304" s="36"/>
      <c r="B304" s="41"/>
      <c r="C304" s="274" t="s">
        <v>28</v>
      </c>
      <c r="D304" s="274" t="s">
        <v>699</v>
      </c>
      <c r="E304" s="19" t="s">
        <v>28</v>
      </c>
      <c r="F304" s="275">
        <v>97.012</v>
      </c>
      <c r="G304" s="36"/>
      <c r="H304" s="41"/>
    </row>
    <row r="305" spans="1:8" s="2" customFormat="1" ht="16.9" customHeight="1">
      <c r="A305" s="36"/>
      <c r="B305" s="41"/>
      <c r="C305" s="274" t="s">
        <v>28</v>
      </c>
      <c r="D305" s="274" t="s">
        <v>700</v>
      </c>
      <c r="E305" s="19" t="s">
        <v>28</v>
      </c>
      <c r="F305" s="275">
        <v>-12.927</v>
      </c>
      <c r="G305" s="36"/>
      <c r="H305" s="41"/>
    </row>
    <row r="306" spans="1:8" s="2" customFormat="1" ht="16.9" customHeight="1">
      <c r="A306" s="36"/>
      <c r="B306" s="41"/>
      <c r="C306" s="274" t="s">
        <v>28</v>
      </c>
      <c r="D306" s="274" t="s">
        <v>701</v>
      </c>
      <c r="E306" s="19" t="s">
        <v>28</v>
      </c>
      <c r="F306" s="275">
        <v>10.646</v>
      </c>
      <c r="G306" s="36"/>
      <c r="H306" s="41"/>
    </row>
    <row r="307" spans="1:8" s="2" customFormat="1" ht="16.9" customHeight="1">
      <c r="A307" s="36"/>
      <c r="B307" s="41"/>
      <c r="C307" s="274" t="s">
        <v>28</v>
      </c>
      <c r="D307" s="274" t="s">
        <v>702</v>
      </c>
      <c r="E307" s="19" t="s">
        <v>28</v>
      </c>
      <c r="F307" s="275">
        <v>8.73</v>
      </c>
      <c r="G307" s="36"/>
      <c r="H307" s="41"/>
    </row>
    <row r="308" spans="1:8" s="2" customFormat="1" ht="16.9" customHeight="1">
      <c r="A308" s="36"/>
      <c r="B308" s="41"/>
      <c r="C308" s="274" t="s">
        <v>28</v>
      </c>
      <c r="D308" s="274" t="s">
        <v>703</v>
      </c>
      <c r="E308" s="19" t="s">
        <v>28</v>
      </c>
      <c r="F308" s="275">
        <v>3.875</v>
      </c>
      <c r="G308" s="36"/>
      <c r="H308" s="41"/>
    </row>
    <row r="309" spans="1:8" s="2" customFormat="1" ht="16.9" customHeight="1">
      <c r="A309" s="36"/>
      <c r="B309" s="41"/>
      <c r="C309" s="274" t="s">
        <v>28</v>
      </c>
      <c r="D309" s="274" t="s">
        <v>704</v>
      </c>
      <c r="E309" s="19" t="s">
        <v>28</v>
      </c>
      <c r="F309" s="275">
        <v>90.056</v>
      </c>
      <c r="G309" s="36"/>
      <c r="H309" s="41"/>
    </row>
    <row r="310" spans="1:8" s="2" customFormat="1" ht="16.9" customHeight="1">
      <c r="A310" s="36"/>
      <c r="B310" s="41"/>
      <c r="C310" s="274" t="s">
        <v>28</v>
      </c>
      <c r="D310" s="274" t="s">
        <v>705</v>
      </c>
      <c r="E310" s="19" t="s">
        <v>28</v>
      </c>
      <c r="F310" s="275">
        <v>-19.32</v>
      </c>
      <c r="G310" s="36"/>
      <c r="H310" s="41"/>
    </row>
    <row r="311" spans="1:8" s="2" customFormat="1" ht="16.9" customHeight="1">
      <c r="A311" s="36"/>
      <c r="B311" s="41"/>
      <c r="C311" s="274" t="s">
        <v>28</v>
      </c>
      <c r="D311" s="274" t="s">
        <v>706</v>
      </c>
      <c r="E311" s="19" t="s">
        <v>28</v>
      </c>
      <c r="F311" s="275">
        <v>18</v>
      </c>
      <c r="G311" s="36"/>
      <c r="H311" s="41"/>
    </row>
    <row r="312" spans="1:8" s="2" customFormat="1" ht="16.9" customHeight="1">
      <c r="A312" s="36"/>
      <c r="B312" s="41"/>
      <c r="C312" s="274" t="s">
        <v>28</v>
      </c>
      <c r="D312" s="274" t="s">
        <v>707</v>
      </c>
      <c r="E312" s="19" t="s">
        <v>28</v>
      </c>
      <c r="F312" s="275">
        <v>9.15</v>
      </c>
      <c r="G312" s="36"/>
      <c r="H312" s="41"/>
    </row>
    <row r="313" spans="1:8" s="2" customFormat="1" ht="16.9" customHeight="1">
      <c r="A313" s="36"/>
      <c r="B313" s="41"/>
      <c r="C313" s="274" t="s">
        <v>28</v>
      </c>
      <c r="D313" s="274" t="s">
        <v>709</v>
      </c>
      <c r="E313" s="19" t="s">
        <v>28</v>
      </c>
      <c r="F313" s="275">
        <v>97.14</v>
      </c>
      <c r="G313" s="36"/>
      <c r="H313" s="41"/>
    </row>
    <row r="314" spans="1:8" s="2" customFormat="1" ht="16.9" customHeight="1">
      <c r="A314" s="36"/>
      <c r="B314" s="41"/>
      <c r="C314" s="274" t="s">
        <v>28</v>
      </c>
      <c r="D314" s="274" t="s">
        <v>710</v>
      </c>
      <c r="E314" s="19" t="s">
        <v>28</v>
      </c>
      <c r="F314" s="275">
        <v>-11.153</v>
      </c>
      <c r="G314" s="36"/>
      <c r="H314" s="41"/>
    </row>
    <row r="315" spans="1:8" s="2" customFormat="1" ht="16.9" customHeight="1">
      <c r="A315" s="36"/>
      <c r="B315" s="41"/>
      <c r="C315" s="274" t="s">
        <v>28</v>
      </c>
      <c r="D315" s="274" t="s">
        <v>711</v>
      </c>
      <c r="E315" s="19" t="s">
        <v>28</v>
      </c>
      <c r="F315" s="275">
        <v>10.439</v>
      </c>
      <c r="G315" s="36"/>
      <c r="H315" s="41"/>
    </row>
    <row r="316" spans="1:8" s="2" customFormat="1" ht="16.9" customHeight="1">
      <c r="A316" s="36"/>
      <c r="B316" s="41"/>
      <c r="C316" s="274" t="s">
        <v>28</v>
      </c>
      <c r="D316" s="274" t="s">
        <v>712</v>
      </c>
      <c r="E316" s="19" t="s">
        <v>28</v>
      </c>
      <c r="F316" s="275">
        <v>33.93</v>
      </c>
      <c r="G316" s="36"/>
      <c r="H316" s="41"/>
    </row>
    <row r="317" spans="1:8" s="2" customFormat="1" ht="16.9" customHeight="1">
      <c r="A317" s="36"/>
      <c r="B317" s="41"/>
      <c r="C317" s="274" t="s">
        <v>28</v>
      </c>
      <c r="D317" s="274" t="s">
        <v>713</v>
      </c>
      <c r="E317" s="19" t="s">
        <v>28</v>
      </c>
      <c r="F317" s="275">
        <v>21.9</v>
      </c>
      <c r="G317" s="36"/>
      <c r="H317" s="41"/>
    </row>
    <row r="318" spans="1:8" s="2" customFormat="1" ht="16.9" customHeight="1">
      <c r="A318" s="36"/>
      <c r="B318" s="41"/>
      <c r="C318" s="274" t="s">
        <v>28</v>
      </c>
      <c r="D318" s="274" t="s">
        <v>714</v>
      </c>
      <c r="E318" s="19" t="s">
        <v>28</v>
      </c>
      <c r="F318" s="275">
        <v>-5.2</v>
      </c>
      <c r="G318" s="36"/>
      <c r="H318" s="41"/>
    </row>
    <row r="319" spans="1:8" s="2" customFormat="1" ht="16.9" customHeight="1">
      <c r="A319" s="36"/>
      <c r="B319" s="41"/>
      <c r="C319" s="274" t="s">
        <v>28</v>
      </c>
      <c r="D319" s="274" t="s">
        <v>715</v>
      </c>
      <c r="E319" s="19" t="s">
        <v>28</v>
      </c>
      <c r="F319" s="275">
        <v>6.711</v>
      </c>
      <c r="G319" s="36"/>
      <c r="H319" s="41"/>
    </row>
    <row r="320" spans="1:8" s="2" customFormat="1" ht="16.9" customHeight="1">
      <c r="A320" s="36"/>
      <c r="B320" s="41"/>
      <c r="C320" s="274" t="s">
        <v>28</v>
      </c>
      <c r="D320" s="274" t="s">
        <v>716</v>
      </c>
      <c r="E320" s="19" t="s">
        <v>28</v>
      </c>
      <c r="F320" s="275">
        <v>26.416</v>
      </c>
      <c r="G320" s="36"/>
      <c r="H320" s="41"/>
    </row>
    <row r="321" spans="1:8" s="2" customFormat="1" ht="16.9" customHeight="1">
      <c r="A321" s="36"/>
      <c r="B321" s="41"/>
      <c r="C321" s="274" t="s">
        <v>28</v>
      </c>
      <c r="D321" s="274" t="s">
        <v>717</v>
      </c>
      <c r="E321" s="19" t="s">
        <v>28</v>
      </c>
      <c r="F321" s="275">
        <v>-1.84</v>
      </c>
      <c r="G321" s="36"/>
      <c r="H321" s="41"/>
    </row>
    <row r="322" spans="1:8" s="2" customFormat="1" ht="16.9" customHeight="1">
      <c r="A322" s="36"/>
      <c r="B322" s="41"/>
      <c r="C322" s="274" t="s">
        <v>28</v>
      </c>
      <c r="D322" s="274" t="s">
        <v>718</v>
      </c>
      <c r="E322" s="19" t="s">
        <v>28</v>
      </c>
      <c r="F322" s="275">
        <v>6.903</v>
      </c>
      <c r="G322" s="36"/>
      <c r="H322" s="41"/>
    </row>
    <row r="323" spans="1:8" s="2" customFormat="1" ht="16.9" customHeight="1">
      <c r="A323" s="36"/>
      <c r="B323" s="41"/>
      <c r="C323" s="274" t="s">
        <v>28</v>
      </c>
      <c r="D323" s="274" t="s">
        <v>112</v>
      </c>
      <c r="E323" s="19" t="s">
        <v>28</v>
      </c>
      <c r="F323" s="275">
        <v>39.356</v>
      </c>
      <c r="G323" s="36"/>
      <c r="H323" s="41"/>
    </row>
    <row r="324" spans="1:8" s="2" customFormat="1" ht="16.9" customHeight="1">
      <c r="A324" s="36"/>
      <c r="B324" s="41"/>
      <c r="C324" s="274" t="s">
        <v>123</v>
      </c>
      <c r="D324" s="274" t="s">
        <v>241</v>
      </c>
      <c r="E324" s="19" t="s">
        <v>28</v>
      </c>
      <c r="F324" s="275">
        <v>429.824</v>
      </c>
      <c r="G324" s="36"/>
      <c r="H324" s="41"/>
    </row>
    <row r="325" spans="1:8" s="2" customFormat="1" ht="16.9" customHeight="1">
      <c r="A325" s="36"/>
      <c r="B325" s="41"/>
      <c r="C325" s="276" t="s">
        <v>3393</v>
      </c>
      <c r="D325" s="36"/>
      <c r="E325" s="36"/>
      <c r="F325" s="36"/>
      <c r="G325" s="36"/>
      <c r="H325" s="41"/>
    </row>
    <row r="326" spans="1:8" s="2" customFormat="1" ht="16.9" customHeight="1">
      <c r="A326" s="36"/>
      <c r="B326" s="41"/>
      <c r="C326" s="274" t="s">
        <v>695</v>
      </c>
      <c r="D326" s="274" t="s">
        <v>3445</v>
      </c>
      <c r="E326" s="19" t="s">
        <v>275</v>
      </c>
      <c r="F326" s="275">
        <v>429.824</v>
      </c>
      <c r="G326" s="36"/>
      <c r="H326" s="41"/>
    </row>
    <row r="327" spans="1:8" s="2" customFormat="1" ht="16.9" customHeight="1">
      <c r="A327" s="36"/>
      <c r="B327" s="41"/>
      <c r="C327" s="274" t="s">
        <v>304</v>
      </c>
      <c r="D327" s="274" t="s">
        <v>3466</v>
      </c>
      <c r="E327" s="19" t="s">
        <v>275</v>
      </c>
      <c r="F327" s="275">
        <v>85.965</v>
      </c>
      <c r="G327" s="36"/>
      <c r="H327" s="41"/>
    </row>
    <row r="328" spans="1:8" s="2" customFormat="1" ht="16.9" customHeight="1">
      <c r="A328" s="36"/>
      <c r="B328" s="41"/>
      <c r="C328" s="274" t="s">
        <v>720</v>
      </c>
      <c r="D328" s="274" t="s">
        <v>3467</v>
      </c>
      <c r="E328" s="19" t="s">
        <v>275</v>
      </c>
      <c r="F328" s="275">
        <v>429.824</v>
      </c>
      <c r="G328" s="36"/>
      <c r="H328" s="41"/>
    </row>
    <row r="329" spans="1:8" s="2" customFormat="1" ht="16.9" customHeight="1">
      <c r="A329" s="36"/>
      <c r="B329" s="41"/>
      <c r="C329" s="270" t="s">
        <v>114</v>
      </c>
      <c r="D329" s="271" t="s">
        <v>114</v>
      </c>
      <c r="E329" s="272" t="s">
        <v>28</v>
      </c>
      <c r="F329" s="273">
        <v>107.336</v>
      </c>
      <c r="G329" s="36"/>
      <c r="H329" s="41"/>
    </row>
    <row r="330" spans="1:8" s="2" customFormat="1" ht="16.9" customHeight="1">
      <c r="A330" s="36"/>
      <c r="B330" s="41"/>
      <c r="C330" s="274" t="s">
        <v>28</v>
      </c>
      <c r="D330" s="274" t="s">
        <v>239</v>
      </c>
      <c r="E330" s="19" t="s">
        <v>28</v>
      </c>
      <c r="F330" s="275">
        <v>0</v>
      </c>
      <c r="G330" s="36"/>
      <c r="H330" s="41"/>
    </row>
    <row r="331" spans="1:8" s="2" customFormat="1" ht="16.9" customHeight="1">
      <c r="A331" s="36"/>
      <c r="B331" s="41"/>
      <c r="C331" s="274" t="s">
        <v>28</v>
      </c>
      <c r="D331" s="274" t="s">
        <v>699</v>
      </c>
      <c r="E331" s="19" t="s">
        <v>28</v>
      </c>
      <c r="F331" s="275">
        <v>97.012</v>
      </c>
      <c r="G331" s="36"/>
      <c r="H331" s="41"/>
    </row>
    <row r="332" spans="1:8" s="2" customFormat="1" ht="16.9" customHeight="1">
      <c r="A332" s="36"/>
      <c r="B332" s="41"/>
      <c r="C332" s="274" t="s">
        <v>28</v>
      </c>
      <c r="D332" s="274" t="s">
        <v>700</v>
      </c>
      <c r="E332" s="19" t="s">
        <v>28</v>
      </c>
      <c r="F332" s="275">
        <v>-12.927</v>
      </c>
      <c r="G332" s="36"/>
      <c r="H332" s="41"/>
    </row>
    <row r="333" spans="1:8" s="2" customFormat="1" ht="16.9" customHeight="1">
      <c r="A333" s="36"/>
      <c r="B333" s="41"/>
      <c r="C333" s="274" t="s">
        <v>28</v>
      </c>
      <c r="D333" s="274" t="s">
        <v>701</v>
      </c>
      <c r="E333" s="19" t="s">
        <v>28</v>
      </c>
      <c r="F333" s="275">
        <v>10.646</v>
      </c>
      <c r="G333" s="36"/>
      <c r="H333" s="41"/>
    </row>
    <row r="334" spans="1:8" s="2" customFormat="1" ht="16.9" customHeight="1">
      <c r="A334" s="36"/>
      <c r="B334" s="41"/>
      <c r="C334" s="274" t="s">
        <v>28</v>
      </c>
      <c r="D334" s="274" t="s">
        <v>702</v>
      </c>
      <c r="E334" s="19" t="s">
        <v>28</v>
      </c>
      <c r="F334" s="275">
        <v>8.73</v>
      </c>
      <c r="G334" s="36"/>
      <c r="H334" s="41"/>
    </row>
    <row r="335" spans="1:8" s="2" customFormat="1" ht="16.9" customHeight="1">
      <c r="A335" s="36"/>
      <c r="B335" s="41"/>
      <c r="C335" s="274" t="s">
        <v>28</v>
      </c>
      <c r="D335" s="274" t="s">
        <v>703</v>
      </c>
      <c r="E335" s="19" t="s">
        <v>28</v>
      </c>
      <c r="F335" s="275">
        <v>3.875</v>
      </c>
      <c r="G335" s="36"/>
      <c r="H335" s="41"/>
    </row>
    <row r="336" spans="1:8" s="2" customFormat="1" ht="16.9" customHeight="1">
      <c r="A336" s="36"/>
      <c r="B336" s="41"/>
      <c r="C336" s="274" t="s">
        <v>114</v>
      </c>
      <c r="D336" s="274" t="s">
        <v>554</v>
      </c>
      <c r="E336" s="19" t="s">
        <v>28</v>
      </c>
      <c r="F336" s="275">
        <v>107.336</v>
      </c>
      <c r="G336" s="36"/>
      <c r="H336" s="41"/>
    </row>
    <row r="337" spans="1:8" s="2" customFormat="1" ht="16.9" customHeight="1">
      <c r="A337" s="36"/>
      <c r="B337" s="41"/>
      <c r="C337" s="276" t="s">
        <v>3393</v>
      </c>
      <c r="D337" s="36"/>
      <c r="E337" s="36"/>
      <c r="F337" s="36"/>
      <c r="G337" s="36"/>
      <c r="H337" s="41"/>
    </row>
    <row r="338" spans="1:8" s="2" customFormat="1" ht="16.9" customHeight="1">
      <c r="A338" s="36"/>
      <c r="B338" s="41"/>
      <c r="C338" s="274" t="s">
        <v>695</v>
      </c>
      <c r="D338" s="274" t="s">
        <v>3445</v>
      </c>
      <c r="E338" s="19" t="s">
        <v>275</v>
      </c>
      <c r="F338" s="275">
        <v>429.824</v>
      </c>
      <c r="G338" s="36"/>
      <c r="H338" s="41"/>
    </row>
    <row r="339" spans="1:8" s="2" customFormat="1" ht="16.9" customHeight="1">
      <c r="A339" s="36"/>
      <c r="B339" s="41"/>
      <c r="C339" s="274" t="s">
        <v>377</v>
      </c>
      <c r="D339" s="274" t="s">
        <v>3468</v>
      </c>
      <c r="E339" s="19" t="s">
        <v>275</v>
      </c>
      <c r="F339" s="275">
        <v>203.762</v>
      </c>
      <c r="G339" s="36"/>
      <c r="H339" s="41"/>
    </row>
    <row r="340" spans="1:8" s="2" customFormat="1" ht="16.9" customHeight="1">
      <c r="A340" s="36"/>
      <c r="B340" s="41"/>
      <c r="C340" s="274" t="s">
        <v>1144</v>
      </c>
      <c r="D340" s="274" t="s">
        <v>3447</v>
      </c>
      <c r="E340" s="19" t="s">
        <v>275</v>
      </c>
      <c r="F340" s="275">
        <v>670.72</v>
      </c>
      <c r="G340" s="36"/>
      <c r="H340" s="41"/>
    </row>
    <row r="341" spans="1:8" s="2" customFormat="1" ht="16.9" customHeight="1">
      <c r="A341" s="36"/>
      <c r="B341" s="41"/>
      <c r="C341" s="270" t="s">
        <v>708</v>
      </c>
      <c r="D341" s="271" t="s">
        <v>708</v>
      </c>
      <c r="E341" s="272" t="s">
        <v>28</v>
      </c>
      <c r="F341" s="273">
        <v>97.886</v>
      </c>
      <c r="G341" s="36"/>
      <c r="H341" s="41"/>
    </row>
    <row r="342" spans="1:8" s="2" customFormat="1" ht="16.9" customHeight="1">
      <c r="A342" s="36"/>
      <c r="B342" s="41"/>
      <c r="C342" s="274" t="s">
        <v>28</v>
      </c>
      <c r="D342" s="274" t="s">
        <v>704</v>
      </c>
      <c r="E342" s="19" t="s">
        <v>28</v>
      </c>
      <c r="F342" s="275">
        <v>90.056</v>
      </c>
      <c r="G342" s="36"/>
      <c r="H342" s="41"/>
    </row>
    <row r="343" spans="1:8" s="2" customFormat="1" ht="16.9" customHeight="1">
      <c r="A343" s="36"/>
      <c r="B343" s="41"/>
      <c r="C343" s="274" t="s">
        <v>28</v>
      </c>
      <c r="D343" s="274" t="s">
        <v>705</v>
      </c>
      <c r="E343" s="19" t="s">
        <v>28</v>
      </c>
      <c r="F343" s="275">
        <v>-19.32</v>
      </c>
      <c r="G343" s="36"/>
      <c r="H343" s="41"/>
    </row>
    <row r="344" spans="1:8" s="2" customFormat="1" ht="16.9" customHeight="1">
      <c r="A344" s="36"/>
      <c r="B344" s="41"/>
      <c r="C344" s="274" t="s">
        <v>28</v>
      </c>
      <c r="D344" s="274" t="s">
        <v>706</v>
      </c>
      <c r="E344" s="19" t="s">
        <v>28</v>
      </c>
      <c r="F344" s="275">
        <v>18</v>
      </c>
      <c r="G344" s="36"/>
      <c r="H344" s="41"/>
    </row>
    <row r="345" spans="1:8" s="2" customFormat="1" ht="16.9" customHeight="1">
      <c r="A345" s="36"/>
      <c r="B345" s="41"/>
      <c r="C345" s="274" t="s">
        <v>28</v>
      </c>
      <c r="D345" s="274" t="s">
        <v>707</v>
      </c>
      <c r="E345" s="19" t="s">
        <v>28</v>
      </c>
      <c r="F345" s="275">
        <v>9.15</v>
      </c>
      <c r="G345" s="36"/>
      <c r="H345" s="41"/>
    </row>
    <row r="346" spans="1:8" s="2" customFormat="1" ht="16.9" customHeight="1">
      <c r="A346" s="36"/>
      <c r="B346" s="41"/>
      <c r="C346" s="274" t="s">
        <v>708</v>
      </c>
      <c r="D346" s="274" t="s">
        <v>554</v>
      </c>
      <c r="E346" s="19" t="s">
        <v>28</v>
      </c>
      <c r="F346" s="275">
        <v>97.886</v>
      </c>
      <c r="G346" s="36"/>
      <c r="H346" s="41"/>
    </row>
    <row r="347" spans="1:8" s="2" customFormat="1" ht="16.9" customHeight="1">
      <c r="A347" s="36"/>
      <c r="B347" s="41"/>
      <c r="C347" s="270" t="s">
        <v>117</v>
      </c>
      <c r="D347" s="271" t="s">
        <v>117</v>
      </c>
      <c r="E347" s="272" t="s">
        <v>28</v>
      </c>
      <c r="F347" s="273">
        <v>96.426</v>
      </c>
      <c r="G347" s="36"/>
      <c r="H347" s="41"/>
    </row>
    <row r="348" spans="1:8" s="2" customFormat="1" ht="16.9" customHeight="1">
      <c r="A348" s="36"/>
      <c r="B348" s="41"/>
      <c r="C348" s="274" t="s">
        <v>28</v>
      </c>
      <c r="D348" s="274" t="s">
        <v>709</v>
      </c>
      <c r="E348" s="19" t="s">
        <v>28</v>
      </c>
      <c r="F348" s="275">
        <v>97.14</v>
      </c>
      <c r="G348" s="36"/>
      <c r="H348" s="41"/>
    </row>
    <row r="349" spans="1:8" s="2" customFormat="1" ht="16.9" customHeight="1">
      <c r="A349" s="36"/>
      <c r="B349" s="41"/>
      <c r="C349" s="274" t="s">
        <v>28</v>
      </c>
      <c r="D349" s="274" t="s">
        <v>710</v>
      </c>
      <c r="E349" s="19" t="s">
        <v>28</v>
      </c>
      <c r="F349" s="275">
        <v>-11.153</v>
      </c>
      <c r="G349" s="36"/>
      <c r="H349" s="41"/>
    </row>
    <row r="350" spans="1:8" s="2" customFormat="1" ht="16.9" customHeight="1">
      <c r="A350" s="36"/>
      <c r="B350" s="41"/>
      <c r="C350" s="274" t="s">
        <v>28</v>
      </c>
      <c r="D350" s="274" t="s">
        <v>711</v>
      </c>
      <c r="E350" s="19" t="s">
        <v>28</v>
      </c>
      <c r="F350" s="275">
        <v>10.439</v>
      </c>
      <c r="G350" s="36"/>
      <c r="H350" s="41"/>
    </row>
    <row r="351" spans="1:8" s="2" customFormat="1" ht="16.9" customHeight="1">
      <c r="A351" s="36"/>
      <c r="B351" s="41"/>
      <c r="C351" s="274" t="s">
        <v>117</v>
      </c>
      <c r="D351" s="274" t="s">
        <v>554</v>
      </c>
      <c r="E351" s="19" t="s">
        <v>28</v>
      </c>
      <c r="F351" s="275">
        <v>96.426</v>
      </c>
      <c r="G351" s="36"/>
      <c r="H351" s="41"/>
    </row>
    <row r="352" spans="1:8" s="2" customFormat="1" ht="16.9" customHeight="1">
      <c r="A352" s="36"/>
      <c r="B352" s="41"/>
      <c r="C352" s="276" t="s">
        <v>3393</v>
      </c>
      <c r="D352" s="36"/>
      <c r="E352" s="36"/>
      <c r="F352" s="36"/>
      <c r="G352" s="36"/>
      <c r="H352" s="41"/>
    </row>
    <row r="353" spans="1:8" s="2" customFormat="1" ht="16.9" customHeight="1">
      <c r="A353" s="36"/>
      <c r="B353" s="41"/>
      <c r="C353" s="274" t="s">
        <v>695</v>
      </c>
      <c r="D353" s="274" t="s">
        <v>3445</v>
      </c>
      <c r="E353" s="19" t="s">
        <v>275</v>
      </c>
      <c r="F353" s="275">
        <v>429.824</v>
      </c>
      <c r="G353" s="36"/>
      <c r="H353" s="41"/>
    </row>
    <row r="354" spans="1:8" s="2" customFormat="1" ht="16.9" customHeight="1">
      <c r="A354" s="36"/>
      <c r="B354" s="41"/>
      <c r="C354" s="274" t="s">
        <v>377</v>
      </c>
      <c r="D354" s="274" t="s">
        <v>3468</v>
      </c>
      <c r="E354" s="19" t="s">
        <v>275</v>
      </c>
      <c r="F354" s="275">
        <v>203.762</v>
      </c>
      <c r="G354" s="36"/>
      <c r="H354" s="41"/>
    </row>
    <row r="355" spans="1:8" s="2" customFormat="1" ht="16.9" customHeight="1">
      <c r="A355" s="36"/>
      <c r="B355" s="41"/>
      <c r="C355" s="274" t="s">
        <v>1144</v>
      </c>
      <c r="D355" s="274" t="s">
        <v>3447</v>
      </c>
      <c r="E355" s="19" t="s">
        <v>275</v>
      </c>
      <c r="F355" s="275">
        <v>670.72</v>
      </c>
      <c r="G355" s="36"/>
      <c r="H355" s="41"/>
    </row>
    <row r="356" spans="1:8" s="2" customFormat="1" ht="16.9" customHeight="1">
      <c r="A356" s="36"/>
      <c r="B356" s="41"/>
      <c r="C356" s="270" t="s">
        <v>119</v>
      </c>
      <c r="D356" s="271" t="s">
        <v>119</v>
      </c>
      <c r="E356" s="272" t="s">
        <v>28</v>
      </c>
      <c r="F356" s="273">
        <v>57.341</v>
      </c>
      <c r="G356" s="36"/>
      <c r="H356" s="41"/>
    </row>
    <row r="357" spans="1:8" s="2" customFormat="1" ht="16.9" customHeight="1">
      <c r="A357" s="36"/>
      <c r="B357" s="41"/>
      <c r="C357" s="274" t="s">
        <v>28</v>
      </c>
      <c r="D357" s="274" t="s">
        <v>712</v>
      </c>
      <c r="E357" s="19" t="s">
        <v>28</v>
      </c>
      <c r="F357" s="275">
        <v>33.93</v>
      </c>
      <c r="G357" s="36"/>
      <c r="H357" s="41"/>
    </row>
    <row r="358" spans="1:8" s="2" customFormat="1" ht="16.9" customHeight="1">
      <c r="A358" s="36"/>
      <c r="B358" s="41"/>
      <c r="C358" s="274" t="s">
        <v>28</v>
      </c>
      <c r="D358" s="274" t="s">
        <v>713</v>
      </c>
      <c r="E358" s="19" t="s">
        <v>28</v>
      </c>
      <c r="F358" s="275">
        <v>21.9</v>
      </c>
      <c r="G358" s="36"/>
      <c r="H358" s="41"/>
    </row>
    <row r="359" spans="1:8" s="2" customFormat="1" ht="16.9" customHeight="1">
      <c r="A359" s="36"/>
      <c r="B359" s="41"/>
      <c r="C359" s="274" t="s">
        <v>28</v>
      </c>
      <c r="D359" s="274" t="s">
        <v>714</v>
      </c>
      <c r="E359" s="19" t="s">
        <v>28</v>
      </c>
      <c r="F359" s="275">
        <v>-5.2</v>
      </c>
      <c r="G359" s="36"/>
      <c r="H359" s="41"/>
    </row>
    <row r="360" spans="1:8" s="2" customFormat="1" ht="16.9" customHeight="1">
      <c r="A360" s="36"/>
      <c r="B360" s="41"/>
      <c r="C360" s="274" t="s">
        <v>28</v>
      </c>
      <c r="D360" s="274" t="s">
        <v>715</v>
      </c>
      <c r="E360" s="19" t="s">
        <v>28</v>
      </c>
      <c r="F360" s="275">
        <v>6.711</v>
      </c>
      <c r="G360" s="36"/>
      <c r="H360" s="41"/>
    </row>
    <row r="361" spans="1:8" s="2" customFormat="1" ht="16.9" customHeight="1">
      <c r="A361" s="36"/>
      <c r="B361" s="41"/>
      <c r="C361" s="274" t="s">
        <v>119</v>
      </c>
      <c r="D361" s="274" t="s">
        <v>554</v>
      </c>
      <c r="E361" s="19" t="s">
        <v>28</v>
      </c>
      <c r="F361" s="275">
        <v>57.341</v>
      </c>
      <c r="G361" s="36"/>
      <c r="H361" s="41"/>
    </row>
    <row r="362" spans="1:8" s="2" customFormat="1" ht="16.9" customHeight="1">
      <c r="A362" s="36"/>
      <c r="B362" s="41"/>
      <c r="C362" s="276" t="s">
        <v>3393</v>
      </c>
      <c r="D362" s="36"/>
      <c r="E362" s="36"/>
      <c r="F362" s="36"/>
      <c r="G362" s="36"/>
      <c r="H362" s="41"/>
    </row>
    <row r="363" spans="1:8" s="2" customFormat="1" ht="16.9" customHeight="1">
      <c r="A363" s="36"/>
      <c r="B363" s="41"/>
      <c r="C363" s="274" t="s">
        <v>695</v>
      </c>
      <c r="D363" s="274" t="s">
        <v>3445</v>
      </c>
      <c r="E363" s="19" t="s">
        <v>275</v>
      </c>
      <c r="F363" s="275">
        <v>429.824</v>
      </c>
      <c r="G363" s="36"/>
      <c r="H363" s="41"/>
    </row>
    <row r="364" spans="1:8" s="2" customFormat="1" ht="16.9" customHeight="1">
      <c r="A364" s="36"/>
      <c r="B364" s="41"/>
      <c r="C364" s="274" t="s">
        <v>365</v>
      </c>
      <c r="D364" s="274" t="s">
        <v>3441</v>
      </c>
      <c r="E364" s="19" t="s">
        <v>275</v>
      </c>
      <c r="F364" s="275">
        <v>273.233</v>
      </c>
      <c r="G364" s="36"/>
      <c r="H364" s="41"/>
    </row>
    <row r="365" spans="1:8" s="2" customFormat="1" ht="16.9" customHeight="1">
      <c r="A365" s="36"/>
      <c r="B365" s="41"/>
      <c r="C365" s="270" t="s">
        <v>121</v>
      </c>
      <c r="D365" s="271" t="s">
        <v>121</v>
      </c>
      <c r="E365" s="272" t="s">
        <v>28</v>
      </c>
      <c r="F365" s="273">
        <v>31.479</v>
      </c>
      <c r="G365" s="36"/>
      <c r="H365" s="41"/>
    </row>
    <row r="366" spans="1:8" s="2" customFormat="1" ht="16.9" customHeight="1">
      <c r="A366" s="36"/>
      <c r="B366" s="41"/>
      <c r="C366" s="274" t="s">
        <v>28</v>
      </c>
      <c r="D366" s="274" t="s">
        <v>716</v>
      </c>
      <c r="E366" s="19" t="s">
        <v>28</v>
      </c>
      <c r="F366" s="275">
        <v>26.416</v>
      </c>
      <c r="G366" s="36"/>
      <c r="H366" s="41"/>
    </row>
    <row r="367" spans="1:8" s="2" customFormat="1" ht="16.9" customHeight="1">
      <c r="A367" s="36"/>
      <c r="B367" s="41"/>
      <c r="C367" s="274" t="s">
        <v>28</v>
      </c>
      <c r="D367" s="274" t="s">
        <v>717</v>
      </c>
      <c r="E367" s="19" t="s">
        <v>28</v>
      </c>
      <c r="F367" s="275">
        <v>-1.84</v>
      </c>
      <c r="G367" s="36"/>
      <c r="H367" s="41"/>
    </row>
    <row r="368" spans="1:8" s="2" customFormat="1" ht="16.9" customHeight="1">
      <c r="A368" s="36"/>
      <c r="B368" s="41"/>
      <c r="C368" s="274" t="s">
        <v>28</v>
      </c>
      <c r="D368" s="274" t="s">
        <v>718</v>
      </c>
      <c r="E368" s="19" t="s">
        <v>28</v>
      </c>
      <c r="F368" s="275">
        <v>6.903</v>
      </c>
      <c r="G368" s="36"/>
      <c r="H368" s="41"/>
    </row>
    <row r="369" spans="1:8" s="2" customFormat="1" ht="16.9" customHeight="1">
      <c r="A369" s="36"/>
      <c r="B369" s="41"/>
      <c r="C369" s="274" t="s">
        <v>121</v>
      </c>
      <c r="D369" s="274" t="s">
        <v>554</v>
      </c>
      <c r="E369" s="19" t="s">
        <v>28</v>
      </c>
      <c r="F369" s="275">
        <v>31.479</v>
      </c>
      <c r="G369" s="36"/>
      <c r="H369" s="41"/>
    </row>
    <row r="370" spans="1:8" s="2" customFormat="1" ht="16.9" customHeight="1">
      <c r="A370" s="36"/>
      <c r="B370" s="41"/>
      <c r="C370" s="276" t="s">
        <v>3393</v>
      </c>
      <c r="D370" s="36"/>
      <c r="E370" s="36"/>
      <c r="F370" s="36"/>
      <c r="G370" s="36"/>
      <c r="H370" s="41"/>
    </row>
    <row r="371" spans="1:8" s="2" customFormat="1" ht="16.9" customHeight="1">
      <c r="A371" s="36"/>
      <c r="B371" s="41"/>
      <c r="C371" s="274" t="s">
        <v>695</v>
      </c>
      <c r="D371" s="274" t="s">
        <v>3445</v>
      </c>
      <c r="E371" s="19" t="s">
        <v>275</v>
      </c>
      <c r="F371" s="275">
        <v>429.824</v>
      </c>
      <c r="G371" s="36"/>
      <c r="H371" s="41"/>
    </row>
    <row r="372" spans="1:8" s="2" customFormat="1" ht="16.9" customHeight="1">
      <c r="A372" s="36"/>
      <c r="B372" s="41"/>
      <c r="C372" s="274" t="s">
        <v>365</v>
      </c>
      <c r="D372" s="274" t="s">
        <v>3441</v>
      </c>
      <c r="E372" s="19" t="s">
        <v>275</v>
      </c>
      <c r="F372" s="275">
        <v>273.233</v>
      </c>
      <c r="G372" s="36"/>
      <c r="H372" s="41"/>
    </row>
    <row r="373" spans="1:8" s="2" customFormat="1" ht="16.9" customHeight="1">
      <c r="A373" s="36"/>
      <c r="B373" s="41"/>
      <c r="C373" s="270" t="s">
        <v>146</v>
      </c>
      <c r="D373" s="271" t="s">
        <v>146</v>
      </c>
      <c r="E373" s="272" t="s">
        <v>28</v>
      </c>
      <c r="F373" s="273">
        <v>203.762</v>
      </c>
      <c r="G373" s="36"/>
      <c r="H373" s="41"/>
    </row>
    <row r="374" spans="1:8" s="2" customFormat="1" ht="16.9" customHeight="1">
      <c r="A374" s="36"/>
      <c r="B374" s="41"/>
      <c r="C374" s="274" t="s">
        <v>28</v>
      </c>
      <c r="D374" s="274" t="s">
        <v>114</v>
      </c>
      <c r="E374" s="19" t="s">
        <v>28</v>
      </c>
      <c r="F374" s="275">
        <v>107.336</v>
      </c>
      <c r="G374" s="36"/>
      <c r="H374" s="41"/>
    </row>
    <row r="375" spans="1:8" s="2" customFormat="1" ht="16.9" customHeight="1">
      <c r="A375" s="36"/>
      <c r="B375" s="41"/>
      <c r="C375" s="274" t="s">
        <v>28</v>
      </c>
      <c r="D375" s="274" t="s">
        <v>117</v>
      </c>
      <c r="E375" s="19" t="s">
        <v>28</v>
      </c>
      <c r="F375" s="275">
        <v>96.426</v>
      </c>
      <c r="G375" s="36"/>
      <c r="H375" s="41"/>
    </row>
    <row r="376" spans="1:8" s="2" customFormat="1" ht="16.9" customHeight="1">
      <c r="A376" s="36"/>
      <c r="B376" s="41"/>
      <c r="C376" s="274" t="s">
        <v>146</v>
      </c>
      <c r="D376" s="274" t="s">
        <v>241</v>
      </c>
      <c r="E376" s="19" t="s">
        <v>28</v>
      </c>
      <c r="F376" s="275">
        <v>203.762</v>
      </c>
      <c r="G376" s="36"/>
      <c r="H376" s="41"/>
    </row>
    <row r="377" spans="1:8" s="2" customFormat="1" ht="16.9" customHeight="1">
      <c r="A377" s="36"/>
      <c r="B377" s="41"/>
      <c r="C377" s="276" t="s">
        <v>3393</v>
      </c>
      <c r="D377" s="36"/>
      <c r="E377" s="36"/>
      <c r="F377" s="36"/>
      <c r="G377" s="36"/>
      <c r="H377" s="41"/>
    </row>
    <row r="378" spans="1:8" s="2" customFormat="1" ht="16.9" customHeight="1">
      <c r="A378" s="36"/>
      <c r="B378" s="41"/>
      <c r="C378" s="274" t="s">
        <v>377</v>
      </c>
      <c r="D378" s="274" t="s">
        <v>3468</v>
      </c>
      <c r="E378" s="19" t="s">
        <v>275</v>
      </c>
      <c r="F378" s="275">
        <v>203.762</v>
      </c>
      <c r="G378" s="36"/>
      <c r="H378" s="41"/>
    </row>
    <row r="379" spans="1:8" s="2" customFormat="1" ht="16.9" customHeight="1">
      <c r="A379" s="36"/>
      <c r="B379" s="41"/>
      <c r="C379" s="274" t="s">
        <v>1114</v>
      </c>
      <c r="D379" s="274" t="s">
        <v>3469</v>
      </c>
      <c r="E379" s="19" t="s">
        <v>275</v>
      </c>
      <c r="F379" s="275">
        <v>203.762</v>
      </c>
      <c r="G379" s="36"/>
      <c r="H379" s="41"/>
    </row>
    <row r="380" spans="1:8" s="2" customFormat="1" ht="16.9" customHeight="1">
      <c r="A380" s="36"/>
      <c r="B380" s="41"/>
      <c r="C380" s="274" t="s">
        <v>1123</v>
      </c>
      <c r="D380" s="274" t="s">
        <v>3470</v>
      </c>
      <c r="E380" s="19" t="s">
        <v>275</v>
      </c>
      <c r="F380" s="275">
        <v>203.762</v>
      </c>
      <c r="G380" s="36"/>
      <c r="H380" s="41"/>
    </row>
    <row r="381" spans="1:8" s="2" customFormat="1" ht="16.9" customHeight="1">
      <c r="A381" s="36"/>
      <c r="B381" s="41"/>
      <c r="C381" s="270" t="s">
        <v>1213</v>
      </c>
      <c r="D381" s="271" t="s">
        <v>1213</v>
      </c>
      <c r="E381" s="272" t="s">
        <v>28</v>
      </c>
      <c r="F381" s="273">
        <v>2.076</v>
      </c>
      <c r="G381" s="36"/>
      <c r="H381" s="41"/>
    </row>
    <row r="382" spans="1:8" s="2" customFormat="1" ht="16.9" customHeight="1">
      <c r="A382" s="36"/>
      <c r="B382" s="41"/>
      <c r="C382" s="274" t="s">
        <v>28</v>
      </c>
      <c r="D382" s="274" t="s">
        <v>239</v>
      </c>
      <c r="E382" s="19" t="s">
        <v>28</v>
      </c>
      <c r="F382" s="275">
        <v>0</v>
      </c>
      <c r="G382" s="36"/>
      <c r="H382" s="41"/>
    </row>
    <row r="383" spans="1:8" s="2" customFormat="1" ht="16.9" customHeight="1">
      <c r="A383" s="36"/>
      <c r="B383" s="41"/>
      <c r="C383" s="274" t="s">
        <v>28</v>
      </c>
      <c r="D383" s="274" t="s">
        <v>240</v>
      </c>
      <c r="E383" s="19" t="s">
        <v>28</v>
      </c>
      <c r="F383" s="275">
        <v>2.076</v>
      </c>
      <c r="G383" s="36"/>
      <c r="H383" s="41"/>
    </row>
    <row r="384" spans="1:8" s="2" customFormat="1" ht="16.9" customHeight="1">
      <c r="A384" s="36"/>
      <c r="B384" s="41"/>
      <c r="C384" s="274" t="s">
        <v>1213</v>
      </c>
      <c r="D384" s="274" t="s">
        <v>241</v>
      </c>
      <c r="E384" s="19" t="s">
        <v>28</v>
      </c>
      <c r="F384" s="275">
        <v>2.076</v>
      </c>
      <c r="G384" s="36"/>
      <c r="H384" s="41"/>
    </row>
    <row r="385" spans="1:8" s="2" customFormat="1" ht="16.9" customHeight="1">
      <c r="A385" s="36"/>
      <c r="B385" s="41"/>
      <c r="C385" s="270" t="s">
        <v>179</v>
      </c>
      <c r="D385" s="271" t="s">
        <v>179</v>
      </c>
      <c r="E385" s="272" t="s">
        <v>28</v>
      </c>
      <c r="F385" s="273">
        <v>2.076</v>
      </c>
      <c r="G385" s="36"/>
      <c r="H385" s="41"/>
    </row>
    <row r="386" spans="1:8" s="2" customFormat="1" ht="16.9" customHeight="1">
      <c r="A386" s="36"/>
      <c r="B386" s="41"/>
      <c r="C386" s="274" t="s">
        <v>28</v>
      </c>
      <c r="D386" s="274" t="s">
        <v>239</v>
      </c>
      <c r="E386" s="19" t="s">
        <v>28</v>
      </c>
      <c r="F386" s="275">
        <v>0</v>
      </c>
      <c r="G386" s="36"/>
      <c r="H386" s="41"/>
    </row>
    <row r="387" spans="1:8" s="2" customFormat="1" ht="16.9" customHeight="1">
      <c r="A387" s="36"/>
      <c r="B387" s="41"/>
      <c r="C387" s="274" t="s">
        <v>28</v>
      </c>
      <c r="D387" s="274" t="s">
        <v>240</v>
      </c>
      <c r="E387" s="19" t="s">
        <v>28</v>
      </c>
      <c r="F387" s="275">
        <v>2.076</v>
      </c>
      <c r="G387" s="36"/>
      <c r="H387" s="41"/>
    </row>
    <row r="388" spans="1:8" s="2" customFormat="1" ht="16.9" customHeight="1">
      <c r="A388" s="36"/>
      <c r="B388" s="41"/>
      <c r="C388" s="274" t="s">
        <v>179</v>
      </c>
      <c r="D388" s="274" t="s">
        <v>241</v>
      </c>
      <c r="E388" s="19" t="s">
        <v>28</v>
      </c>
      <c r="F388" s="275">
        <v>2.076</v>
      </c>
      <c r="G388" s="36"/>
      <c r="H388" s="41"/>
    </row>
    <row r="389" spans="1:8" s="2" customFormat="1" ht="16.9" customHeight="1">
      <c r="A389" s="36"/>
      <c r="B389" s="41"/>
      <c r="C389" s="276" t="s">
        <v>3393</v>
      </c>
      <c r="D389" s="36"/>
      <c r="E389" s="36"/>
      <c r="F389" s="36"/>
      <c r="G389" s="36"/>
      <c r="H389" s="41"/>
    </row>
    <row r="390" spans="1:8" s="2" customFormat="1" ht="16.9" customHeight="1">
      <c r="A390" s="36"/>
      <c r="B390" s="41"/>
      <c r="C390" s="274" t="s">
        <v>231</v>
      </c>
      <c r="D390" s="274" t="s">
        <v>3471</v>
      </c>
      <c r="E390" s="19" t="s">
        <v>233</v>
      </c>
      <c r="F390" s="275">
        <v>2.076</v>
      </c>
      <c r="G390" s="36"/>
      <c r="H390" s="41"/>
    </row>
    <row r="391" spans="1:8" s="2" customFormat="1" ht="16.9" customHeight="1">
      <c r="A391" s="36"/>
      <c r="B391" s="41"/>
      <c r="C391" s="274" t="s">
        <v>242</v>
      </c>
      <c r="D391" s="274" t="s">
        <v>3472</v>
      </c>
      <c r="E391" s="19" t="s">
        <v>233</v>
      </c>
      <c r="F391" s="275">
        <v>2.076</v>
      </c>
      <c r="G391" s="36"/>
      <c r="H391" s="41"/>
    </row>
    <row r="392" spans="1:8" s="2" customFormat="1" ht="22.5">
      <c r="A392" s="36"/>
      <c r="B392" s="41"/>
      <c r="C392" s="274" t="s">
        <v>247</v>
      </c>
      <c r="D392" s="274" t="s">
        <v>3473</v>
      </c>
      <c r="E392" s="19" t="s">
        <v>233</v>
      </c>
      <c r="F392" s="275">
        <v>8.304</v>
      </c>
      <c r="G392" s="36"/>
      <c r="H392" s="41"/>
    </row>
    <row r="393" spans="1:8" s="2" customFormat="1" ht="22.5">
      <c r="A393" s="36"/>
      <c r="B393" s="41"/>
      <c r="C393" s="274" t="s">
        <v>252</v>
      </c>
      <c r="D393" s="274" t="s">
        <v>3474</v>
      </c>
      <c r="E393" s="19" t="s">
        <v>233</v>
      </c>
      <c r="F393" s="275">
        <v>2.076</v>
      </c>
      <c r="G393" s="36"/>
      <c r="H393" s="41"/>
    </row>
    <row r="394" spans="1:8" s="2" customFormat="1" ht="16.9" customHeight="1">
      <c r="A394" s="36"/>
      <c r="B394" s="41"/>
      <c r="C394" s="274" t="s">
        <v>257</v>
      </c>
      <c r="D394" s="274" t="s">
        <v>3475</v>
      </c>
      <c r="E394" s="19" t="s">
        <v>233</v>
      </c>
      <c r="F394" s="275">
        <v>2.076</v>
      </c>
      <c r="G394" s="36"/>
      <c r="H394" s="41"/>
    </row>
    <row r="395" spans="1:8" s="2" customFormat="1" ht="16.9" customHeight="1">
      <c r="A395" s="36"/>
      <c r="B395" s="41"/>
      <c r="C395" s="274" t="s">
        <v>262</v>
      </c>
      <c r="D395" s="274" t="s">
        <v>3476</v>
      </c>
      <c r="E395" s="19" t="s">
        <v>264</v>
      </c>
      <c r="F395" s="275">
        <v>2.076</v>
      </c>
      <c r="G395" s="36"/>
      <c r="H395" s="41"/>
    </row>
    <row r="396" spans="1:8" s="2" customFormat="1" ht="16.9" customHeight="1">
      <c r="A396" s="36"/>
      <c r="B396" s="41"/>
      <c r="C396" s="274" t="s">
        <v>268</v>
      </c>
      <c r="D396" s="274" t="s">
        <v>3477</v>
      </c>
      <c r="E396" s="19" t="s">
        <v>233</v>
      </c>
      <c r="F396" s="275">
        <v>2.076</v>
      </c>
      <c r="G396" s="36"/>
      <c r="H396" s="41"/>
    </row>
    <row r="397" spans="1:8" s="2" customFormat="1" ht="26.45" customHeight="1">
      <c r="A397" s="36"/>
      <c r="B397" s="41"/>
      <c r="C397" s="269" t="s">
        <v>3478</v>
      </c>
      <c r="D397" s="269" t="s">
        <v>87</v>
      </c>
      <c r="E397" s="36"/>
      <c r="F397" s="36"/>
      <c r="G397" s="36"/>
      <c r="H397" s="41"/>
    </row>
    <row r="398" spans="1:8" s="2" customFormat="1" ht="16.9" customHeight="1">
      <c r="A398" s="36"/>
      <c r="B398" s="41"/>
      <c r="C398" s="270" t="s">
        <v>160</v>
      </c>
      <c r="D398" s="271" t="s">
        <v>160</v>
      </c>
      <c r="E398" s="272" t="s">
        <v>28</v>
      </c>
      <c r="F398" s="273">
        <v>198.5</v>
      </c>
      <c r="G398" s="36"/>
      <c r="H398" s="41"/>
    </row>
    <row r="399" spans="1:8" s="2" customFormat="1" ht="16.9" customHeight="1">
      <c r="A399" s="36"/>
      <c r="B399" s="41"/>
      <c r="C399" s="274" t="s">
        <v>28</v>
      </c>
      <c r="D399" s="274" t="s">
        <v>1227</v>
      </c>
      <c r="E399" s="19" t="s">
        <v>28</v>
      </c>
      <c r="F399" s="275">
        <v>0</v>
      </c>
      <c r="G399" s="36"/>
      <c r="H399" s="41"/>
    </row>
    <row r="400" spans="1:8" s="2" customFormat="1" ht="16.9" customHeight="1">
      <c r="A400" s="36"/>
      <c r="B400" s="41"/>
      <c r="C400" s="274" t="s">
        <v>28</v>
      </c>
      <c r="D400" s="274" t="s">
        <v>1300</v>
      </c>
      <c r="E400" s="19" t="s">
        <v>28</v>
      </c>
      <c r="F400" s="275">
        <v>0</v>
      </c>
      <c r="G400" s="36"/>
      <c r="H400" s="41"/>
    </row>
    <row r="401" spans="1:8" s="2" customFormat="1" ht="16.9" customHeight="1">
      <c r="A401" s="36"/>
      <c r="B401" s="41"/>
      <c r="C401" s="274" t="s">
        <v>28</v>
      </c>
      <c r="D401" s="274" t="s">
        <v>2034</v>
      </c>
      <c r="E401" s="19" t="s">
        <v>28</v>
      </c>
      <c r="F401" s="275">
        <v>186</v>
      </c>
      <c r="G401" s="36"/>
      <c r="H401" s="41"/>
    </row>
    <row r="402" spans="1:8" s="2" customFormat="1" ht="16.9" customHeight="1">
      <c r="A402" s="36"/>
      <c r="B402" s="41"/>
      <c r="C402" s="274" t="s">
        <v>28</v>
      </c>
      <c r="D402" s="274" t="s">
        <v>1304</v>
      </c>
      <c r="E402" s="19" t="s">
        <v>28</v>
      </c>
      <c r="F402" s="275">
        <v>0</v>
      </c>
      <c r="G402" s="36"/>
      <c r="H402" s="41"/>
    </row>
    <row r="403" spans="1:8" s="2" customFormat="1" ht="16.9" customHeight="1">
      <c r="A403" s="36"/>
      <c r="B403" s="41"/>
      <c r="C403" s="274" t="s">
        <v>28</v>
      </c>
      <c r="D403" s="274" t="s">
        <v>2035</v>
      </c>
      <c r="E403" s="19" t="s">
        <v>28</v>
      </c>
      <c r="F403" s="275">
        <v>12.5</v>
      </c>
      <c r="G403" s="36"/>
      <c r="H403" s="41"/>
    </row>
    <row r="404" spans="1:8" s="2" customFormat="1" ht="16.9" customHeight="1">
      <c r="A404" s="36"/>
      <c r="B404" s="41"/>
      <c r="C404" s="274" t="s">
        <v>160</v>
      </c>
      <c r="D404" s="274" t="s">
        <v>241</v>
      </c>
      <c r="E404" s="19" t="s">
        <v>28</v>
      </c>
      <c r="F404" s="275">
        <v>198.5</v>
      </c>
      <c r="G404" s="36"/>
      <c r="H404" s="41"/>
    </row>
    <row r="405" spans="1:8" s="2" customFormat="1" ht="16.9" customHeight="1">
      <c r="A405" s="36"/>
      <c r="B405" s="41"/>
      <c r="C405" s="276" t="s">
        <v>3393</v>
      </c>
      <c r="D405" s="36"/>
      <c r="E405" s="36"/>
      <c r="F405" s="36"/>
      <c r="G405" s="36"/>
      <c r="H405" s="41"/>
    </row>
    <row r="406" spans="1:8" s="2" customFormat="1" ht="16.9" customHeight="1">
      <c r="A406" s="36"/>
      <c r="B406" s="41"/>
      <c r="C406" s="274" t="s">
        <v>2030</v>
      </c>
      <c r="D406" s="274" t="s">
        <v>3479</v>
      </c>
      <c r="E406" s="19" t="s">
        <v>510</v>
      </c>
      <c r="F406" s="275">
        <v>198.5</v>
      </c>
      <c r="G406" s="36"/>
      <c r="H406" s="41"/>
    </row>
    <row r="407" spans="1:8" s="2" customFormat="1" ht="22.5">
      <c r="A407" s="36"/>
      <c r="B407" s="41"/>
      <c r="C407" s="274" t="s">
        <v>2037</v>
      </c>
      <c r="D407" s="274" t="s">
        <v>2038</v>
      </c>
      <c r="E407" s="19" t="s">
        <v>275</v>
      </c>
      <c r="F407" s="275">
        <v>8.734</v>
      </c>
      <c r="G407" s="36"/>
      <c r="H407" s="41"/>
    </row>
    <row r="408" spans="1:8" s="2" customFormat="1" ht="16.9" customHeight="1">
      <c r="A408" s="36"/>
      <c r="B408" s="41"/>
      <c r="C408" s="270" t="s">
        <v>1200</v>
      </c>
      <c r="D408" s="271" t="s">
        <v>1200</v>
      </c>
      <c r="E408" s="272" t="s">
        <v>28</v>
      </c>
      <c r="F408" s="273">
        <v>12.084</v>
      </c>
      <c r="G408" s="36"/>
      <c r="H408" s="41"/>
    </row>
    <row r="409" spans="1:8" s="2" customFormat="1" ht="16.9" customHeight="1">
      <c r="A409" s="36"/>
      <c r="B409" s="41"/>
      <c r="C409" s="274" t="s">
        <v>28</v>
      </c>
      <c r="D409" s="274" t="s">
        <v>1300</v>
      </c>
      <c r="E409" s="19" t="s">
        <v>28</v>
      </c>
      <c r="F409" s="275">
        <v>0</v>
      </c>
      <c r="G409" s="36"/>
      <c r="H409" s="41"/>
    </row>
    <row r="410" spans="1:8" s="2" customFormat="1" ht="16.9" customHeight="1">
      <c r="A410" s="36"/>
      <c r="B410" s="41"/>
      <c r="C410" s="274" t="s">
        <v>28</v>
      </c>
      <c r="D410" s="274" t="s">
        <v>1493</v>
      </c>
      <c r="E410" s="19" t="s">
        <v>28</v>
      </c>
      <c r="F410" s="275">
        <v>12.084</v>
      </c>
      <c r="G410" s="36"/>
      <c r="H410" s="41"/>
    </row>
    <row r="411" spans="1:8" s="2" customFormat="1" ht="16.9" customHeight="1">
      <c r="A411" s="36"/>
      <c r="B411" s="41"/>
      <c r="C411" s="274" t="s">
        <v>1200</v>
      </c>
      <c r="D411" s="274" t="s">
        <v>241</v>
      </c>
      <c r="E411" s="19" t="s">
        <v>28</v>
      </c>
      <c r="F411" s="275">
        <v>12.084</v>
      </c>
      <c r="G411" s="36"/>
      <c r="H411" s="41"/>
    </row>
    <row r="412" spans="1:8" s="2" customFormat="1" ht="16.9" customHeight="1">
      <c r="A412" s="36"/>
      <c r="B412" s="41"/>
      <c r="C412" s="276" t="s">
        <v>3393</v>
      </c>
      <c r="D412" s="36"/>
      <c r="E412" s="36"/>
      <c r="F412" s="36"/>
      <c r="G412" s="36"/>
      <c r="H412" s="41"/>
    </row>
    <row r="413" spans="1:8" s="2" customFormat="1" ht="16.9" customHeight="1">
      <c r="A413" s="36"/>
      <c r="B413" s="41"/>
      <c r="C413" s="274" t="s">
        <v>773</v>
      </c>
      <c r="D413" s="274" t="s">
        <v>3480</v>
      </c>
      <c r="E413" s="19" t="s">
        <v>275</v>
      </c>
      <c r="F413" s="275">
        <v>12.084</v>
      </c>
      <c r="G413" s="36"/>
      <c r="H413" s="41"/>
    </row>
    <row r="414" spans="1:8" s="2" customFormat="1" ht="16.9" customHeight="1">
      <c r="A414" s="36"/>
      <c r="B414" s="41"/>
      <c r="C414" s="274" t="s">
        <v>762</v>
      </c>
      <c r="D414" s="274" t="s">
        <v>3394</v>
      </c>
      <c r="E414" s="19" t="s">
        <v>275</v>
      </c>
      <c r="F414" s="275">
        <v>12.084</v>
      </c>
      <c r="G414" s="36"/>
      <c r="H414" s="41"/>
    </row>
    <row r="415" spans="1:8" s="2" customFormat="1" ht="16.9" customHeight="1">
      <c r="A415" s="36"/>
      <c r="B415" s="41"/>
      <c r="C415" s="274" t="s">
        <v>780</v>
      </c>
      <c r="D415" s="274" t="s">
        <v>3395</v>
      </c>
      <c r="E415" s="19" t="s">
        <v>275</v>
      </c>
      <c r="F415" s="275">
        <v>12.084</v>
      </c>
      <c r="G415" s="36"/>
      <c r="H415" s="41"/>
    </row>
    <row r="416" spans="1:8" s="2" customFormat="1" ht="22.5">
      <c r="A416" s="36"/>
      <c r="B416" s="41"/>
      <c r="C416" s="274" t="s">
        <v>1498</v>
      </c>
      <c r="D416" s="274" t="s">
        <v>3481</v>
      </c>
      <c r="E416" s="19" t="s">
        <v>275</v>
      </c>
      <c r="F416" s="275">
        <v>12.084</v>
      </c>
      <c r="G416" s="36"/>
      <c r="H416" s="41"/>
    </row>
    <row r="417" spans="1:8" s="2" customFormat="1" ht="22.5">
      <c r="A417" s="36"/>
      <c r="B417" s="41"/>
      <c r="C417" s="274" t="s">
        <v>1502</v>
      </c>
      <c r="D417" s="274" t="s">
        <v>3482</v>
      </c>
      <c r="E417" s="19" t="s">
        <v>275</v>
      </c>
      <c r="F417" s="275">
        <v>12.084</v>
      </c>
      <c r="G417" s="36"/>
      <c r="H417" s="41"/>
    </row>
    <row r="418" spans="1:8" s="2" customFormat="1" ht="16.9" customHeight="1">
      <c r="A418" s="36"/>
      <c r="B418" s="41"/>
      <c r="C418" s="274" t="s">
        <v>768</v>
      </c>
      <c r="D418" s="274" t="s">
        <v>769</v>
      </c>
      <c r="E418" s="19" t="s">
        <v>264</v>
      </c>
      <c r="F418" s="275">
        <v>0.004</v>
      </c>
      <c r="G418" s="36"/>
      <c r="H418" s="41"/>
    </row>
    <row r="419" spans="1:8" s="2" customFormat="1" ht="22.5">
      <c r="A419" s="36"/>
      <c r="B419" s="41"/>
      <c r="C419" s="274" t="s">
        <v>785</v>
      </c>
      <c r="D419" s="274" t="s">
        <v>786</v>
      </c>
      <c r="E419" s="19" t="s">
        <v>275</v>
      </c>
      <c r="F419" s="275">
        <v>14.501</v>
      </c>
      <c r="G419" s="36"/>
      <c r="H419" s="41"/>
    </row>
    <row r="420" spans="1:8" s="2" customFormat="1" ht="16.9" customHeight="1">
      <c r="A420" s="36"/>
      <c r="B420" s="41"/>
      <c r="C420" s="270" t="s">
        <v>1197</v>
      </c>
      <c r="D420" s="271" t="s">
        <v>1197</v>
      </c>
      <c r="E420" s="272" t="s">
        <v>28</v>
      </c>
      <c r="F420" s="273">
        <v>29</v>
      </c>
      <c r="G420" s="36"/>
      <c r="H420" s="41"/>
    </row>
    <row r="421" spans="1:8" s="2" customFormat="1" ht="16.9" customHeight="1">
      <c r="A421" s="36"/>
      <c r="B421" s="41"/>
      <c r="C421" s="274" t="s">
        <v>28</v>
      </c>
      <c r="D421" s="274" t="s">
        <v>1331</v>
      </c>
      <c r="E421" s="19" t="s">
        <v>28</v>
      </c>
      <c r="F421" s="275">
        <v>0</v>
      </c>
      <c r="G421" s="36"/>
      <c r="H421" s="41"/>
    </row>
    <row r="422" spans="1:8" s="2" customFormat="1" ht="16.9" customHeight="1">
      <c r="A422" s="36"/>
      <c r="B422" s="41"/>
      <c r="C422" s="274" t="s">
        <v>28</v>
      </c>
      <c r="D422" s="274" t="s">
        <v>1227</v>
      </c>
      <c r="E422" s="19" t="s">
        <v>28</v>
      </c>
      <c r="F422" s="275">
        <v>0</v>
      </c>
      <c r="G422" s="36"/>
      <c r="H422" s="41"/>
    </row>
    <row r="423" spans="1:8" s="2" customFormat="1" ht="16.9" customHeight="1">
      <c r="A423" s="36"/>
      <c r="B423" s="41"/>
      <c r="C423" s="274" t="s">
        <v>28</v>
      </c>
      <c r="D423" s="274" t="s">
        <v>1332</v>
      </c>
      <c r="E423" s="19" t="s">
        <v>28</v>
      </c>
      <c r="F423" s="275">
        <v>0</v>
      </c>
      <c r="G423" s="36"/>
      <c r="H423" s="41"/>
    </row>
    <row r="424" spans="1:8" s="2" customFormat="1" ht="16.9" customHeight="1">
      <c r="A424" s="36"/>
      <c r="B424" s="41"/>
      <c r="C424" s="274" t="s">
        <v>28</v>
      </c>
      <c r="D424" s="274" t="s">
        <v>1333</v>
      </c>
      <c r="E424" s="19" t="s">
        <v>28</v>
      </c>
      <c r="F424" s="275">
        <v>0</v>
      </c>
      <c r="G424" s="36"/>
      <c r="H424" s="41"/>
    </row>
    <row r="425" spans="1:8" s="2" customFormat="1" ht="16.9" customHeight="1">
      <c r="A425" s="36"/>
      <c r="B425" s="41"/>
      <c r="C425" s="274" t="s">
        <v>28</v>
      </c>
      <c r="D425" s="274" t="s">
        <v>1334</v>
      </c>
      <c r="E425" s="19" t="s">
        <v>28</v>
      </c>
      <c r="F425" s="275">
        <v>14</v>
      </c>
      <c r="G425" s="36"/>
      <c r="H425" s="41"/>
    </row>
    <row r="426" spans="1:8" s="2" customFormat="1" ht="16.9" customHeight="1">
      <c r="A426" s="36"/>
      <c r="B426" s="41"/>
      <c r="C426" s="274" t="s">
        <v>28</v>
      </c>
      <c r="D426" s="274" t="s">
        <v>1335</v>
      </c>
      <c r="E426" s="19" t="s">
        <v>28</v>
      </c>
      <c r="F426" s="275">
        <v>0</v>
      </c>
      <c r="G426" s="36"/>
      <c r="H426" s="41"/>
    </row>
    <row r="427" spans="1:8" s="2" customFormat="1" ht="16.9" customHeight="1">
      <c r="A427" s="36"/>
      <c r="B427" s="41"/>
      <c r="C427" s="274" t="s">
        <v>28</v>
      </c>
      <c r="D427" s="274" t="s">
        <v>272</v>
      </c>
      <c r="E427" s="19" t="s">
        <v>28</v>
      </c>
      <c r="F427" s="275">
        <v>8</v>
      </c>
      <c r="G427" s="36"/>
      <c r="H427" s="41"/>
    </row>
    <row r="428" spans="1:8" s="2" customFormat="1" ht="16.9" customHeight="1">
      <c r="A428" s="36"/>
      <c r="B428" s="41"/>
      <c r="C428" s="274" t="s">
        <v>28</v>
      </c>
      <c r="D428" s="274" t="s">
        <v>1336</v>
      </c>
      <c r="E428" s="19" t="s">
        <v>28</v>
      </c>
      <c r="F428" s="275">
        <v>0</v>
      </c>
      <c r="G428" s="36"/>
      <c r="H428" s="41"/>
    </row>
    <row r="429" spans="1:8" s="2" customFormat="1" ht="16.9" customHeight="1">
      <c r="A429" s="36"/>
      <c r="B429" s="41"/>
      <c r="C429" s="274" t="s">
        <v>28</v>
      </c>
      <c r="D429" s="274" t="s">
        <v>176</v>
      </c>
      <c r="E429" s="19" t="s">
        <v>28</v>
      </c>
      <c r="F429" s="275">
        <v>4</v>
      </c>
      <c r="G429" s="36"/>
      <c r="H429" s="41"/>
    </row>
    <row r="430" spans="1:8" s="2" customFormat="1" ht="16.9" customHeight="1">
      <c r="A430" s="36"/>
      <c r="B430" s="41"/>
      <c r="C430" s="274" t="s">
        <v>28</v>
      </c>
      <c r="D430" s="274" t="s">
        <v>1337</v>
      </c>
      <c r="E430" s="19" t="s">
        <v>28</v>
      </c>
      <c r="F430" s="275">
        <v>0</v>
      </c>
      <c r="G430" s="36"/>
      <c r="H430" s="41"/>
    </row>
    <row r="431" spans="1:8" s="2" customFormat="1" ht="16.9" customHeight="1">
      <c r="A431" s="36"/>
      <c r="B431" s="41"/>
      <c r="C431" s="274" t="s">
        <v>28</v>
      </c>
      <c r="D431" s="274" t="s">
        <v>246</v>
      </c>
      <c r="E431" s="19" t="s">
        <v>28</v>
      </c>
      <c r="F431" s="275">
        <v>3</v>
      </c>
      <c r="G431" s="36"/>
      <c r="H431" s="41"/>
    </row>
    <row r="432" spans="1:8" s="2" customFormat="1" ht="16.9" customHeight="1">
      <c r="A432" s="36"/>
      <c r="B432" s="41"/>
      <c r="C432" s="274" t="s">
        <v>1197</v>
      </c>
      <c r="D432" s="274" t="s">
        <v>554</v>
      </c>
      <c r="E432" s="19" t="s">
        <v>28</v>
      </c>
      <c r="F432" s="275">
        <v>29</v>
      </c>
      <c r="G432" s="36"/>
      <c r="H432" s="41"/>
    </row>
    <row r="433" spans="1:8" s="2" customFormat="1" ht="16.9" customHeight="1">
      <c r="A433" s="36"/>
      <c r="B433" s="41"/>
      <c r="C433" s="276" t="s">
        <v>3393</v>
      </c>
      <c r="D433" s="36"/>
      <c r="E433" s="36"/>
      <c r="F433" s="36"/>
      <c r="G433" s="36"/>
      <c r="H433" s="41"/>
    </row>
    <row r="434" spans="1:8" s="2" customFormat="1" ht="16.9" customHeight="1">
      <c r="A434" s="36"/>
      <c r="B434" s="41"/>
      <c r="C434" s="274" t="s">
        <v>1327</v>
      </c>
      <c r="D434" s="274" t="s">
        <v>3483</v>
      </c>
      <c r="E434" s="19" t="s">
        <v>510</v>
      </c>
      <c r="F434" s="275">
        <v>55</v>
      </c>
      <c r="G434" s="36"/>
      <c r="H434" s="41"/>
    </row>
    <row r="435" spans="1:8" s="2" customFormat="1" ht="16.9" customHeight="1">
      <c r="A435" s="36"/>
      <c r="B435" s="41"/>
      <c r="C435" s="274" t="s">
        <v>1344</v>
      </c>
      <c r="D435" s="274" t="s">
        <v>3484</v>
      </c>
      <c r="E435" s="19" t="s">
        <v>510</v>
      </c>
      <c r="F435" s="275">
        <v>29</v>
      </c>
      <c r="G435" s="36"/>
      <c r="H435" s="41"/>
    </row>
    <row r="436" spans="1:8" s="2" customFormat="1" ht="16.9" customHeight="1">
      <c r="A436" s="36"/>
      <c r="B436" s="41"/>
      <c r="C436" s="270" t="s">
        <v>1198</v>
      </c>
      <c r="D436" s="271" t="s">
        <v>1198</v>
      </c>
      <c r="E436" s="272" t="s">
        <v>28</v>
      </c>
      <c r="F436" s="273">
        <v>18</v>
      </c>
      <c r="G436" s="36"/>
      <c r="H436" s="41"/>
    </row>
    <row r="437" spans="1:8" s="2" customFormat="1" ht="16.9" customHeight="1">
      <c r="A437" s="36"/>
      <c r="B437" s="41"/>
      <c r="C437" s="274" t="s">
        <v>28</v>
      </c>
      <c r="D437" s="274" t="s">
        <v>1338</v>
      </c>
      <c r="E437" s="19" t="s">
        <v>28</v>
      </c>
      <c r="F437" s="275">
        <v>0</v>
      </c>
      <c r="G437" s="36"/>
      <c r="H437" s="41"/>
    </row>
    <row r="438" spans="1:8" s="2" customFormat="1" ht="16.9" customHeight="1">
      <c r="A438" s="36"/>
      <c r="B438" s="41"/>
      <c r="C438" s="274" t="s">
        <v>28</v>
      </c>
      <c r="D438" s="274" t="s">
        <v>1227</v>
      </c>
      <c r="E438" s="19" t="s">
        <v>28</v>
      </c>
      <c r="F438" s="275">
        <v>0</v>
      </c>
      <c r="G438" s="36"/>
      <c r="H438" s="41"/>
    </row>
    <row r="439" spans="1:8" s="2" customFormat="1" ht="16.9" customHeight="1">
      <c r="A439" s="36"/>
      <c r="B439" s="41"/>
      <c r="C439" s="274" t="s">
        <v>28</v>
      </c>
      <c r="D439" s="274" t="s">
        <v>1339</v>
      </c>
      <c r="E439" s="19" t="s">
        <v>28</v>
      </c>
      <c r="F439" s="275">
        <v>0</v>
      </c>
      <c r="G439" s="36"/>
      <c r="H439" s="41"/>
    </row>
    <row r="440" spans="1:8" s="2" customFormat="1" ht="16.9" customHeight="1">
      <c r="A440" s="36"/>
      <c r="B440" s="41"/>
      <c r="C440" s="274" t="s">
        <v>28</v>
      </c>
      <c r="D440" s="274" t="s">
        <v>246</v>
      </c>
      <c r="E440" s="19" t="s">
        <v>28</v>
      </c>
      <c r="F440" s="275">
        <v>3</v>
      </c>
      <c r="G440" s="36"/>
      <c r="H440" s="41"/>
    </row>
    <row r="441" spans="1:8" s="2" customFormat="1" ht="16.9" customHeight="1">
      <c r="A441" s="36"/>
      <c r="B441" s="41"/>
      <c r="C441" s="274" t="s">
        <v>28</v>
      </c>
      <c r="D441" s="274" t="s">
        <v>1340</v>
      </c>
      <c r="E441" s="19" t="s">
        <v>28</v>
      </c>
      <c r="F441" s="275">
        <v>0</v>
      </c>
      <c r="G441" s="36"/>
      <c r="H441" s="41"/>
    </row>
    <row r="442" spans="1:8" s="2" customFormat="1" ht="16.9" customHeight="1">
      <c r="A442" s="36"/>
      <c r="B442" s="41"/>
      <c r="C442" s="274" t="s">
        <v>28</v>
      </c>
      <c r="D442" s="274" t="s">
        <v>246</v>
      </c>
      <c r="E442" s="19" t="s">
        <v>28</v>
      </c>
      <c r="F442" s="275">
        <v>3</v>
      </c>
      <c r="G442" s="36"/>
      <c r="H442" s="41"/>
    </row>
    <row r="443" spans="1:8" s="2" customFormat="1" ht="16.9" customHeight="1">
      <c r="A443" s="36"/>
      <c r="B443" s="41"/>
      <c r="C443" s="274" t="s">
        <v>28</v>
      </c>
      <c r="D443" s="274" t="s">
        <v>1294</v>
      </c>
      <c r="E443" s="19" t="s">
        <v>28</v>
      </c>
      <c r="F443" s="275">
        <v>0</v>
      </c>
      <c r="G443" s="36"/>
      <c r="H443" s="41"/>
    </row>
    <row r="444" spans="1:8" s="2" customFormat="1" ht="16.9" customHeight="1">
      <c r="A444" s="36"/>
      <c r="B444" s="41"/>
      <c r="C444" s="274" t="s">
        <v>28</v>
      </c>
      <c r="D444" s="274" t="s">
        <v>1300</v>
      </c>
      <c r="E444" s="19" t="s">
        <v>28</v>
      </c>
      <c r="F444" s="275">
        <v>0</v>
      </c>
      <c r="G444" s="36"/>
      <c r="H444" s="41"/>
    </row>
    <row r="445" spans="1:8" s="2" customFormat="1" ht="16.9" customHeight="1">
      <c r="A445" s="36"/>
      <c r="B445" s="41"/>
      <c r="C445" s="274" t="s">
        <v>28</v>
      </c>
      <c r="D445" s="274" t="s">
        <v>1341</v>
      </c>
      <c r="E445" s="19" t="s">
        <v>28</v>
      </c>
      <c r="F445" s="275">
        <v>12</v>
      </c>
      <c r="G445" s="36"/>
      <c r="H445" s="41"/>
    </row>
    <row r="446" spans="1:8" s="2" customFormat="1" ht="16.9" customHeight="1">
      <c r="A446" s="36"/>
      <c r="B446" s="41"/>
      <c r="C446" s="274" t="s">
        <v>1198</v>
      </c>
      <c r="D446" s="274" t="s">
        <v>554</v>
      </c>
      <c r="E446" s="19" t="s">
        <v>28</v>
      </c>
      <c r="F446" s="275">
        <v>18</v>
      </c>
      <c r="G446" s="36"/>
      <c r="H446" s="41"/>
    </row>
    <row r="447" spans="1:8" s="2" customFormat="1" ht="16.9" customHeight="1">
      <c r="A447" s="36"/>
      <c r="B447" s="41"/>
      <c r="C447" s="276" t="s">
        <v>3393</v>
      </c>
      <c r="D447" s="36"/>
      <c r="E447" s="36"/>
      <c r="F447" s="36"/>
      <c r="G447" s="36"/>
      <c r="H447" s="41"/>
    </row>
    <row r="448" spans="1:8" s="2" customFormat="1" ht="16.9" customHeight="1">
      <c r="A448" s="36"/>
      <c r="B448" s="41"/>
      <c r="C448" s="274" t="s">
        <v>1327</v>
      </c>
      <c r="D448" s="274" t="s">
        <v>3483</v>
      </c>
      <c r="E448" s="19" t="s">
        <v>510</v>
      </c>
      <c r="F448" s="275">
        <v>55</v>
      </c>
      <c r="G448" s="36"/>
      <c r="H448" s="41"/>
    </row>
    <row r="449" spans="1:8" s="2" customFormat="1" ht="16.9" customHeight="1">
      <c r="A449" s="36"/>
      <c r="B449" s="41"/>
      <c r="C449" s="274" t="s">
        <v>1347</v>
      </c>
      <c r="D449" s="274" t="s">
        <v>3485</v>
      </c>
      <c r="E449" s="19" t="s">
        <v>510</v>
      </c>
      <c r="F449" s="275">
        <v>18</v>
      </c>
      <c r="G449" s="36"/>
      <c r="H449" s="41"/>
    </row>
    <row r="450" spans="1:8" s="2" customFormat="1" ht="16.9" customHeight="1">
      <c r="A450" s="36"/>
      <c r="B450" s="41"/>
      <c r="C450" s="270" t="s">
        <v>1199</v>
      </c>
      <c r="D450" s="271" t="s">
        <v>1199</v>
      </c>
      <c r="E450" s="272" t="s">
        <v>28</v>
      </c>
      <c r="F450" s="273">
        <v>8</v>
      </c>
      <c r="G450" s="36"/>
      <c r="H450" s="41"/>
    </row>
    <row r="451" spans="1:8" s="2" customFormat="1" ht="16.9" customHeight="1">
      <c r="A451" s="36"/>
      <c r="B451" s="41"/>
      <c r="C451" s="274" t="s">
        <v>28</v>
      </c>
      <c r="D451" s="274" t="s">
        <v>1342</v>
      </c>
      <c r="E451" s="19" t="s">
        <v>28</v>
      </c>
      <c r="F451" s="275">
        <v>0</v>
      </c>
      <c r="G451" s="36"/>
      <c r="H451" s="41"/>
    </row>
    <row r="452" spans="1:8" s="2" customFormat="1" ht="16.9" customHeight="1">
      <c r="A452" s="36"/>
      <c r="B452" s="41"/>
      <c r="C452" s="274" t="s">
        <v>28</v>
      </c>
      <c r="D452" s="274" t="s">
        <v>1227</v>
      </c>
      <c r="E452" s="19" t="s">
        <v>28</v>
      </c>
      <c r="F452" s="275">
        <v>0</v>
      </c>
      <c r="G452" s="36"/>
      <c r="H452" s="41"/>
    </row>
    <row r="453" spans="1:8" s="2" customFormat="1" ht="16.9" customHeight="1">
      <c r="A453" s="36"/>
      <c r="B453" s="41"/>
      <c r="C453" s="274" t="s">
        <v>28</v>
      </c>
      <c r="D453" s="274" t="s">
        <v>1332</v>
      </c>
      <c r="E453" s="19" t="s">
        <v>28</v>
      </c>
      <c r="F453" s="275">
        <v>0</v>
      </c>
      <c r="G453" s="36"/>
      <c r="H453" s="41"/>
    </row>
    <row r="454" spans="1:8" s="2" customFormat="1" ht="16.9" customHeight="1">
      <c r="A454" s="36"/>
      <c r="B454" s="41"/>
      <c r="C454" s="274" t="s">
        <v>28</v>
      </c>
      <c r="D454" s="274" t="s">
        <v>1300</v>
      </c>
      <c r="E454" s="19" t="s">
        <v>28</v>
      </c>
      <c r="F454" s="275">
        <v>0</v>
      </c>
      <c r="G454" s="36"/>
      <c r="H454" s="41"/>
    </row>
    <row r="455" spans="1:8" s="2" customFormat="1" ht="16.9" customHeight="1">
      <c r="A455" s="36"/>
      <c r="B455" s="41"/>
      <c r="C455" s="274" t="s">
        <v>28</v>
      </c>
      <c r="D455" s="274" t="s">
        <v>246</v>
      </c>
      <c r="E455" s="19" t="s">
        <v>28</v>
      </c>
      <c r="F455" s="275">
        <v>3</v>
      </c>
      <c r="G455" s="36"/>
      <c r="H455" s="41"/>
    </row>
    <row r="456" spans="1:8" s="2" customFormat="1" ht="16.9" customHeight="1">
      <c r="A456" s="36"/>
      <c r="B456" s="41"/>
      <c r="C456" s="274" t="s">
        <v>28</v>
      </c>
      <c r="D456" s="274" t="s">
        <v>1343</v>
      </c>
      <c r="E456" s="19" t="s">
        <v>28</v>
      </c>
      <c r="F456" s="275">
        <v>0</v>
      </c>
      <c r="G456" s="36"/>
      <c r="H456" s="41"/>
    </row>
    <row r="457" spans="1:8" s="2" customFormat="1" ht="16.9" customHeight="1">
      <c r="A457" s="36"/>
      <c r="B457" s="41"/>
      <c r="C457" s="274" t="s">
        <v>28</v>
      </c>
      <c r="D457" s="274" t="s">
        <v>256</v>
      </c>
      <c r="E457" s="19" t="s">
        <v>28</v>
      </c>
      <c r="F457" s="275">
        <v>5</v>
      </c>
      <c r="G457" s="36"/>
      <c r="H457" s="41"/>
    </row>
    <row r="458" spans="1:8" s="2" customFormat="1" ht="16.9" customHeight="1">
      <c r="A458" s="36"/>
      <c r="B458" s="41"/>
      <c r="C458" s="274" t="s">
        <v>1199</v>
      </c>
      <c r="D458" s="274" t="s">
        <v>554</v>
      </c>
      <c r="E458" s="19" t="s">
        <v>28</v>
      </c>
      <c r="F458" s="275">
        <v>8</v>
      </c>
      <c r="G458" s="36"/>
      <c r="H458" s="41"/>
    </row>
    <row r="459" spans="1:8" s="2" customFormat="1" ht="16.9" customHeight="1">
      <c r="A459" s="36"/>
      <c r="B459" s="41"/>
      <c r="C459" s="276" t="s">
        <v>3393</v>
      </c>
      <c r="D459" s="36"/>
      <c r="E459" s="36"/>
      <c r="F459" s="36"/>
      <c r="G459" s="36"/>
      <c r="H459" s="41"/>
    </row>
    <row r="460" spans="1:8" s="2" customFormat="1" ht="16.9" customHeight="1">
      <c r="A460" s="36"/>
      <c r="B460" s="41"/>
      <c r="C460" s="274" t="s">
        <v>1327</v>
      </c>
      <c r="D460" s="274" t="s">
        <v>3483</v>
      </c>
      <c r="E460" s="19" t="s">
        <v>510</v>
      </c>
      <c r="F460" s="275">
        <v>55</v>
      </c>
      <c r="G460" s="36"/>
      <c r="H460" s="41"/>
    </row>
    <row r="461" spans="1:8" s="2" customFormat="1" ht="16.9" customHeight="1">
      <c r="A461" s="36"/>
      <c r="B461" s="41"/>
      <c r="C461" s="274" t="s">
        <v>1350</v>
      </c>
      <c r="D461" s="274" t="s">
        <v>3486</v>
      </c>
      <c r="E461" s="19" t="s">
        <v>510</v>
      </c>
      <c r="F461" s="275">
        <v>8</v>
      </c>
      <c r="G461" s="36"/>
      <c r="H461" s="41"/>
    </row>
    <row r="462" spans="1:8" s="2" customFormat="1" ht="16.9" customHeight="1">
      <c r="A462" s="36"/>
      <c r="B462" s="41"/>
      <c r="C462" s="270" t="s">
        <v>1203</v>
      </c>
      <c r="D462" s="271" t="s">
        <v>1203</v>
      </c>
      <c r="E462" s="272" t="s">
        <v>28</v>
      </c>
      <c r="F462" s="273">
        <v>45.15</v>
      </c>
      <c r="G462" s="36"/>
      <c r="H462" s="41"/>
    </row>
    <row r="463" spans="1:8" s="2" customFormat="1" ht="16.9" customHeight="1">
      <c r="A463" s="36"/>
      <c r="B463" s="41"/>
      <c r="C463" s="274" t="s">
        <v>28</v>
      </c>
      <c r="D463" s="274" t="s">
        <v>1737</v>
      </c>
      <c r="E463" s="19" t="s">
        <v>28</v>
      </c>
      <c r="F463" s="275">
        <v>0</v>
      </c>
      <c r="G463" s="36"/>
      <c r="H463" s="41"/>
    </row>
    <row r="464" spans="1:8" s="2" customFormat="1" ht="16.9" customHeight="1">
      <c r="A464" s="36"/>
      <c r="B464" s="41"/>
      <c r="C464" s="274" t="s">
        <v>28</v>
      </c>
      <c r="D464" s="274" t="s">
        <v>1300</v>
      </c>
      <c r="E464" s="19" t="s">
        <v>28</v>
      </c>
      <c r="F464" s="275">
        <v>0</v>
      </c>
      <c r="G464" s="36"/>
      <c r="H464" s="41"/>
    </row>
    <row r="465" spans="1:8" s="2" customFormat="1" ht="16.9" customHeight="1">
      <c r="A465" s="36"/>
      <c r="B465" s="41"/>
      <c r="C465" s="274" t="s">
        <v>28</v>
      </c>
      <c r="D465" s="274" t="s">
        <v>1640</v>
      </c>
      <c r="E465" s="19" t="s">
        <v>28</v>
      </c>
      <c r="F465" s="275">
        <v>0</v>
      </c>
      <c r="G465" s="36"/>
      <c r="H465" s="41"/>
    </row>
    <row r="466" spans="1:8" s="2" customFormat="1" ht="16.9" customHeight="1">
      <c r="A466" s="36"/>
      <c r="B466" s="41"/>
      <c r="C466" s="274" t="s">
        <v>28</v>
      </c>
      <c r="D466" s="274" t="s">
        <v>1738</v>
      </c>
      <c r="E466" s="19" t="s">
        <v>28</v>
      </c>
      <c r="F466" s="275">
        <v>8.13</v>
      </c>
      <c r="G466" s="36"/>
      <c r="H466" s="41"/>
    </row>
    <row r="467" spans="1:8" s="2" customFormat="1" ht="16.9" customHeight="1">
      <c r="A467" s="36"/>
      <c r="B467" s="41"/>
      <c r="C467" s="274" t="s">
        <v>28</v>
      </c>
      <c r="D467" s="274" t="s">
        <v>1739</v>
      </c>
      <c r="E467" s="19" t="s">
        <v>28</v>
      </c>
      <c r="F467" s="275">
        <v>0</v>
      </c>
      <c r="G467" s="36"/>
      <c r="H467" s="41"/>
    </row>
    <row r="468" spans="1:8" s="2" customFormat="1" ht="16.9" customHeight="1">
      <c r="A468" s="36"/>
      <c r="B468" s="41"/>
      <c r="C468" s="274" t="s">
        <v>28</v>
      </c>
      <c r="D468" s="274" t="s">
        <v>1740</v>
      </c>
      <c r="E468" s="19" t="s">
        <v>28</v>
      </c>
      <c r="F468" s="275">
        <v>3.75</v>
      </c>
      <c r="G468" s="36"/>
      <c r="H468" s="41"/>
    </row>
    <row r="469" spans="1:8" s="2" customFormat="1" ht="16.9" customHeight="1">
      <c r="A469" s="36"/>
      <c r="B469" s="41"/>
      <c r="C469" s="274" t="s">
        <v>28</v>
      </c>
      <c r="D469" s="274" t="s">
        <v>1741</v>
      </c>
      <c r="E469" s="19" t="s">
        <v>28</v>
      </c>
      <c r="F469" s="275">
        <v>0</v>
      </c>
      <c r="G469" s="36"/>
      <c r="H469" s="41"/>
    </row>
    <row r="470" spans="1:8" s="2" customFormat="1" ht="16.9" customHeight="1">
      <c r="A470" s="36"/>
      <c r="B470" s="41"/>
      <c r="C470" s="274" t="s">
        <v>28</v>
      </c>
      <c r="D470" s="274" t="s">
        <v>1516</v>
      </c>
      <c r="E470" s="19" t="s">
        <v>28</v>
      </c>
      <c r="F470" s="275">
        <v>2.9</v>
      </c>
      <c r="G470" s="36"/>
      <c r="H470" s="41"/>
    </row>
    <row r="471" spans="1:8" s="2" customFormat="1" ht="16.9" customHeight="1">
      <c r="A471" s="36"/>
      <c r="B471" s="41"/>
      <c r="C471" s="274" t="s">
        <v>28</v>
      </c>
      <c r="D471" s="274" t="s">
        <v>1304</v>
      </c>
      <c r="E471" s="19" t="s">
        <v>28</v>
      </c>
      <c r="F471" s="275">
        <v>0</v>
      </c>
      <c r="G471" s="36"/>
      <c r="H471" s="41"/>
    </row>
    <row r="472" spans="1:8" s="2" customFormat="1" ht="16.9" customHeight="1">
      <c r="A472" s="36"/>
      <c r="B472" s="41"/>
      <c r="C472" s="274" t="s">
        <v>28</v>
      </c>
      <c r="D472" s="274" t="s">
        <v>1742</v>
      </c>
      <c r="E472" s="19" t="s">
        <v>28</v>
      </c>
      <c r="F472" s="275">
        <v>1.6</v>
      </c>
      <c r="G472" s="36"/>
      <c r="H472" s="41"/>
    </row>
    <row r="473" spans="1:8" s="2" customFormat="1" ht="16.9" customHeight="1">
      <c r="A473" s="36"/>
      <c r="B473" s="41"/>
      <c r="C473" s="274" t="s">
        <v>28</v>
      </c>
      <c r="D473" s="274" t="s">
        <v>1306</v>
      </c>
      <c r="E473" s="19" t="s">
        <v>28</v>
      </c>
      <c r="F473" s="275">
        <v>0</v>
      </c>
      <c r="G473" s="36"/>
      <c r="H473" s="41"/>
    </row>
    <row r="474" spans="1:8" s="2" customFormat="1" ht="16.9" customHeight="1">
      <c r="A474" s="36"/>
      <c r="B474" s="41"/>
      <c r="C474" s="274" t="s">
        <v>28</v>
      </c>
      <c r="D474" s="274" t="s">
        <v>1743</v>
      </c>
      <c r="E474" s="19" t="s">
        <v>28</v>
      </c>
      <c r="F474" s="275">
        <v>8.24</v>
      </c>
      <c r="G474" s="36"/>
      <c r="H474" s="41"/>
    </row>
    <row r="475" spans="1:8" s="2" customFormat="1" ht="16.9" customHeight="1">
      <c r="A475" s="36"/>
      <c r="B475" s="41"/>
      <c r="C475" s="274" t="s">
        <v>28</v>
      </c>
      <c r="D475" s="274" t="s">
        <v>1744</v>
      </c>
      <c r="E475" s="19" t="s">
        <v>28</v>
      </c>
      <c r="F475" s="275">
        <v>7.98</v>
      </c>
      <c r="G475" s="36"/>
      <c r="H475" s="41"/>
    </row>
    <row r="476" spans="1:8" s="2" customFormat="1" ht="16.9" customHeight="1">
      <c r="A476" s="36"/>
      <c r="B476" s="41"/>
      <c r="C476" s="274" t="s">
        <v>28</v>
      </c>
      <c r="D476" s="274" t="s">
        <v>1745</v>
      </c>
      <c r="E476" s="19" t="s">
        <v>28</v>
      </c>
      <c r="F476" s="275">
        <v>0</v>
      </c>
      <c r="G476" s="36"/>
      <c r="H476" s="41"/>
    </row>
    <row r="477" spans="1:8" s="2" customFormat="1" ht="16.9" customHeight="1">
      <c r="A477" s="36"/>
      <c r="B477" s="41"/>
      <c r="C477" s="274" t="s">
        <v>28</v>
      </c>
      <c r="D477" s="274" t="s">
        <v>1300</v>
      </c>
      <c r="E477" s="19" t="s">
        <v>28</v>
      </c>
      <c r="F477" s="275">
        <v>0</v>
      </c>
      <c r="G477" s="36"/>
      <c r="H477" s="41"/>
    </row>
    <row r="478" spans="1:8" s="2" customFormat="1" ht="16.9" customHeight="1">
      <c r="A478" s="36"/>
      <c r="B478" s="41"/>
      <c r="C478" s="274" t="s">
        <v>28</v>
      </c>
      <c r="D478" s="274" t="s">
        <v>1746</v>
      </c>
      <c r="E478" s="19" t="s">
        <v>28</v>
      </c>
      <c r="F478" s="275">
        <v>4.35</v>
      </c>
      <c r="G478" s="36"/>
      <c r="H478" s="41"/>
    </row>
    <row r="479" spans="1:8" s="2" customFormat="1" ht="16.9" customHeight="1">
      <c r="A479" s="36"/>
      <c r="B479" s="41"/>
      <c r="C479" s="274" t="s">
        <v>28</v>
      </c>
      <c r="D479" s="274" t="s">
        <v>1747</v>
      </c>
      <c r="E479" s="19" t="s">
        <v>28</v>
      </c>
      <c r="F479" s="275">
        <v>3.77</v>
      </c>
      <c r="G479" s="36"/>
      <c r="H479" s="41"/>
    </row>
    <row r="480" spans="1:8" s="2" customFormat="1" ht="16.9" customHeight="1">
      <c r="A480" s="36"/>
      <c r="B480" s="41"/>
      <c r="C480" s="274" t="s">
        <v>28</v>
      </c>
      <c r="D480" s="274" t="s">
        <v>1304</v>
      </c>
      <c r="E480" s="19" t="s">
        <v>28</v>
      </c>
      <c r="F480" s="275">
        <v>0</v>
      </c>
      <c r="G480" s="36"/>
      <c r="H480" s="41"/>
    </row>
    <row r="481" spans="1:8" s="2" customFormat="1" ht="16.9" customHeight="1">
      <c r="A481" s="36"/>
      <c r="B481" s="41"/>
      <c r="C481" s="274" t="s">
        <v>28</v>
      </c>
      <c r="D481" s="274" t="s">
        <v>1748</v>
      </c>
      <c r="E481" s="19" t="s">
        <v>28</v>
      </c>
      <c r="F481" s="275">
        <v>1.82</v>
      </c>
      <c r="G481" s="36"/>
      <c r="H481" s="41"/>
    </row>
    <row r="482" spans="1:8" s="2" customFormat="1" ht="16.9" customHeight="1">
      <c r="A482" s="36"/>
      <c r="B482" s="41"/>
      <c r="C482" s="274" t="s">
        <v>28</v>
      </c>
      <c r="D482" s="274" t="s">
        <v>1749</v>
      </c>
      <c r="E482" s="19" t="s">
        <v>28</v>
      </c>
      <c r="F482" s="275">
        <v>1.48</v>
      </c>
      <c r="G482" s="36"/>
      <c r="H482" s="41"/>
    </row>
    <row r="483" spans="1:8" s="2" customFormat="1" ht="16.9" customHeight="1">
      <c r="A483" s="36"/>
      <c r="B483" s="41"/>
      <c r="C483" s="274" t="s">
        <v>28</v>
      </c>
      <c r="D483" s="274" t="s">
        <v>1306</v>
      </c>
      <c r="E483" s="19" t="s">
        <v>28</v>
      </c>
      <c r="F483" s="275">
        <v>0</v>
      </c>
      <c r="G483" s="36"/>
      <c r="H483" s="41"/>
    </row>
    <row r="484" spans="1:8" s="2" customFormat="1" ht="16.9" customHeight="1">
      <c r="A484" s="36"/>
      <c r="B484" s="41"/>
      <c r="C484" s="274" t="s">
        <v>28</v>
      </c>
      <c r="D484" s="274" t="s">
        <v>1750</v>
      </c>
      <c r="E484" s="19" t="s">
        <v>28</v>
      </c>
      <c r="F484" s="275">
        <v>1.13</v>
      </c>
      <c r="G484" s="36"/>
      <c r="H484" s="41"/>
    </row>
    <row r="485" spans="1:8" s="2" customFormat="1" ht="16.9" customHeight="1">
      <c r="A485" s="36"/>
      <c r="B485" s="41"/>
      <c r="C485" s="274" t="s">
        <v>1203</v>
      </c>
      <c r="D485" s="274" t="s">
        <v>241</v>
      </c>
      <c r="E485" s="19" t="s">
        <v>28</v>
      </c>
      <c r="F485" s="275">
        <v>45.15</v>
      </c>
      <c r="G485" s="36"/>
      <c r="H485" s="41"/>
    </row>
    <row r="486" spans="1:8" s="2" customFormat="1" ht="16.9" customHeight="1">
      <c r="A486" s="36"/>
      <c r="B486" s="41"/>
      <c r="C486" s="276" t="s">
        <v>3393</v>
      </c>
      <c r="D486" s="36"/>
      <c r="E486" s="36"/>
      <c r="F486" s="36"/>
      <c r="G486" s="36"/>
      <c r="H486" s="41"/>
    </row>
    <row r="487" spans="1:8" s="2" customFormat="1" ht="16.9" customHeight="1">
      <c r="A487" s="36"/>
      <c r="B487" s="41"/>
      <c r="C487" s="274" t="s">
        <v>1733</v>
      </c>
      <c r="D487" s="274" t="s">
        <v>3487</v>
      </c>
      <c r="E487" s="19" t="s">
        <v>323</v>
      </c>
      <c r="F487" s="275">
        <v>45.15</v>
      </c>
      <c r="G487" s="36"/>
      <c r="H487" s="41"/>
    </row>
    <row r="488" spans="1:8" s="2" customFormat="1" ht="16.9" customHeight="1">
      <c r="A488" s="36"/>
      <c r="B488" s="41"/>
      <c r="C488" s="274" t="s">
        <v>1813</v>
      </c>
      <c r="D488" s="274" t="s">
        <v>3488</v>
      </c>
      <c r="E488" s="19" t="s">
        <v>323</v>
      </c>
      <c r="F488" s="275">
        <v>65.26</v>
      </c>
      <c r="G488" s="36"/>
      <c r="H488" s="41"/>
    </row>
    <row r="489" spans="1:8" s="2" customFormat="1" ht="16.9" customHeight="1">
      <c r="A489" s="36"/>
      <c r="B489" s="41"/>
      <c r="C489" s="274" t="s">
        <v>1817</v>
      </c>
      <c r="D489" s="274" t="s">
        <v>3489</v>
      </c>
      <c r="E489" s="19" t="s">
        <v>323</v>
      </c>
      <c r="F489" s="275">
        <v>65.26</v>
      </c>
      <c r="G489" s="36"/>
      <c r="H489" s="41"/>
    </row>
    <row r="490" spans="1:8" s="2" customFormat="1" ht="16.9" customHeight="1">
      <c r="A490" s="36"/>
      <c r="B490" s="41"/>
      <c r="C490" s="274" t="s">
        <v>1751</v>
      </c>
      <c r="D490" s="274" t="s">
        <v>1752</v>
      </c>
      <c r="E490" s="19" t="s">
        <v>323</v>
      </c>
      <c r="F490" s="275">
        <v>46.505</v>
      </c>
      <c r="G490" s="36"/>
      <c r="H490" s="41"/>
    </row>
    <row r="491" spans="1:8" s="2" customFormat="1" ht="16.9" customHeight="1">
      <c r="A491" s="36"/>
      <c r="B491" s="41"/>
      <c r="C491" s="270" t="s">
        <v>1206</v>
      </c>
      <c r="D491" s="271" t="s">
        <v>1206</v>
      </c>
      <c r="E491" s="272" t="s">
        <v>28</v>
      </c>
      <c r="F491" s="273">
        <v>20.11</v>
      </c>
      <c r="G491" s="36"/>
      <c r="H491" s="41"/>
    </row>
    <row r="492" spans="1:8" s="2" customFormat="1" ht="16.9" customHeight="1">
      <c r="A492" s="36"/>
      <c r="B492" s="41"/>
      <c r="C492" s="274" t="s">
        <v>28</v>
      </c>
      <c r="D492" s="274" t="s">
        <v>1737</v>
      </c>
      <c r="E492" s="19" t="s">
        <v>28</v>
      </c>
      <c r="F492" s="275">
        <v>0</v>
      </c>
      <c r="G492" s="36"/>
      <c r="H492" s="41"/>
    </row>
    <row r="493" spans="1:8" s="2" customFormat="1" ht="16.9" customHeight="1">
      <c r="A493" s="36"/>
      <c r="B493" s="41"/>
      <c r="C493" s="274" t="s">
        <v>28</v>
      </c>
      <c r="D493" s="274" t="s">
        <v>1300</v>
      </c>
      <c r="E493" s="19" t="s">
        <v>28</v>
      </c>
      <c r="F493" s="275">
        <v>0</v>
      </c>
      <c r="G493" s="36"/>
      <c r="H493" s="41"/>
    </row>
    <row r="494" spans="1:8" s="2" customFormat="1" ht="16.9" customHeight="1">
      <c r="A494" s="36"/>
      <c r="B494" s="41"/>
      <c r="C494" s="274" t="s">
        <v>28</v>
      </c>
      <c r="D494" s="274" t="s">
        <v>1759</v>
      </c>
      <c r="E494" s="19" t="s">
        <v>28</v>
      </c>
      <c r="F494" s="275">
        <v>0</v>
      </c>
      <c r="G494" s="36"/>
      <c r="H494" s="41"/>
    </row>
    <row r="495" spans="1:8" s="2" customFormat="1" ht="16.9" customHeight="1">
      <c r="A495" s="36"/>
      <c r="B495" s="41"/>
      <c r="C495" s="274" t="s">
        <v>28</v>
      </c>
      <c r="D495" s="274" t="s">
        <v>1760</v>
      </c>
      <c r="E495" s="19" t="s">
        <v>28</v>
      </c>
      <c r="F495" s="275">
        <v>3.8</v>
      </c>
      <c r="G495" s="36"/>
      <c r="H495" s="41"/>
    </row>
    <row r="496" spans="1:8" s="2" customFormat="1" ht="16.9" customHeight="1">
      <c r="A496" s="36"/>
      <c r="B496" s="41"/>
      <c r="C496" s="274" t="s">
        <v>28</v>
      </c>
      <c r="D496" s="274" t="s">
        <v>1304</v>
      </c>
      <c r="E496" s="19" t="s">
        <v>28</v>
      </c>
      <c r="F496" s="275">
        <v>0</v>
      </c>
      <c r="G496" s="36"/>
      <c r="H496" s="41"/>
    </row>
    <row r="497" spans="1:8" s="2" customFormat="1" ht="16.9" customHeight="1">
      <c r="A497" s="36"/>
      <c r="B497" s="41"/>
      <c r="C497" s="274" t="s">
        <v>28</v>
      </c>
      <c r="D497" s="274" t="s">
        <v>1761</v>
      </c>
      <c r="E497" s="19" t="s">
        <v>28</v>
      </c>
      <c r="F497" s="275">
        <v>7.4</v>
      </c>
      <c r="G497" s="36"/>
      <c r="H497" s="41"/>
    </row>
    <row r="498" spans="1:8" s="2" customFormat="1" ht="16.9" customHeight="1">
      <c r="A498" s="36"/>
      <c r="B498" s="41"/>
      <c r="C498" s="274" t="s">
        <v>28</v>
      </c>
      <c r="D498" s="274" t="s">
        <v>1306</v>
      </c>
      <c r="E498" s="19" t="s">
        <v>28</v>
      </c>
      <c r="F498" s="275">
        <v>0</v>
      </c>
      <c r="G498" s="36"/>
      <c r="H498" s="41"/>
    </row>
    <row r="499" spans="1:8" s="2" customFormat="1" ht="16.9" customHeight="1">
      <c r="A499" s="36"/>
      <c r="B499" s="41"/>
      <c r="C499" s="274" t="s">
        <v>28</v>
      </c>
      <c r="D499" s="274" t="s">
        <v>1762</v>
      </c>
      <c r="E499" s="19" t="s">
        <v>28</v>
      </c>
      <c r="F499" s="275">
        <v>5.13</v>
      </c>
      <c r="G499" s="36"/>
      <c r="H499" s="41"/>
    </row>
    <row r="500" spans="1:8" s="2" customFormat="1" ht="16.9" customHeight="1">
      <c r="A500" s="36"/>
      <c r="B500" s="41"/>
      <c r="C500" s="274" t="s">
        <v>28</v>
      </c>
      <c r="D500" s="274" t="s">
        <v>1745</v>
      </c>
      <c r="E500" s="19" t="s">
        <v>28</v>
      </c>
      <c r="F500" s="275">
        <v>0</v>
      </c>
      <c r="G500" s="36"/>
      <c r="H500" s="41"/>
    </row>
    <row r="501" spans="1:8" s="2" customFormat="1" ht="16.9" customHeight="1">
      <c r="A501" s="36"/>
      <c r="B501" s="41"/>
      <c r="C501" s="274" t="s">
        <v>28</v>
      </c>
      <c r="D501" s="274" t="s">
        <v>1300</v>
      </c>
      <c r="E501" s="19" t="s">
        <v>28</v>
      </c>
      <c r="F501" s="275">
        <v>0</v>
      </c>
      <c r="G501" s="36"/>
      <c r="H501" s="41"/>
    </row>
    <row r="502" spans="1:8" s="2" customFormat="1" ht="16.9" customHeight="1">
      <c r="A502" s="36"/>
      <c r="B502" s="41"/>
      <c r="C502" s="274" t="s">
        <v>28</v>
      </c>
      <c r="D502" s="274" t="s">
        <v>1759</v>
      </c>
      <c r="E502" s="19" t="s">
        <v>28</v>
      </c>
      <c r="F502" s="275">
        <v>0</v>
      </c>
      <c r="G502" s="36"/>
      <c r="H502" s="41"/>
    </row>
    <row r="503" spans="1:8" s="2" customFormat="1" ht="16.9" customHeight="1">
      <c r="A503" s="36"/>
      <c r="B503" s="41"/>
      <c r="C503" s="274" t="s">
        <v>28</v>
      </c>
      <c r="D503" s="274" t="s">
        <v>1520</v>
      </c>
      <c r="E503" s="19" t="s">
        <v>28</v>
      </c>
      <c r="F503" s="275">
        <v>3.78</v>
      </c>
      <c r="G503" s="36"/>
      <c r="H503" s="41"/>
    </row>
    <row r="504" spans="1:8" s="2" customFormat="1" ht="16.9" customHeight="1">
      <c r="A504" s="36"/>
      <c r="B504" s="41"/>
      <c r="C504" s="274" t="s">
        <v>1206</v>
      </c>
      <c r="D504" s="274" t="s">
        <v>241</v>
      </c>
      <c r="E504" s="19" t="s">
        <v>28</v>
      </c>
      <c r="F504" s="275">
        <v>20.11</v>
      </c>
      <c r="G504" s="36"/>
      <c r="H504" s="41"/>
    </row>
    <row r="505" spans="1:8" s="2" customFormat="1" ht="16.9" customHeight="1">
      <c r="A505" s="36"/>
      <c r="B505" s="41"/>
      <c r="C505" s="276" t="s">
        <v>3393</v>
      </c>
      <c r="D505" s="36"/>
      <c r="E505" s="36"/>
      <c r="F505" s="36"/>
      <c r="G505" s="36"/>
      <c r="H505" s="41"/>
    </row>
    <row r="506" spans="1:8" s="2" customFormat="1" ht="16.9" customHeight="1">
      <c r="A506" s="36"/>
      <c r="B506" s="41"/>
      <c r="C506" s="274" t="s">
        <v>1755</v>
      </c>
      <c r="D506" s="274" t="s">
        <v>3490</v>
      </c>
      <c r="E506" s="19" t="s">
        <v>323</v>
      </c>
      <c r="F506" s="275">
        <v>20.11</v>
      </c>
      <c r="G506" s="36"/>
      <c r="H506" s="41"/>
    </row>
    <row r="507" spans="1:8" s="2" customFormat="1" ht="16.9" customHeight="1">
      <c r="A507" s="36"/>
      <c r="B507" s="41"/>
      <c r="C507" s="274" t="s">
        <v>1813</v>
      </c>
      <c r="D507" s="274" t="s">
        <v>3488</v>
      </c>
      <c r="E507" s="19" t="s">
        <v>323</v>
      </c>
      <c r="F507" s="275">
        <v>65.26</v>
      </c>
      <c r="G507" s="36"/>
      <c r="H507" s="41"/>
    </row>
    <row r="508" spans="1:8" s="2" customFormat="1" ht="16.9" customHeight="1">
      <c r="A508" s="36"/>
      <c r="B508" s="41"/>
      <c r="C508" s="274" t="s">
        <v>1817</v>
      </c>
      <c r="D508" s="274" t="s">
        <v>3489</v>
      </c>
      <c r="E508" s="19" t="s">
        <v>323</v>
      </c>
      <c r="F508" s="275">
        <v>65.26</v>
      </c>
      <c r="G508" s="36"/>
      <c r="H508" s="41"/>
    </row>
    <row r="509" spans="1:8" s="2" customFormat="1" ht="16.9" customHeight="1">
      <c r="A509" s="36"/>
      <c r="B509" s="41"/>
      <c r="C509" s="274" t="s">
        <v>1763</v>
      </c>
      <c r="D509" s="274" t="s">
        <v>1764</v>
      </c>
      <c r="E509" s="19" t="s">
        <v>323</v>
      </c>
      <c r="F509" s="275">
        <v>20.713</v>
      </c>
      <c r="G509" s="36"/>
      <c r="H509" s="41"/>
    </row>
    <row r="510" spans="1:8" s="2" customFormat="1" ht="16.9" customHeight="1">
      <c r="A510" s="36"/>
      <c r="B510" s="41"/>
      <c r="C510" s="270" t="s">
        <v>1211</v>
      </c>
      <c r="D510" s="271" t="s">
        <v>1211</v>
      </c>
      <c r="E510" s="272" t="s">
        <v>28</v>
      </c>
      <c r="F510" s="273">
        <v>2.683</v>
      </c>
      <c r="G510" s="36"/>
      <c r="H510" s="41"/>
    </row>
    <row r="511" spans="1:8" s="2" customFormat="1" ht="16.9" customHeight="1">
      <c r="A511" s="36"/>
      <c r="B511" s="41"/>
      <c r="C511" s="274" t="s">
        <v>28</v>
      </c>
      <c r="D511" s="274" t="s">
        <v>1294</v>
      </c>
      <c r="E511" s="19" t="s">
        <v>28</v>
      </c>
      <c r="F511" s="275">
        <v>0</v>
      </c>
      <c r="G511" s="36"/>
      <c r="H511" s="41"/>
    </row>
    <row r="512" spans="1:8" s="2" customFormat="1" ht="16.9" customHeight="1">
      <c r="A512" s="36"/>
      <c r="B512" s="41"/>
      <c r="C512" s="274" t="s">
        <v>28</v>
      </c>
      <c r="D512" s="274" t="s">
        <v>1304</v>
      </c>
      <c r="E512" s="19" t="s">
        <v>28</v>
      </c>
      <c r="F512" s="275">
        <v>0</v>
      </c>
      <c r="G512" s="36"/>
      <c r="H512" s="41"/>
    </row>
    <row r="513" spans="1:8" s="2" customFormat="1" ht="16.9" customHeight="1">
      <c r="A513" s="36"/>
      <c r="B513" s="41"/>
      <c r="C513" s="274" t="s">
        <v>28</v>
      </c>
      <c r="D513" s="274" t="s">
        <v>1361</v>
      </c>
      <c r="E513" s="19" t="s">
        <v>28</v>
      </c>
      <c r="F513" s="275">
        <v>1.975</v>
      </c>
      <c r="G513" s="36"/>
      <c r="H513" s="41"/>
    </row>
    <row r="514" spans="1:8" s="2" customFormat="1" ht="16.9" customHeight="1">
      <c r="A514" s="36"/>
      <c r="B514" s="41"/>
      <c r="C514" s="274" t="s">
        <v>28</v>
      </c>
      <c r="D514" s="274" t="s">
        <v>1306</v>
      </c>
      <c r="E514" s="19" t="s">
        <v>28</v>
      </c>
      <c r="F514" s="275">
        <v>0</v>
      </c>
      <c r="G514" s="36"/>
      <c r="H514" s="41"/>
    </row>
    <row r="515" spans="1:8" s="2" customFormat="1" ht="16.9" customHeight="1">
      <c r="A515" s="36"/>
      <c r="B515" s="41"/>
      <c r="C515" s="274" t="s">
        <v>28</v>
      </c>
      <c r="D515" s="274" t="s">
        <v>1318</v>
      </c>
      <c r="E515" s="19" t="s">
        <v>28</v>
      </c>
      <c r="F515" s="275">
        <v>0.708</v>
      </c>
      <c r="G515" s="36"/>
      <c r="H515" s="41"/>
    </row>
    <row r="516" spans="1:8" s="2" customFormat="1" ht="16.9" customHeight="1">
      <c r="A516" s="36"/>
      <c r="B516" s="41"/>
      <c r="C516" s="274" t="s">
        <v>1211</v>
      </c>
      <c r="D516" s="274" t="s">
        <v>241</v>
      </c>
      <c r="E516" s="19" t="s">
        <v>28</v>
      </c>
      <c r="F516" s="275">
        <v>2.683</v>
      </c>
      <c r="G516" s="36"/>
      <c r="H516" s="41"/>
    </row>
    <row r="517" spans="1:8" s="2" customFormat="1" ht="16.9" customHeight="1">
      <c r="A517" s="36"/>
      <c r="B517" s="41"/>
      <c r="C517" s="276" t="s">
        <v>3393</v>
      </c>
      <c r="D517" s="36"/>
      <c r="E517" s="36"/>
      <c r="F517" s="36"/>
      <c r="G517" s="36"/>
      <c r="H517" s="41"/>
    </row>
    <row r="518" spans="1:8" s="2" customFormat="1" ht="16.9" customHeight="1">
      <c r="A518" s="36"/>
      <c r="B518" s="41"/>
      <c r="C518" s="274" t="s">
        <v>2061</v>
      </c>
      <c r="D518" s="274" t="s">
        <v>3491</v>
      </c>
      <c r="E518" s="19" t="s">
        <v>275</v>
      </c>
      <c r="F518" s="275">
        <v>2.683</v>
      </c>
      <c r="G518" s="36"/>
      <c r="H518" s="41"/>
    </row>
    <row r="519" spans="1:8" s="2" customFormat="1" ht="16.9" customHeight="1">
      <c r="A519" s="36"/>
      <c r="B519" s="41"/>
      <c r="C519" s="274" t="s">
        <v>2051</v>
      </c>
      <c r="D519" s="274" t="s">
        <v>3492</v>
      </c>
      <c r="E519" s="19" t="s">
        <v>275</v>
      </c>
      <c r="F519" s="275">
        <v>2.683</v>
      </c>
      <c r="G519" s="36"/>
      <c r="H519" s="41"/>
    </row>
    <row r="520" spans="1:8" s="2" customFormat="1" ht="16.9" customHeight="1">
      <c r="A520" s="36"/>
      <c r="B520" s="41"/>
      <c r="C520" s="274" t="s">
        <v>2056</v>
      </c>
      <c r="D520" s="274" t="s">
        <v>3493</v>
      </c>
      <c r="E520" s="19" t="s">
        <v>275</v>
      </c>
      <c r="F520" s="275">
        <v>2.683</v>
      </c>
      <c r="G520" s="36"/>
      <c r="H520" s="41"/>
    </row>
    <row r="521" spans="1:8" s="2" customFormat="1" ht="16.9" customHeight="1">
      <c r="A521" s="36"/>
      <c r="B521" s="41"/>
      <c r="C521" s="274" t="s">
        <v>2066</v>
      </c>
      <c r="D521" s="274" t="s">
        <v>3494</v>
      </c>
      <c r="E521" s="19" t="s">
        <v>275</v>
      </c>
      <c r="F521" s="275">
        <v>2.683</v>
      </c>
      <c r="G521" s="36"/>
      <c r="H521" s="41"/>
    </row>
    <row r="522" spans="1:8" s="2" customFormat="1" ht="16.9" customHeight="1">
      <c r="A522" s="36"/>
      <c r="B522" s="41"/>
      <c r="C522" s="274" t="s">
        <v>2071</v>
      </c>
      <c r="D522" s="274" t="s">
        <v>2072</v>
      </c>
      <c r="E522" s="19" t="s">
        <v>275</v>
      </c>
      <c r="F522" s="275">
        <v>3.22</v>
      </c>
      <c r="G522" s="36"/>
      <c r="H522" s="41"/>
    </row>
    <row r="523" spans="1:8" s="2" customFormat="1" ht="16.9" customHeight="1">
      <c r="A523" s="36"/>
      <c r="B523" s="41"/>
      <c r="C523" s="270" t="s">
        <v>1416</v>
      </c>
      <c r="D523" s="271" t="s">
        <v>1416</v>
      </c>
      <c r="E523" s="272" t="s">
        <v>28</v>
      </c>
      <c r="F523" s="273">
        <v>36.44</v>
      </c>
      <c r="G523" s="36"/>
      <c r="H523" s="41"/>
    </row>
    <row r="524" spans="1:8" s="2" customFormat="1" ht="16.9" customHeight="1">
      <c r="A524" s="36"/>
      <c r="B524" s="41"/>
      <c r="C524" s="274" t="s">
        <v>28</v>
      </c>
      <c r="D524" s="274" t="s">
        <v>1227</v>
      </c>
      <c r="E524" s="19" t="s">
        <v>28</v>
      </c>
      <c r="F524" s="275">
        <v>0</v>
      </c>
      <c r="G524" s="36"/>
      <c r="H524" s="41"/>
    </row>
    <row r="525" spans="1:8" s="2" customFormat="1" ht="16.9" customHeight="1">
      <c r="A525" s="36"/>
      <c r="B525" s="41"/>
      <c r="C525" s="274" t="s">
        <v>28</v>
      </c>
      <c r="D525" s="274" t="s">
        <v>1300</v>
      </c>
      <c r="E525" s="19" t="s">
        <v>28</v>
      </c>
      <c r="F525" s="275">
        <v>0</v>
      </c>
      <c r="G525" s="36"/>
      <c r="H525" s="41"/>
    </row>
    <row r="526" spans="1:8" s="2" customFormat="1" ht="16.9" customHeight="1">
      <c r="A526" s="36"/>
      <c r="B526" s="41"/>
      <c r="C526" s="274" t="s">
        <v>28</v>
      </c>
      <c r="D526" s="274" t="s">
        <v>1230</v>
      </c>
      <c r="E526" s="19" t="s">
        <v>28</v>
      </c>
      <c r="F526" s="275">
        <v>0</v>
      </c>
      <c r="G526" s="36"/>
      <c r="H526" s="41"/>
    </row>
    <row r="527" spans="1:8" s="2" customFormat="1" ht="16.9" customHeight="1">
      <c r="A527" s="36"/>
      <c r="B527" s="41"/>
      <c r="C527" s="274" t="s">
        <v>28</v>
      </c>
      <c r="D527" s="274" t="s">
        <v>1301</v>
      </c>
      <c r="E527" s="19" t="s">
        <v>28</v>
      </c>
      <c r="F527" s="275">
        <v>0.55</v>
      </c>
      <c r="G527" s="36"/>
      <c r="H527" s="41"/>
    </row>
    <row r="528" spans="1:8" s="2" customFormat="1" ht="16.9" customHeight="1">
      <c r="A528" s="36"/>
      <c r="B528" s="41"/>
      <c r="C528" s="274" t="s">
        <v>28</v>
      </c>
      <c r="D528" s="274" t="s">
        <v>1238</v>
      </c>
      <c r="E528" s="19" t="s">
        <v>28</v>
      </c>
      <c r="F528" s="275">
        <v>0</v>
      </c>
      <c r="G528" s="36"/>
      <c r="H528" s="41"/>
    </row>
    <row r="529" spans="1:8" s="2" customFormat="1" ht="16.9" customHeight="1">
      <c r="A529" s="36"/>
      <c r="B529" s="41"/>
      <c r="C529" s="274" t="s">
        <v>28</v>
      </c>
      <c r="D529" s="274" t="s">
        <v>1413</v>
      </c>
      <c r="E529" s="19" t="s">
        <v>28</v>
      </c>
      <c r="F529" s="275">
        <v>0.48</v>
      </c>
      <c r="G529" s="36"/>
      <c r="H529" s="41"/>
    </row>
    <row r="530" spans="1:8" s="2" customFormat="1" ht="16.9" customHeight="1">
      <c r="A530" s="36"/>
      <c r="B530" s="41"/>
      <c r="C530" s="274" t="s">
        <v>28</v>
      </c>
      <c r="D530" s="274" t="s">
        <v>1304</v>
      </c>
      <c r="E530" s="19" t="s">
        <v>28</v>
      </c>
      <c r="F530" s="275">
        <v>0</v>
      </c>
      <c r="G530" s="36"/>
      <c r="H530" s="41"/>
    </row>
    <row r="531" spans="1:8" s="2" customFormat="1" ht="16.9" customHeight="1">
      <c r="A531" s="36"/>
      <c r="B531" s="41"/>
      <c r="C531" s="274" t="s">
        <v>28</v>
      </c>
      <c r="D531" s="274" t="s">
        <v>1236</v>
      </c>
      <c r="E531" s="19" t="s">
        <v>28</v>
      </c>
      <c r="F531" s="275">
        <v>0</v>
      </c>
      <c r="G531" s="36"/>
      <c r="H531" s="41"/>
    </row>
    <row r="532" spans="1:8" s="2" customFormat="1" ht="16.9" customHeight="1">
      <c r="A532" s="36"/>
      <c r="B532" s="41"/>
      <c r="C532" s="274" t="s">
        <v>28</v>
      </c>
      <c r="D532" s="274" t="s">
        <v>1414</v>
      </c>
      <c r="E532" s="19" t="s">
        <v>28</v>
      </c>
      <c r="F532" s="275">
        <v>20.63</v>
      </c>
      <c r="G532" s="36"/>
      <c r="H532" s="41"/>
    </row>
    <row r="533" spans="1:8" s="2" customFormat="1" ht="16.9" customHeight="1">
      <c r="A533" s="36"/>
      <c r="B533" s="41"/>
      <c r="C533" s="274" t="s">
        <v>28</v>
      </c>
      <c r="D533" s="274" t="s">
        <v>1306</v>
      </c>
      <c r="E533" s="19" t="s">
        <v>28</v>
      </c>
      <c r="F533" s="275">
        <v>0</v>
      </c>
      <c r="G533" s="36"/>
      <c r="H533" s="41"/>
    </row>
    <row r="534" spans="1:8" s="2" customFormat="1" ht="16.9" customHeight="1">
      <c r="A534" s="36"/>
      <c r="B534" s="41"/>
      <c r="C534" s="274" t="s">
        <v>28</v>
      </c>
      <c r="D534" s="274" t="s">
        <v>1236</v>
      </c>
      <c r="E534" s="19" t="s">
        <v>28</v>
      </c>
      <c r="F534" s="275">
        <v>0</v>
      </c>
      <c r="G534" s="36"/>
      <c r="H534" s="41"/>
    </row>
    <row r="535" spans="1:8" s="2" customFormat="1" ht="16.9" customHeight="1">
      <c r="A535" s="36"/>
      <c r="B535" s="41"/>
      <c r="C535" s="274" t="s">
        <v>28</v>
      </c>
      <c r="D535" s="274" t="s">
        <v>1415</v>
      </c>
      <c r="E535" s="19" t="s">
        <v>28</v>
      </c>
      <c r="F535" s="275">
        <v>14.78</v>
      </c>
      <c r="G535" s="36"/>
      <c r="H535" s="41"/>
    </row>
    <row r="536" spans="1:8" s="2" customFormat="1" ht="16.9" customHeight="1">
      <c r="A536" s="36"/>
      <c r="B536" s="41"/>
      <c r="C536" s="274" t="s">
        <v>1416</v>
      </c>
      <c r="D536" s="274" t="s">
        <v>554</v>
      </c>
      <c r="E536" s="19" t="s">
        <v>28</v>
      </c>
      <c r="F536" s="275">
        <v>36.44</v>
      </c>
      <c r="G536" s="36"/>
      <c r="H536" s="41"/>
    </row>
    <row r="537" spans="1:8" s="2" customFormat="1" ht="16.9" customHeight="1">
      <c r="A537" s="36"/>
      <c r="B537" s="41"/>
      <c r="C537" s="270" t="s">
        <v>1422</v>
      </c>
      <c r="D537" s="271" t="s">
        <v>1422</v>
      </c>
      <c r="E537" s="272" t="s">
        <v>28</v>
      </c>
      <c r="F537" s="273">
        <v>24.9</v>
      </c>
      <c r="G537" s="36"/>
      <c r="H537" s="41"/>
    </row>
    <row r="538" spans="1:8" s="2" customFormat="1" ht="16.9" customHeight="1">
      <c r="A538" s="36"/>
      <c r="B538" s="41"/>
      <c r="C538" s="274" t="s">
        <v>28</v>
      </c>
      <c r="D538" s="274" t="s">
        <v>1294</v>
      </c>
      <c r="E538" s="19" t="s">
        <v>28</v>
      </c>
      <c r="F538" s="275">
        <v>0</v>
      </c>
      <c r="G538" s="36"/>
      <c r="H538" s="41"/>
    </row>
    <row r="539" spans="1:8" s="2" customFormat="1" ht="16.9" customHeight="1">
      <c r="A539" s="36"/>
      <c r="B539" s="41"/>
      <c r="C539" s="274" t="s">
        <v>28</v>
      </c>
      <c r="D539" s="274" t="s">
        <v>1300</v>
      </c>
      <c r="E539" s="19" t="s">
        <v>28</v>
      </c>
      <c r="F539" s="275">
        <v>0</v>
      </c>
      <c r="G539" s="36"/>
      <c r="H539" s="41"/>
    </row>
    <row r="540" spans="1:8" s="2" customFormat="1" ht="16.9" customHeight="1">
      <c r="A540" s="36"/>
      <c r="B540" s="41"/>
      <c r="C540" s="274" t="s">
        <v>28</v>
      </c>
      <c r="D540" s="274" t="s">
        <v>1417</v>
      </c>
      <c r="E540" s="19" t="s">
        <v>28</v>
      </c>
      <c r="F540" s="275">
        <v>3.51</v>
      </c>
      <c r="G540" s="36"/>
      <c r="H540" s="41"/>
    </row>
    <row r="541" spans="1:8" s="2" customFormat="1" ht="16.9" customHeight="1">
      <c r="A541" s="36"/>
      <c r="B541" s="41"/>
      <c r="C541" s="274" t="s">
        <v>28</v>
      </c>
      <c r="D541" s="274" t="s">
        <v>1304</v>
      </c>
      <c r="E541" s="19" t="s">
        <v>28</v>
      </c>
      <c r="F541" s="275">
        <v>0</v>
      </c>
      <c r="G541" s="36"/>
      <c r="H541" s="41"/>
    </row>
    <row r="542" spans="1:8" s="2" customFormat="1" ht="16.9" customHeight="1">
      <c r="A542" s="36"/>
      <c r="B542" s="41"/>
      <c r="C542" s="274" t="s">
        <v>28</v>
      </c>
      <c r="D542" s="274" t="s">
        <v>1418</v>
      </c>
      <c r="E542" s="19" t="s">
        <v>28</v>
      </c>
      <c r="F542" s="275">
        <v>3.8</v>
      </c>
      <c r="G542" s="36"/>
      <c r="H542" s="41"/>
    </row>
    <row r="543" spans="1:8" s="2" customFormat="1" ht="16.9" customHeight="1">
      <c r="A543" s="36"/>
      <c r="B543" s="41"/>
      <c r="C543" s="274" t="s">
        <v>28</v>
      </c>
      <c r="D543" s="274" t="s">
        <v>1306</v>
      </c>
      <c r="E543" s="19" t="s">
        <v>28</v>
      </c>
      <c r="F543" s="275">
        <v>0</v>
      </c>
      <c r="G543" s="36"/>
      <c r="H543" s="41"/>
    </row>
    <row r="544" spans="1:8" s="2" customFormat="1" ht="16.9" customHeight="1">
      <c r="A544" s="36"/>
      <c r="B544" s="41"/>
      <c r="C544" s="274" t="s">
        <v>28</v>
      </c>
      <c r="D544" s="274" t="s">
        <v>1419</v>
      </c>
      <c r="E544" s="19" t="s">
        <v>28</v>
      </c>
      <c r="F544" s="275">
        <v>3.88</v>
      </c>
      <c r="G544" s="36"/>
      <c r="H544" s="41"/>
    </row>
    <row r="545" spans="1:8" s="2" customFormat="1" ht="16.9" customHeight="1">
      <c r="A545" s="36"/>
      <c r="B545" s="41"/>
      <c r="C545" s="274" t="s">
        <v>28</v>
      </c>
      <c r="D545" s="274" t="s">
        <v>1420</v>
      </c>
      <c r="E545" s="19" t="s">
        <v>28</v>
      </c>
      <c r="F545" s="275">
        <v>6.98</v>
      </c>
      <c r="G545" s="36"/>
      <c r="H545" s="41"/>
    </row>
    <row r="546" spans="1:8" s="2" customFormat="1" ht="16.9" customHeight="1">
      <c r="A546" s="36"/>
      <c r="B546" s="41"/>
      <c r="C546" s="274" t="s">
        <v>28</v>
      </c>
      <c r="D546" s="274" t="s">
        <v>1421</v>
      </c>
      <c r="E546" s="19" t="s">
        <v>28</v>
      </c>
      <c r="F546" s="275">
        <v>6.73</v>
      </c>
      <c r="G546" s="36"/>
      <c r="H546" s="41"/>
    </row>
    <row r="547" spans="1:8" s="2" customFormat="1" ht="16.9" customHeight="1">
      <c r="A547" s="36"/>
      <c r="B547" s="41"/>
      <c r="C547" s="274" t="s">
        <v>1422</v>
      </c>
      <c r="D547" s="274" t="s">
        <v>554</v>
      </c>
      <c r="E547" s="19" t="s">
        <v>28</v>
      </c>
      <c r="F547" s="275">
        <v>24.9</v>
      </c>
      <c r="G547" s="36"/>
      <c r="H547" s="41"/>
    </row>
    <row r="548" spans="1:8" s="2" customFormat="1" ht="16.9" customHeight="1">
      <c r="A548" s="36"/>
      <c r="B548" s="41"/>
      <c r="C548" s="270" t="s">
        <v>1208</v>
      </c>
      <c r="D548" s="271" t="s">
        <v>1208</v>
      </c>
      <c r="E548" s="272" t="s">
        <v>28</v>
      </c>
      <c r="F548" s="273">
        <v>2.888</v>
      </c>
      <c r="G548" s="36"/>
      <c r="H548" s="41"/>
    </row>
    <row r="549" spans="1:8" s="2" customFormat="1" ht="16.9" customHeight="1">
      <c r="A549" s="36"/>
      <c r="B549" s="41"/>
      <c r="C549" s="274" t="s">
        <v>28</v>
      </c>
      <c r="D549" s="274" t="s">
        <v>1227</v>
      </c>
      <c r="E549" s="19" t="s">
        <v>28</v>
      </c>
      <c r="F549" s="275">
        <v>0</v>
      </c>
      <c r="G549" s="36"/>
      <c r="H549" s="41"/>
    </row>
    <row r="550" spans="1:8" s="2" customFormat="1" ht="16.9" customHeight="1">
      <c r="A550" s="36"/>
      <c r="B550" s="41"/>
      <c r="C550" s="274" t="s">
        <v>28</v>
      </c>
      <c r="D550" s="274" t="s">
        <v>1343</v>
      </c>
      <c r="E550" s="19" t="s">
        <v>28</v>
      </c>
      <c r="F550" s="275">
        <v>0</v>
      </c>
      <c r="G550" s="36"/>
      <c r="H550" s="41"/>
    </row>
    <row r="551" spans="1:8" s="2" customFormat="1" ht="16.9" customHeight="1">
      <c r="A551" s="36"/>
      <c r="B551" s="41"/>
      <c r="C551" s="274" t="s">
        <v>28</v>
      </c>
      <c r="D551" s="274" t="s">
        <v>2015</v>
      </c>
      <c r="E551" s="19" t="s">
        <v>28</v>
      </c>
      <c r="F551" s="275">
        <v>2.888</v>
      </c>
      <c r="G551" s="36"/>
      <c r="H551" s="41"/>
    </row>
    <row r="552" spans="1:8" s="2" customFormat="1" ht="16.9" customHeight="1">
      <c r="A552" s="36"/>
      <c r="B552" s="41"/>
      <c r="C552" s="274" t="s">
        <v>1208</v>
      </c>
      <c r="D552" s="274" t="s">
        <v>241</v>
      </c>
      <c r="E552" s="19" t="s">
        <v>28</v>
      </c>
      <c r="F552" s="275">
        <v>2.888</v>
      </c>
      <c r="G552" s="36"/>
      <c r="H552" s="41"/>
    </row>
    <row r="553" spans="1:8" s="2" customFormat="1" ht="16.9" customHeight="1">
      <c r="A553" s="36"/>
      <c r="B553" s="41"/>
      <c r="C553" s="276" t="s">
        <v>3393</v>
      </c>
      <c r="D553" s="36"/>
      <c r="E553" s="36"/>
      <c r="F553" s="36"/>
      <c r="G553" s="36"/>
      <c r="H553" s="41"/>
    </row>
    <row r="554" spans="1:8" s="2" customFormat="1" ht="16.9" customHeight="1">
      <c r="A554" s="36"/>
      <c r="B554" s="41"/>
      <c r="C554" s="274" t="s">
        <v>2011</v>
      </c>
      <c r="D554" s="274" t="s">
        <v>3495</v>
      </c>
      <c r="E554" s="19" t="s">
        <v>275</v>
      </c>
      <c r="F554" s="275">
        <v>2.888</v>
      </c>
      <c r="G554" s="36"/>
      <c r="H554" s="41"/>
    </row>
    <row r="555" spans="1:8" s="2" customFormat="1" ht="22.5">
      <c r="A555" s="36"/>
      <c r="B555" s="41"/>
      <c r="C555" s="274" t="s">
        <v>2003</v>
      </c>
      <c r="D555" s="274" t="s">
        <v>3496</v>
      </c>
      <c r="E555" s="19" t="s">
        <v>275</v>
      </c>
      <c r="F555" s="275">
        <v>2.888</v>
      </c>
      <c r="G555" s="36"/>
      <c r="H555" s="41"/>
    </row>
    <row r="556" spans="1:8" s="2" customFormat="1" ht="16.9" customHeight="1">
      <c r="A556" s="36"/>
      <c r="B556" s="41"/>
      <c r="C556" s="274" t="s">
        <v>2007</v>
      </c>
      <c r="D556" s="274" t="s">
        <v>3497</v>
      </c>
      <c r="E556" s="19" t="s">
        <v>275</v>
      </c>
      <c r="F556" s="275">
        <v>3.032</v>
      </c>
      <c r="G556" s="36"/>
      <c r="H556" s="41"/>
    </row>
    <row r="557" spans="1:8" s="2" customFormat="1" ht="16.9" customHeight="1">
      <c r="A557" s="36"/>
      <c r="B557" s="41"/>
      <c r="C557" s="270" t="s">
        <v>1215</v>
      </c>
      <c r="D557" s="271" t="s">
        <v>1215</v>
      </c>
      <c r="E557" s="272" t="s">
        <v>28</v>
      </c>
      <c r="F557" s="273">
        <v>3.92</v>
      </c>
      <c r="G557" s="36"/>
      <c r="H557" s="41"/>
    </row>
    <row r="558" spans="1:8" s="2" customFormat="1" ht="16.9" customHeight="1">
      <c r="A558" s="36"/>
      <c r="B558" s="41"/>
      <c r="C558" s="274" t="s">
        <v>28</v>
      </c>
      <c r="D558" s="274" t="s">
        <v>1226</v>
      </c>
      <c r="E558" s="19" t="s">
        <v>28</v>
      </c>
      <c r="F558" s="275">
        <v>0</v>
      </c>
      <c r="G558" s="36"/>
      <c r="H558" s="41"/>
    </row>
    <row r="559" spans="1:8" s="2" customFormat="1" ht="16.9" customHeight="1">
      <c r="A559" s="36"/>
      <c r="B559" s="41"/>
      <c r="C559" s="274" t="s">
        <v>28</v>
      </c>
      <c r="D559" s="274" t="s">
        <v>1248</v>
      </c>
      <c r="E559" s="19" t="s">
        <v>28</v>
      </c>
      <c r="F559" s="275">
        <v>0</v>
      </c>
      <c r="G559" s="36"/>
      <c r="H559" s="41"/>
    </row>
    <row r="560" spans="1:8" s="2" customFormat="1" ht="16.9" customHeight="1">
      <c r="A560" s="36"/>
      <c r="B560" s="41"/>
      <c r="C560" s="274" t="s">
        <v>28</v>
      </c>
      <c r="D560" s="274" t="s">
        <v>1228</v>
      </c>
      <c r="E560" s="19" t="s">
        <v>28</v>
      </c>
      <c r="F560" s="275">
        <v>0</v>
      </c>
      <c r="G560" s="36"/>
      <c r="H560" s="41"/>
    </row>
    <row r="561" spans="1:8" s="2" customFormat="1" ht="16.9" customHeight="1">
      <c r="A561" s="36"/>
      <c r="B561" s="41"/>
      <c r="C561" s="274" t="s">
        <v>28</v>
      </c>
      <c r="D561" s="274" t="s">
        <v>1249</v>
      </c>
      <c r="E561" s="19" t="s">
        <v>28</v>
      </c>
      <c r="F561" s="275">
        <v>2.239</v>
      </c>
      <c r="G561" s="36"/>
      <c r="H561" s="41"/>
    </row>
    <row r="562" spans="1:8" s="2" customFormat="1" ht="16.9" customHeight="1">
      <c r="A562" s="36"/>
      <c r="B562" s="41"/>
      <c r="C562" s="274" t="s">
        <v>28</v>
      </c>
      <c r="D562" s="274" t="s">
        <v>1230</v>
      </c>
      <c r="E562" s="19" t="s">
        <v>28</v>
      </c>
      <c r="F562" s="275">
        <v>0</v>
      </c>
      <c r="G562" s="36"/>
      <c r="H562" s="41"/>
    </row>
    <row r="563" spans="1:8" s="2" customFormat="1" ht="16.9" customHeight="1">
      <c r="A563" s="36"/>
      <c r="B563" s="41"/>
      <c r="C563" s="274" t="s">
        <v>28</v>
      </c>
      <c r="D563" s="274" t="s">
        <v>1250</v>
      </c>
      <c r="E563" s="19" t="s">
        <v>28</v>
      </c>
      <c r="F563" s="275">
        <v>0.164</v>
      </c>
      <c r="G563" s="36"/>
      <c r="H563" s="41"/>
    </row>
    <row r="564" spans="1:8" s="2" customFormat="1" ht="16.9" customHeight="1">
      <c r="A564" s="36"/>
      <c r="B564" s="41"/>
      <c r="C564" s="274" t="s">
        <v>28</v>
      </c>
      <c r="D564" s="274" t="s">
        <v>1232</v>
      </c>
      <c r="E564" s="19" t="s">
        <v>28</v>
      </c>
      <c r="F564" s="275">
        <v>0</v>
      </c>
      <c r="G564" s="36"/>
      <c r="H564" s="41"/>
    </row>
    <row r="565" spans="1:8" s="2" customFormat="1" ht="16.9" customHeight="1">
      <c r="A565" s="36"/>
      <c r="B565" s="41"/>
      <c r="C565" s="274" t="s">
        <v>28</v>
      </c>
      <c r="D565" s="274" t="s">
        <v>1251</v>
      </c>
      <c r="E565" s="19" t="s">
        <v>28</v>
      </c>
      <c r="F565" s="275">
        <v>0.119</v>
      </c>
      <c r="G565" s="36"/>
      <c r="H565" s="41"/>
    </row>
    <row r="566" spans="1:8" s="2" customFormat="1" ht="16.9" customHeight="1">
      <c r="A566" s="36"/>
      <c r="B566" s="41"/>
      <c r="C566" s="274" t="s">
        <v>28</v>
      </c>
      <c r="D566" s="274" t="s">
        <v>1234</v>
      </c>
      <c r="E566" s="19" t="s">
        <v>28</v>
      </c>
      <c r="F566" s="275">
        <v>0</v>
      </c>
      <c r="G566" s="36"/>
      <c r="H566" s="41"/>
    </row>
    <row r="567" spans="1:8" s="2" customFormat="1" ht="16.9" customHeight="1">
      <c r="A567" s="36"/>
      <c r="B567" s="41"/>
      <c r="C567" s="274" t="s">
        <v>28</v>
      </c>
      <c r="D567" s="274" t="s">
        <v>1252</v>
      </c>
      <c r="E567" s="19" t="s">
        <v>28</v>
      </c>
      <c r="F567" s="275">
        <v>0.557</v>
      </c>
      <c r="G567" s="36"/>
      <c r="H567" s="41"/>
    </row>
    <row r="568" spans="1:8" s="2" customFormat="1" ht="16.9" customHeight="1">
      <c r="A568" s="36"/>
      <c r="B568" s="41"/>
      <c r="C568" s="274" t="s">
        <v>28</v>
      </c>
      <c r="D568" s="274" t="s">
        <v>1236</v>
      </c>
      <c r="E568" s="19" t="s">
        <v>28</v>
      </c>
      <c r="F568" s="275">
        <v>0</v>
      </c>
      <c r="G568" s="36"/>
      <c r="H568" s="41"/>
    </row>
    <row r="569" spans="1:8" s="2" customFormat="1" ht="16.9" customHeight="1">
      <c r="A569" s="36"/>
      <c r="B569" s="41"/>
      <c r="C569" s="274" t="s">
        <v>28</v>
      </c>
      <c r="D569" s="274" t="s">
        <v>1253</v>
      </c>
      <c r="E569" s="19" t="s">
        <v>28</v>
      </c>
      <c r="F569" s="275">
        <v>0.094</v>
      </c>
      <c r="G569" s="36"/>
      <c r="H569" s="41"/>
    </row>
    <row r="570" spans="1:8" s="2" customFormat="1" ht="16.9" customHeight="1">
      <c r="A570" s="36"/>
      <c r="B570" s="41"/>
      <c r="C570" s="274" t="s">
        <v>28</v>
      </c>
      <c r="D570" s="274" t="s">
        <v>1238</v>
      </c>
      <c r="E570" s="19" t="s">
        <v>28</v>
      </c>
      <c r="F570" s="275">
        <v>0</v>
      </c>
      <c r="G570" s="36"/>
      <c r="H570" s="41"/>
    </row>
    <row r="571" spans="1:8" s="2" customFormat="1" ht="16.9" customHeight="1">
      <c r="A571" s="36"/>
      <c r="B571" s="41"/>
      <c r="C571" s="274" t="s">
        <v>28</v>
      </c>
      <c r="D571" s="274" t="s">
        <v>1254</v>
      </c>
      <c r="E571" s="19" t="s">
        <v>28</v>
      </c>
      <c r="F571" s="275">
        <v>0.076</v>
      </c>
      <c r="G571" s="36"/>
      <c r="H571" s="41"/>
    </row>
    <row r="572" spans="1:8" s="2" customFormat="1" ht="16.9" customHeight="1">
      <c r="A572" s="36"/>
      <c r="B572" s="41"/>
      <c r="C572" s="274" t="s">
        <v>28</v>
      </c>
      <c r="D572" s="274" t="s">
        <v>1240</v>
      </c>
      <c r="E572" s="19" t="s">
        <v>28</v>
      </c>
      <c r="F572" s="275">
        <v>0</v>
      </c>
      <c r="G572" s="36"/>
      <c r="H572" s="41"/>
    </row>
    <row r="573" spans="1:8" s="2" customFormat="1" ht="16.9" customHeight="1">
      <c r="A573" s="36"/>
      <c r="B573" s="41"/>
      <c r="C573" s="274" t="s">
        <v>28</v>
      </c>
      <c r="D573" s="274" t="s">
        <v>1255</v>
      </c>
      <c r="E573" s="19" t="s">
        <v>28</v>
      </c>
      <c r="F573" s="275">
        <v>0.576</v>
      </c>
      <c r="G573" s="36"/>
      <c r="H573" s="41"/>
    </row>
    <row r="574" spans="1:8" s="2" customFormat="1" ht="16.9" customHeight="1">
      <c r="A574" s="36"/>
      <c r="B574" s="41"/>
      <c r="C574" s="274" t="s">
        <v>28</v>
      </c>
      <c r="D574" s="274" t="s">
        <v>1242</v>
      </c>
      <c r="E574" s="19" t="s">
        <v>28</v>
      </c>
      <c r="F574" s="275">
        <v>0</v>
      </c>
      <c r="G574" s="36"/>
      <c r="H574" s="41"/>
    </row>
    <row r="575" spans="1:8" s="2" customFormat="1" ht="16.9" customHeight="1">
      <c r="A575" s="36"/>
      <c r="B575" s="41"/>
      <c r="C575" s="274" t="s">
        <v>28</v>
      </c>
      <c r="D575" s="274" t="s">
        <v>1256</v>
      </c>
      <c r="E575" s="19" t="s">
        <v>28</v>
      </c>
      <c r="F575" s="275">
        <v>0.095</v>
      </c>
      <c r="G575" s="36"/>
      <c r="H575" s="41"/>
    </row>
    <row r="576" spans="1:8" s="2" customFormat="1" ht="16.9" customHeight="1">
      <c r="A576" s="36"/>
      <c r="B576" s="41"/>
      <c r="C576" s="274" t="s">
        <v>1215</v>
      </c>
      <c r="D576" s="274" t="s">
        <v>554</v>
      </c>
      <c r="E576" s="19" t="s">
        <v>28</v>
      </c>
      <c r="F576" s="275">
        <v>3.92</v>
      </c>
      <c r="G576" s="36"/>
      <c r="H576" s="41"/>
    </row>
    <row r="577" spans="1:8" s="2" customFormat="1" ht="16.9" customHeight="1">
      <c r="A577" s="36"/>
      <c r="B577" s="41"/>
      <c r="C577" s="276" t="s">
        <v>3393</v>
      </c>
      <c r="D577" s="36"/>
      <c r="E577" s="36"/>
      <c r="F577" s="36"/>
      <c r="G577" s="36"/>
      <c r="H577" s="41"/>
    </row>
    <row r="578" spans="1:8" s="2" customFormat="1" ht="22.5">
      <c r="A578" s="36"/>
      <c r="B578" s="41"/>
      <c r="C578" s="274" t="s">
        <v>252</v>
      </c>
      <c r="D578" s="274" t="s">
        <v>3474</v>
      </c>
      <c r="E578" s="19" t="s">
        <v>233</v>
      </c>
      <c r="F578" s="275">
        <v>4.895</v>
      </c>
      <c r="G578" s="36"/>
      <c r="H578" s="41"/>
    </row>
    <row r="579" spans="1:8" s="2" customFormat="1" ht="16.9" customHeight="1">
      <c r="A579" s="36"/>
      <c r="B579" s="41"/>
      <c r="C579" s="274" t="s">
        <v>1284</v>
      </c>
      <c r="D579" s="274" t="s">
        <v>3498</v>
      </c>
      <c r="E579" s="19" t="s">
        <v>233</v>
      </c>
      <c r="F579" s="275">
        <v>3.92</v>
      </c>
      <c r="G579" s="36"/>
      <c r="H579" s="41"/>
    </row>
    <row r="580" spans="1:8" s="2" customFormat="1" ht="16.9" customHeight="1">
      <c r="A580" s="36"/>
      <c r="B580" s="41"/>
      <c r="C580" s="270" t="s">
        <v>1270</v>
      </c>
      <c r="D580" s="271" t="s">
        <v>1270</v>
      </c>
      <c r="E580" s="272" t="s">
        <v>28</v>
      </c>
      <c r="F580" s="273">
        <v>0.975</v>
      </c>
      <c r="G580" s="36"/>
      <c r="H580" s="41"/>
    </row>
    <row r="581" spans="1:8" s="2" customFormat="1" ht="16.9" customHeight="1">
      <c r="A581" s="36"/>
      <c r="B581" s="41"/>
      <c r="C581" s="274" t="s">
        <v>28</v>
      </c>
      <c r="D581" s="274" t="s">
        <v>1257</v>
      </c>
      <c r="E581" s="19" t="s">
        <v>28</v>
      </c>
      <c r="F581" s="275">
        <v>0</v>
      </c>
      <c r="G581" s="36"/>
      <c r="H581" s="41"/>
    </row>
    <row r="582" spans="1:8" s="2" customFormat="1" ht="16.9" customHeight="1">
      <c r="A582" s="36"/>
      <c r="B582" s="41"/>
      <c r="C582" s="274" t="s">
        <v>28</v>
      </c>
      <c r="D582" s="274" t="s">
        <v>1228</v>
      </c>
      <c r="E582" s="19" t="s">
        <v>28</v>
      </c>
      <c r="F582" s="275">
        <v>0</v>
      </c>
      <c r="G582" s="36"/>
      <c r="H582" s="41"/>
    </row>
    <row r="583" spans="1:8" s="2" customFormat="1" ht="16.9" customHeight="1">
      <c r="A583" s="36"/>
      <c r="B583" s="41"/>
      <c r="C583" s="274" t="s">
        <v>28</v>
      </c>
      <c r="D583" s="274" t="s">
        <v>1258</v>
      </c>
      <c r="E583" s="19" t="s">
        <v>28</v>
      </c>
      <c r="F583" s="275">
        <v>0.286</v>
      </c>
      <c r="G583" s="36"/>
      <c r="H583" s="41"/>
    </row>
    <row r="584" spans="1:8" s="2" customFormat="1" ht="16.9" customHeight="1">
      <c r="A584" s="36"/>
      <c r="B584" s="41"/>
      <c r="C584" s="274" t="s">
        <v>28</v>
      </c>
      <c r="D584" s="274" t="s">
        <v>1259</v>
      </c>
      <c r="E584" s="19" t="s">
        <v>28</v>
      </c>
      <c r="F584" s="275">
        <v>0.036</v>
      </c>
      <c r="G584" s="36"/>
      <c r="H584" s="41"/>
    </row>
    <row r="585" spans="1:8" s="2" customFormat="1" ht="16.9" customHeight="1">
      <c r="A585" s="36"/>
      <c r="B585" s="41"/>
      <c r="C585" s="274" t="s">
        <v>28</v>
      </c>
      <c r="D585" s="274" t="s">
        <v>1260</v>
      </c>
      <c r="E585" s="19" t="s">
        <v>28</v>
      </c>
      <c r="F585" s="275">
        <v>0.047</v>
      </c>
      <c r="G585" s="36"/>
      <c r="H585" s="41"/>
    </row>
    <row r="586" spans="1:8" s="2" customFormat="1" ht="16.9" customHeight="1">
      <c r="A586" s="36"/>
      <c r="B586" s="41"/>
      <c r="C586" s="274" t="s">
        <v>28</v>
      </c>
      <c r="D586" s="274" t="s">
        <v>1261</v>
      </c>
      <c r="E586" s="19" t="s">
        <v>28</v>
      </c>
      <c r="F586" s="275">
        <v>0.396</v>
      </c>
      <c r="G586" s="36"/>
      <c r="H586" s="41"/>
    </row>
    <row r="587" spans="1:8" s="2" customFormat="1" ht="16.9" customHeight="1">
      <c r="A587" s="36"/>
      <c r="B587" s="41"/>
      <c r="C587" s="274" t="s">
        <v>28</v>
      </c>
      <c r="D587" s="274" t="s">
        <v>1230</v>
      </c>
      <c r="E587" s="19" t="s">
        <v>28</v>
      </c>
      <c r="F587" s="275">
        <v>0</v>
      </c>
      <c r="G587" s="36"/>
      <c r="H587" s="41"/>
    </row>
    <row r="588" spans="1:8" s="2" customFormat="1" ht="16.9" customHeight="1">
      <c r="A588" s="36"/>
      <c r="B588" s="41"/>
      <c r="C588" s="274" t="s">
        <v>28</v>
      </c>
      <c r="D588" s="274" t="s">
        <v>1262</v>
      </c>
      <c r="E588" s="19" t="s">
        <v>28</v>
      </c>
      <c r="F588" s="275">
        <v>0.016</v>
      </c>
      <c r="G588" s="36"/>
      <c r="H588" s="41"/>
    </row>
    <row r="589" spans="1:8" s="2" customFormat="1" ht="16.9" customHeight="1">
      <c r="A589" s="36"/>
      <c r="B589" s="41"/>
      <c r="C589" s="274" t="s">
        <v>28</v>
      </c>
      <c r="D589" s="274" t="s">
        <v>1232</v>
      </c>
      <c r="E589" s="19" t="s">
        <v>28</v>
      </c>
      <c r="F589" s="275">
        <v>0</v>
      </c>
      <c r="G589" s="36"/>
      <c r="H589" s="41"/>
    </row>
    <row r="590" spans="1:8" s="2" customFormat="1" ht="16.9" customHeight="1">
      <c r="A590" s="36"/>
      <c r="B590" s="41"/>
      <c r="C590" s="274" t="s">
        <v>28</v>
      </c>
      <c r="D590" s="274" t="s">
        <v>1263</v>
      </c>
      <c r="E590" s="19" t="s">
        <v>28</v>
      </c>
      <c r="F590" s="275">
        <v>0.013</v>
      </c>
      <c r="G590" s="36"/>
      <c r="H590" s="41"/>
    </row>
    <row r="591" spans="1:8" s="2" customFormat="1" ht="16.9" customHeight="1">
      <c r="A591" s="36"/>
      <c r="B591" s="41"/>
      <c r="C591" s="274" t="s">
        <v>28</v>
      </c>
      <c r="D591" s="274" t="s">
        <v>1234</v>
      </c>
      <c r="E591" s="19" t="s">
        <v>28</v>
      </c>
      <c r="F591" s="275">
        <v>0</v>
      </c>
      <c r="G591" s="36"/>
      <c r="H591" s="41"/>
    </row>
    <row r="592" spans="1:8" s="2" customFormat="1" ht="16.9" customHeight="1">
      <c r="A592" s="36"/>
      <c r="B592" s="41"/>
      <c r="C592" s="274" t="s">
        <v>28</v>
      </c>
      <c r="D592" s="274" t="s">
        <v>1264</v>
      </c>
      <c r="E592" s="19" t="s">
        <v>28</v>
      </c>
      <c r="F592" s="275">
        <v>0.04</v>
      </c>
      <c r="G592" s="36"/>
      <c r="H592" s="41"/>
    </row>
    <row r="593" spans="1:8" s="2" customFormat="1" ht="16.9" customHeight="1">
      <c r="A593" s="36"/>
      <c r="B593" s="41"/>
      <c r="C593" s="274" t="s">
        <v>28</v>
      </c>
      <c r="D593" s="274" t="s">
        <v>1265</v>
      </c>
      <c r="E593" s="19" t="s">
        <v>28</v>
      </c>
      <c r="F593" s="275">
        <v>0.041</v>
      </c>
      <c r="G593" s="36"/>
      <c r="H593" s="41"/>
    </row>
    <row r="594" spans="1:8" s="2" customFormat="1" ht="16.9" customHeight="1">
      <c r="A594" s="36"/>
      <c r="B594" s="41"/>
      <c r="C594" s="274" t="s">
        <v>28</v>
      </c>
      <c r="D594" s="274" t="s">
        <v>1236</v>
      </c>
      <c r="E594" s="19" t="s">
        <v>28</v>
      </c>
      <c r="F594" s="275">
        <v>0</v>
      </c>
      <c r="G594" s="36"/>
      <c r="H594" s="41"/>
    </row>
    <row r="595" spans="1:8" s="2" customFormat="1" ht="16.9" customHeight="1">
      <c r="A595" s="36"/>
      <c r="B595" s="41"/>
      <c r="C595" s="274" t="s">
        <v>28</v>
      </c>
      <c r="D595" s="274" t="s">
        <v>1266</v>
      </c>
      <c r="E595" s="19" t="s">
        <v>28</v>
      </c>
      <c r="F595" s="275">
        <v>0.018</v>
      </c>
      <c r="G595" s="36"/>
      <c r="H595" s="41"/>
    </row>
    <row r="596" spans="1:8" s="2" customFormat="1" ht="16.9" customHeight="1">
      <c r="A596" s="36"/>
      <c r="B596" s="41"/>
      <c r="C596" s="274" t="s">
        <v>28</v>
      </c>
      <c r="D596" s="274" t="s">
        <v>1238</v>
      </c>
      <c r="E596" s="19" t="s">
        <v>28</v>
      </c>
      <c r="F596" s="275">
        <v>0</v>
      </c>
      <c r="G596" s="36"/>
      <c r="H596" s="41"/>
    </row>
    <row r="597" spans="1:8" s="2" customFormat="1" ht="16.9" customHeight="1">
      <c r="A597" s="36"/>
      <c r="B597" s="41"/>
      <c r="C597" s="274" t="s">
        <v>28</v>
      </c>
      <c r="D597" s="274" t="s">
        <v>1267</v>
      </c>
      <c r="E597" s="19" t="s">
        <v>28</v>
      </c>
      <c r="F597" s="275">
        <v>0.014</v>
      </c>
      <c r="G597" s="36"/>
      <c r="H597" s="41"/>
    </row>
    <row r="598" spans="1:8" s="2" customFormat="1" ht="16.9" customHeight="1">
      <c r="A598" s="36"/>
      <c r="B598" s="41"/>
      <c r="C598" s="274" t="s">
        <v>28</v>
      </c>
      <c r="D598" s="274" t="s">
        <v>1240</v>
      </c>
      <c r="E598" s="19" t="s">
        <v>28</v>
      </c>
      <c r="F598" s="275">
        <v>0</v>
      </c>
      <c r="G598" s="36"/>
      <c r="H598" s="41"/>
    </row>
    <row r="599" spans="1:8" s="2" customFormat="1" ht="16.9" customHeight="1">
      <c r="A599" s="36"/>
      <c r="B599" s="41"/>
      <c r="C599" s="274" t="s">
        <v>28</v>
      </c>
      <c r="D599" s="274" t="s">
        <v>1268</v>
      </c>
      <c r="E599" s="19" t="s">
        <v>28</v>
      </c>
      <c r="F599" s="275">
        <v>0.057</v>
      </c>
      <c r="G599" s="36"/>
      <c r="H599" s="41"/>
    </row>
    <row r="600" spans="1:8" s="2" customFormat="1" ht="16.9" customHeight="1">
      <c r="A600" s="36"/>
      <c r="B600" s="41"/>
      <c r="C600" s="274" t="s">
        <v>28</v>
      </c>
      <c r="D600" s="274" t="s">
        <v>1242</v>
      </c>
      <c r="E600" s="19" t="s">
        <v>28</v>
      </c>
      <c r="F600" s="275">
        <v>0</v>
      </c>
      <c r="G600" s="36"/>
      <c r="H600" s="41"/>
    </row>
    <row r="601" spans="1:8" s="2" customFormat="1" ht="16.9" customHeight="1">
      <c r="A601" s="36"/>
      <c r="B601" s="41"/>
      <c r="C601" s="274" t="s">
        <v>28</v>
      </c>
      <c r="D601" s="274" t="s">
        <v>1269</v>
      </c>
      <c r="E601" s="19" t="s">
        <v>28</v>
      </c>
      <c r="F601" s="275">
        <v>0.011</v>
      </c>
      <c r="G601" s="36"/>
      <c r="H601" s="41"/>
    </row>
    <row r="602" spans="1:8" s="2" customFormat="1" ht="16.9" customHeight="1">
      <c r="A602" s="36"/>
      <c r="B602" s="41"/>
      <c r="C602" s="274" t="s">
        <v>1270</v>
      </c>
      <c r="D602" s="274" t="s">
        <v>554</v>
      </c>
      <c r="E602" s="19" t="s">
        <v>28</v>
      </c>
      <c r="F602" s="275">
        <v>0.975</v>
      </c>
      <c r="G602" s="36"/>
      <c r="H602" s="41"/>
    </row>
    <row r="603" spans="1:8" s="2" customFormat="1" ht="16.9" customHeight="1">
      <c r="A603" s="36"/>
      <c r="B603" s="41"/>
      <c r="C603" s="270" t="s">
        <v>2866</v>
      </c>
      <c r="D603" s="271" t="s">
        <v>2866</v>
      </c>
      <c r="E603" s="272" t="s">
        <v>28</v>
      </c>
      <c r="F603" s="273">
        <v>1</v>
      </c>
      <c r="G603" s="36"/>
      <c r="H603" s="41"/>
    </row>
    <row r="604" spans="1:8" s="2" customFormat="1" ht="16.9" customHeight="1">
      <c r="A604" s="36"/>
      <c r="B604" s="41"/>
      <c r="C604" s="270" t="s">
        <v>1195</v>
      </c>
      <c r="D604" s="271" t="s">
        <v>1195</v>
      </c>
      <c r="E604" s="272" t="s">
        <v>28</v>
      </c>
      <c r="F604" s="273">
        <v>4.895</v>
      </c>
      <c r="G604" s="36"/>
      <c r="H604" s="41"/>
    </row>
    <row r="605" spans="1:8" s="2" customFormat="1" ht="16.9" customHeight="1">
      <c r="A605" s="36"/>
      <c r="B605" s="41"/>
      <c r="C605" s="274" t="s">
        <v>28</v>
      </c>
      <c r="D605" s="274" t="s">
        <v>1226</v>
      </c>
      <c r="E605" s="19" t="s">
        <v>28</v>
      </c>
      <c r="F605" s="275">
        <v>0</v>
      </c>
      <c r="G605" s="36"/>
      <c r="H605" s="41"/>
    </row>
    <row r="606" spans="1:8" s="2" customFormat="1" ht="16.9" customHeight="1">
      <c r="A606" s="36"/>
      <c r="B606" s="41"/>
      <c r="C606" s="274" t="s">
        <v>28</v>
      </c>
      <c r="D606" s="274" t="s">
        <v>1248</v>
      </c>
      <c r="E606" s="19" t="s">
        <v>28</v>
      </c>
      <c r="F606" s="275">
        <v>0</v>
      </c>
      <c r="G606" s="36"/>
      <c r="H606" s="41"/>
    </row>
    <row r="607" spans="1:8" s="2" customFormat="1" ht="16.9" customHeight="1">
      <c r="A607" s="36"/>
      <c r="B607" s="41"/>
      <c r="C607" s="274" t="s">
        <v>28</v>
      </c>
      <c r="D607" s="274" t="s">
        <v>1228</v>
      </c>
      <c r="E607" s="19" t="s">
        <v>28</v>
      </c>
      <c r="F607" s="275">
        <v>0</v>
      </c>
      <c r="G607" s="36"/>
      <c r="H607" s="41"/>
    </row>
    <row r="608" spans="1:8" s="2" customFormat="1" ht="16.9" customHeight="1">
      <c r="A608" s="36"/>
      <c r="B608" s="41"/>
      <c r="C608" s="274" t="s">
        <v>28</v>
      </c>
      <c r="D608" s="274" t="s">
        <v>1249</v>
      </c>
      <c r="E608" s="19" t="s">
        <v>28</v>
      </c>
      <c r="F608" s="275">
        <v>2.239</v>
      </c>
      <c r="G608" s="36"/>
      <c r="H608" s="41"/>
    </row>
    <row r="609" spans="1:8" s="2" customFormat="1" ht="16.9" customHeight="1">
      <c r="A609" s="36"/>
      <c r="B609" s="41"/>
      <c r="C609" s="274" t="s">
        <v>28</v>
      </c>
      <c r="D609" s="274" t="s">
        <v>1230</v>
      </c>
      <c r="E609" s="19" t="s">
        <v>28</v>
      </c>
      <c r="F609" s="275">
        <v>0</v>
      </c>
      <c r="G609" s="36"/>
      <c r="H609" s="41"/>
    </row>
    <row r="610" spans="1:8" s="2" customFormat="1" ht="16.9" customHeight="1">
      <c r="A610" s="36"/>
      <c r="B610" s="41"/>
      <c r="C610" s="274" t="s">
        <v>28</v>
      </c>
      <c r="D610" s="274" t="s">
        <v>1250</v>
      </c>
      <c r="E610" s="19" t="s">
        <v>28</v>
      </c>
      <c r="F610" s="275">
        <v>0.164</v>
      </c>
      <c r="G610" s="36"/>
      <c r="H610" s="41"/>
    </row>
    <row r="611" spans="1:8" s="2" customFormat="1" ht="16.9" customHeight="1">
      <c r="A611" s="36"/>
      <c r="B611" s="41"/>
      <c r="C611" s="274" t="s">
        <v>28</v>
      </c>
      <c r="D611" s="274" t="s">
        <v>1232</v>
      </c>
      <c r="E611" s="19" t="s">
        <v>28</v>
      </c>
      <c r="F611" s="275">
        <v>0</v>
      </c>
      <c r="G611" s="36"/>
      <c r="H611" s="41"/>
    </row>
    <row r="612" spans="1:8" s="2" customFormat="1" ht="16.9" customHeight="1">
      <c r="A612" s="36"/>
      <c r="B612" s="41"/>
      <c r="C612" s="274" t="s">
        <v>28</v>
      </c>
      <c r="D612" s="274" t="s">
        <v>1251</v>
      </c>
      <c r="E612" s="19" t="s">
        <v>28</v>
      </c>
      <c r="F612" s="275">
        <v>0.119</v>
      </c>
      <c r="G612" s="36"/>
      <c r="H612" s="41"/>
    </row>
    <row r="613" spans="1:8" s="2" customFormat="1" ht="16.9" customHeight="1">
      <c r="A613" s="36"/>
      <c r="B613" s="41"/>
      <c r="C613" s="274" t="s">
        <v>28</v>
      </c>
      <c r="D613" s="274" t="s">
        <v>1234</v>
      </c>
      <c r="E613" s="19" t="s">
        <v>28</v>
      </c>
      <c r="F613" s="275">
        <v>0</v>
      </c>
      <c r="G613" s="36"/>
      <c r="H613" s="41"/>
    </row>
    <row r="614" spans="1:8" s="2" customFormat="1" ht="16.9" customHeight="1">
      <c r="A614" s="36"/>
      <c r="B614" s="41"/>
      <c r="C614" s="274" t="s">
        <v>28</v>
      </c>
      <c r="D614" s="274" t="s">
        <v>1252</v>
      </c>
      <c r="E614" s="19" t="s">
        <v>28</v>
      </c>
      <c r="F614" s="275">
        <v>0.557</v>
      </c>
      <c r="G614" s="36"/>
      <c r="H614" s="41"/>
    </row>
    <row r="615" spans="1:8" s="2" customFormat="1" ht="16.9" customHeight="1">
      <c r="A615" s="36"/>
      <c r="B615" s="41"/>
      <c r="C615" s="274" t="s">
        <v>28</v>
      </c>
      <c r="D615" s="274" t="s">
        <v>1236</v>
      </c>
      <c r="E615" s="19" t="s">
        <v>28</v>
      </c>
      <c r="F615" s="275">
        <v>0</v>
      </c>
      <c r="G615" s="36"/>
      <c r="H615" s="41"/>
    </row>
    <row r="616" spans="1:8" s="2" customFormat="1" ht="16.9" customHeight="1">
      <c r="A616" s="36"/>
      <c r="B616" s="41"/>
      <c r="C616" s="274" t="s">
        <v>28</v>
      </c>
      <c r="D616" s="274" t="s">
        <v>1253</v>
      </c>
      <c r="E616" s="19" t="s">
        <v>28</v>
      </c>
      <c r="F616" s="275">
        <v>0.094</v>
      </c>
      <c r="G616" s="36"/>
      <c r="H616" s="41"/>
    </row>
    <row r="617" spans="1:8" s="2" customFormat="1" ht="16.9" customHeight="1">
      <c r="A617" s="36"/>
      <c r="B617" s="41"/>
      <c r="C617" s="274" t="s">
        <v>28</v>
      </c>
      <c r="D617" s="274" t="s">
        <v>1238</v>
      </c>
      <c r="E617" s="19" t="s">
        <v>28</v>
      </c>
      <c r="F617" s="275">
        <v>0</v>
      </c>
      <c r="G617" s="36"/>
      <c r="H617" s="41"/>
    </row>
    <row r="618" spans="1:8" s="2" customFormat="1" ht="16.9" customHeight="1">
      <c r="A618" s="36"/>
      <c r="B618" s="41"/>
      <c r="C618" s="274" t="s">
        <v>28</v>
      </c>
      <c r="D618" s="274" t="s">
        <v>1254</v>
      </c>
      <c r="E618" s="19" t="s">
        <v>28</v>
      </c>
      <c r="F618" s="275">
        <v>0.076</v>
      </c>
      <c r="G618" s="36"/>
      <c r="H618" s="41"/>
    </row>
    <row r="619" spans="1:8" s="2" customFormat="1" ht="16.9" customHeight="1">
      <c r="A619" s="36"/>
      <c r="B619" s="41"/>
      <c r="C619" s="274" t="s">
        <v>28</v>
      </c>
      <c r="D619" s="274" t="s">
        <v>1240</v>
      </c>
      <c r="E619" s="19" t="s">
        <v>28</v>
      </c>
      <c r="F619" s="275">
        <v>0</v>
      </c>
      <c r="G619" s="36"/>
      <c r="H619" s="41"/>
    </row>
    <row r="620" spans="1:8" s="2" customFormat="1" ht="16.9" customHeight="1">
      <c r="A620" s="36"/>
      <c r="B620" s="41"/>
      <c r="C620" s="274" t="s">
        <v>28</v>
      </c>
      <c r="D620" s="274" t="s">
        <v>1255</v>
      </c>
      <c r="E620" s="19" t="s">
        <v>28</v>
      </c>
      <c r="F620" s="275">
        <v>0.576</v>
      </c>
      <c r="G620" s="36"/>
      <c r="H620" s="41"/>
    </row>
    <row r="621" spans="1:8" s="2" customFormat="1" ht="16.9" customHeight="1">
      <c r="A621" s="36"/>
      <c r="B621" s="41"/>
      <c r="C621" s="274" t="s">
        <v>28</v>
      </c>
      <c r="D621" s="274" t="s">
        <v>1242</v>
      </c>
      <c r="E621" s="19" t="s">
        <v>28</v>
      </c>
      <c r="F621" s="275">
        <v>0</v>
      </c>
      <c r="G621" s="36"/>
      <c r="H621" s="41"/>
    </row>
    <row r="622" spans="1:8" s="2" customFormat="1" ht="16.9" customHeight="1">
      <c r="A622" s="36"/>
      <c r="B622" s="41"/>
      <c r="C622" s="274" t="s">
        <v>28</v>
      </c>
      <c r="D622" s="274" t="s">
        <v>1256</v>
      </c>
      <c r="E622" s="19" t="s">
        <v>28</v>
      </c>
      <c r="F622" s="275">
        <v>0.095</v>
      </c>
      <c r="G622" s="36"/>
      <c r="H622" s="41"/>
    </row>
    <row r="623" spans="1:8" s="2" customFormat="1" ht="16.9" customHeight="1">
      <c r="A623" s="36"/>
      <c r="B623" s="41"/>
      <c r="C623" s="274" t="s">
        <v>28</v>
      </c>
      <c r="D623" s="274" t="s">
        <v>1257</v>
      </c>
      <c r="E623" s="19" t="s">
        <v>28</v>
      </c>
      <c r="F623" s="275">
        <v>0</v>
      </c>
      <c r="G623" s="36"/>
      <c r="H623" s="41"/>
    </row>
    <row r="624" spans="1:8" s="2" customFormat="1" ht="16.9" customHeight="1">
      <c r="A624" s="36"/>
      <c r="B624" s="41"/>
      <c r="C624" s="274" t="s">
        <v>28</v>
      </c>
      <c r="D624" s="274" t="s">
        <v>1228</v>
      </c>
      <c r="E624" s="19" t="s">
        <v>28</v>
      </c>
      <c r="F624" s="275">
        <v>0</v>
      </c>
      <c r="G624" s="36"/>
      <c r="H624" s="41"/>
    </row>
    <row r="625" spans="1:8" s="2" customFormat="1" ht="16.9" customHeight="1">
      <c r="A625" s="36"/>
      <c r="B625" s="41"/>
      <c r="C625" s="274" t="s">
        <v>28</v>
      </c>
      <c r="D625" s="274" t="s">
        <v>1258</v>
      </c>
      <c r="E625" s="19" t="s">
        <v>28</v>
      </c>
      <c r="F625" s="275">
        <v>0.286</v>
      </c>
      <c r="G625" s="36"/>
      <c r="H625" s="41"/>
    </row>
    <row r="626" spans="1:8" s="2" customFormat="1" ht="16.9" customHeight="1">
      <c r="A626" s="36"/>
      <c r="B626" s="41"/>
      <c r="C626" s="274" t="s">
        <v>28</v>
      </c>
      <c r="D626" s="274" t="s">
        <v>1259</v>
      </c>
      <c r="E626" s="19" t="s">
        <v>28</v>
      </c>
      <c r="F626" s="275">
        <v>0.036</v>
      </c>
      <c r="G626" s="36"/>
      <c r="H626" s="41"/>
    </row>
    <row r="627" spans="1:8" s="2" customFormat="1" ht="16.9" customHeight="1">
      <c r="A627" s="36"/>
      <c r="B627" s="41"/>
      <c r="C627" s="274" t="s">
        <v>28</v>
      </c>
      <c r="D627" s="274" t="s">
        <v>1260</v>
      </c>
      <c r="E627" s="19" t="s">
        <v>28</v>
      </c>
      <c r="F627" s="275">
        <v>0.047</v>
      </c>
      <c r="G627" s="36"/>
      <c r="H627" s="41"/>
    </row>
    <row r="628" spans="1:8" s="2" customFormat="1" ht="16.9" customHeight="1">
      <c r="A628" s="36"/>
      <c r="B628" s="41"/>
      <c r="C628" s="274" t="s">
        <v>28</v>
      </c>
      <c r="D628" s="274" t="s">
        <v>1261</v>
      </c>
      <c r="E628" s="19" t="s">
        <v>28</v>
      </c>
      <c r="F628" s="275">
        <v>0.396</v>
      </c>
      <c r="G628" s="36"/>
      <c r="H628" s="41"/>
    </row>
    <row r="629" spans="1:8" s="2" customFormat="1" ht="16.9" customHeight="1">
      <c r="A629" s="36"/>
      <c r="B629" s="41"/>
      <c r="C629" s="274" t="s">
        <v>28</v>
      </c>
      <c r="D629" s="274" t="s">
        <v>1230</v>
      </c>
      <c r="E629" s="19" t="s">
        <v>28</v>
      </c>
      <c r="F629" s="275">
        <v>0</v>
      </c>
      <c r="G629" s="36"/>
      <c r="H629" s="41"/>
    </row>
    <row r="630" spans="1:8" s="2" customFormat="1" ht="16.9" customHeight="1">
      <c r="A630" s="36"/>
      <c r="B630" s="41"/>
      <c r="C630" s="274" t="s">
        <v>28</v>
      </c>
      <c r="D630" s="274" t="s">
        <v>1262</v>
      </c>
      <c r="E630" s="19" t="s">
        <v>28</v>
      </c>
      <c r="F630" s="275">
        <v>0.016</v>
      </c>
      <c r="G630" s="36"/>
      <c r="H630" s="41"/>
    </row>
    <row r="631" spans="1:8" s="2" customFormat="1" ht="16.9" customHeight="1">
      <c r="A631" s="36"/>
      <c r="B631" s="41"/>
      <c r="C631" s="274" t="s">
        <v>28</v>
      </c>
      <c r="D631" s="274" t="s">
        <v>1232</v>
      </c>
      <c r="E631" s="19" t="s">
        <v>28</v>
      </c>
      <c r="F631" s="275">
        <v>0</v>
      </c>
      <c r="G631" s="36"/>
      <c r="H631" s="41"/>
    </row>
    <row r="632" spans="1:8" s="2" customFormat="1" ht="16.9" customHeight="1">
      <c r="A632" s="36"/>
      <c r="B632" s="41"/>
      <c r="C632" s="274" t="s">
        <v>28</v>
      </c>
      <c r="D632" s="274" t="s">
        <v>1263</v>
      </c>
      <c r="E632" s="19" t="s">
        <v>28</v>
      </c>
      <c r="F632" s="275">
        <v>0.013</v>
      </c>
      <c r="G632" s="36"/>
      <c r="H632" s="41"/>
    </row>
    <row r="633" spans="1:8" s="2" customFormat="1" ht="16.9" customHeight="1">
      <c r="A633" s="36"/>
      <c r="B633" s="41"/>
      <c r="C633" s="274" t="s">
        <v>28</v>
      </c>
      <c r="D633" s="274" t="s">
        <v>1234</v>
      </c>
      <c r="E633" s="19" t="s">
        <v>28</v>
      </c>
      <c r="F633" s="275">
        <v>0</v>
      </c>
      <c r="G633" s="36"/>
      <c r="H633" s="41"/>
    </row>
    <row r="634" spans="1:8" s="2" customFormat="1" ht="16.9" customHeight="1">
      <c r="A634" s="36"/>
      <c r="B634" s="41"/>
      <c r="C634" s="274" t="s">
        <v>28</v>
      </c>
      <c r="D634" s="274" t="s">
        <v>1264</v>
      </c>
      <c r="E634" s="19" t="s">
        <v>28</v>
      </c>
      <c r="F634" s="275">
        <v>0.04</v>
      </c>
      <c r="G634" s="36"/>
      <c r="H634" s="41"/>
    </row>
    <row r="635" spans="1:8" s="2" customFormat="1" ht="16.9" customHeight="1">
      <c r="A635" s="36"/>
      <c r="B635" s="41"/>
      <c r="C635" s="274" t="s">
        <v>28</v>
      </c>
      <c r="D635" s="274" t="s">
        <v>1265</v>
      </c>
      <c r="E635" s="19" t="s">
        <v>28</v>
      </c>
      <c r="F635" s="275">
        <v>0.041</v>
      </c>
      <c r="G635" s="36"/>
      <c r="H635" s="41"/>
    </row>
    <row r="636" spans="1:8" s="2" customFormat="1" ht="16.9" customHeight="1">
      <c r="A636" s="36"/>
      <c r="B636" s="41"/>
      <c r="C636" s="274" t="s">
        <v>28</v>
      </c>
      <c r="D636" s="274" t="s">
        <v>1236</v>
      </c>
      <c r="E636" s="19" t="s">
        <v>28</v>
      </c>
      <c r="F636" s="275">
        <v>0</v>
      </c>
      <c r="G636" s="36"/>
      <c r="H636" s="41"/>
    </row>
    <row r="637" spans="1:8" s="2" customFormat="1" ht="16.9" customHeight="1">
      <c r="A637" s="36"/>
      <c r="B637" s="41"/>
      <c r="C637" s="274" t="s">
        <v>28</v>
      </c>
      <c r="D637" s="274" t="s">
        <v>1266</v>
      </c>
      <c r="E637" s="19" t="s">
        <v>28</v>
      </c>
      <c r="F637" s="275">
        <v>0.018</v>
      </c>
      <c r="G637" s="36"/>
      <c r="H637" s="41"/>
    </row>
    <row r="638" spans="1:8" s="2" customFormat="1" ht="16.9" customHeight="1">
      <c r="A638" s="36"/>
      <c r="B638" s="41"/>
      <c r="C638" s="274" t="s">
        <v>28</v>
      </c>
      <c r="D638" s="274" t="s">
        <v>1238</v>
      </c>
      <c r="E638" s="19" t="s">
        <v>28</v>
      </c>
      <c r="F638" s="275">
        <v>0</v>
      </c>
      <c r="G638" s="36"/>
      <c r="H638" s="41"/>
    </row>
    <row r="639" spans="1:8" s="2" customFormat="1" ht="16.9" customHeight="1">
      <c r="A639" s="36"/>
      <c r="B639" s="41"/>
      <c r="C639" s="274" t="s">
        <v>28</v>
      </c>
      <c r="D639" s="274" t="s">
        <v>1267</v>
      </c>
      <c r="E639" s="19" t="s">
        <v>28</v>
      </c>
      <c r="F639" s="275">
        <v>0.014</v>
      </c>
      <c r="G639" s="36"/>
      <c r="H639" s="41"/>
    </row>
    <row r="640" spans="1:8" s="2" customFormat="1" ht="16.9" customHeight="1">
      <c r="A640" s="36"/>
      <c r="B640" s="41"/>
      <c r="C640" s="274" t="s">
        <v>28</v>
      </c>
      <c r="D640" s="274" t="s">
        <v>1240</v>
      </c>
      <c r="E640" s="19" t="s">
        <v>28</v>
      </c>
      <c r="F640" s="275">
        <v>0</v>
      </c>
      <c r="G640" s="36"/>
      <c r="H640" s="41"/>
    </row>
    <row r="641" spans="1:8" s="2" customFormat="1" ht="16.9" customHeight="1">
      <c r="A641" s="36"/>
      <c r="B641" s="41"/>
      <c r="C641" s="274" t="s">
        <v>28</v>
      </c>
      <c r="D641" s="274" t="s">
        <v>1268</v>
      </c>
      <c r="E641" s="19" t="s">
        <v>28</v>
      </c>
      <c r="F641" s="275">
        <v>0.057</v>
      </c>
      <c r="G641" s="36"/>
      <c r="H641" s="41"/>
    </row>
    <row r="642" spans="1:8" s="2" customFormat="1" ht="16.9" customHeight="1">
      <c r="A642" s="36"/>
      <c r="B642" s="41"/>
      <c r="C642" s="274" t="s">
        <v>28</v>
      </c>
      <c r="D642" s="274" t="s">
        <v>1242</v>
      </c>
      <c r="E642" s="19" t="s">
        <v>28</v>
      </c>
      <c r="F642" s="275">
        <v>0</v>
      </c>
      <c r="G642" s="36"/>
      <c r="H642" s="41"/>
    </row>
    <row r="643" spans="1:8" s="2" customFormat="1" ht="16.9" customHeight="1">
      <c r="A643" s="36"/>
      <c r="B643" s="41"/>
      <c r="C643" s="274" t="s">
        <v>28</v>
      </c>
      <c r="D643" s="274" t="s">
        <v>1269</v>
      </c>
      <c r="E643" s="19" t="s">
        <v>28</v>
      </c>
      <c r="F643" s="275">
        <v>0.011</v>
      </c>
      <c r="G643" s="36"/>
      <c r="H643" s="41"/>
    </row>
    <row r="644" spans="1:8" s="2" customFormat="1" ht="16.9" customHeight="1">
      <c r="A644" s="36"/>
      <c r="B644" s="41"/>
      <c r="C644" s="274" t="s">
        <v>1195</v>
      </c>
      <c r="D644" s="274" t="s">
        <v>241</v>
      </c>
      <c r="E644" s="19" t="s">
        <v>28</v>
      </c>
      <c r="F644" s="275">
        <v>4.895</v>
      </c>
      <c r="G644" s="36"/>
      <c r="H644" s="41"/>
    </row>
    <row r="645" spans="1:8" s="2" customFormat="1" ht="16.9" customHeight="1">
      <c r="A645" s="36"/>
      <c r="B645" s="41"/>
      <c r="C645" s="276" t="s">
        <v>3393</v>
      </c>
      <c r="D645" s="36"/>
      <c r="E645" s="36"/>
      <c r="F645" s="36"/>
      <c r="G645" s="36"/>
      <c r="H645" s="41"/>
    </row>
    <row r="646" spans="1:8" s="2" customFormat="1" ht="22.5">
      <c r="A646" s="36"/>
      <c r="B646" s="41"/>
      <c r="C646" s="274" t="s">
        <v>252</v>
      </c>
      <c r="D646" s="274" t="s">
        <v>3474</v>
      </c>
      <c r="E646" s="19" t="s">
        <v>233</v>
      </c>
      <c r="F646" s="275">
        <v>4.895</v>
      </c>
      <c r="G646" s="36"/>
      <c r="H646" s="41"/>
    </row>
    <row r="647" spans="1:8" s="2" customFormat="1" ht="16.9" customHeight="1">
      <c r="A647" s="36"/>
      <c r="B647" s="41"/>
      <c r="C647" s="274" t="s">
        <v>242</v>
      </c>
      <c r="D647" s="274" t="s">
        <v>3472</v>
      </c>
      <c r="E647" s="19" t="s">
        <v>233</v>
      </c>
      <c r="F647" s="275">
        <v>4.895</v>
      </c>
      <c r="G647" s="36"/>
      <c r="H647" s="41"/>
    </row>
    <row r="648" spans="1:8" s="2" customFormat="1" ht="22.5">
      <c r="A648" s="36"/>
      <c r="B648" s="41"/>
      <c r="C648" s="274" t="s">
        <v>247</v>
      </c>
      <c r="D648" s="274" t="s">
        <v>3473</v>
      </c>
      <c r="E648" s="19" t="s">
        <v>233</v>
      </c>
      <c r="F648" s="275">
        <v>19.58</v>
      </c>
      <c r="G648" s="36"/>
      <c r="H648" s="41"/>
    </row>
    <row r="649" spans="1:8" s="2" customFormat="1" ht="16.9" customHeight="1">
      <c r="A649" s="36"/>
      <c r="B649" s="41"/>
      <c r="C649" s="274" t="s">
        <v>257</v>
      </c>
      <c r="D649" s="274" t="s">
        <v>3475</v>
      </c>
      <c r="E649" s="19" t="s">
        <v>233</v>
      </c>
      <c r="F649" s="275">
        <v>4.895</v>
      </c>
      <c r="G649" s="36"/>
      <c r="H649" s="41"/>
    </row>
    <row r="650" spans="1:8" s="2" customFormat="1" ht="16.9" customHeight="1">
      <c r="A650" s="36"/>
      <c r="B650" s="41"/>
      <c r="C650" s="274" t="s">
        <v>262</v>
      </c>
      <c r="D650" s="274" t="s">
        <v>3476</v>
      </c>
      <c r="E650" s="19" t="s">
        <v>264</v>
      </c>
      <c r="F650" s="275">
        <v>4.895</v>
      </c>
      <c r="G650" s="36"/>
      <c r="H650" s="41"/>
    </row>
    <row r="651" spans="1:8" s="2" customFormat="1" ht="16.9" customHeight="1">
      <c r="A651" s="36"/>
      <c r="B651" s="41"/>
      <c r="C651" s="274" t="s">
        <v>268</v>
      </c>
      <c r="D651" s="274" t="s">
        <v>3477</v>
      </c>
      <c r="E651" s="19" t="s">
        <v>233</v>
      </c>
      <c r="F651" s="275">
        <v>4.895</v>
      </c>
      <c r="G651" s="36"/>
      <c r="H651" s="41"/>
    </row>
    <row r="652" spans="1:8" s="2" customFormat="1" ht="16.9" customHeight="1">
      <c r="A652" s="36"/>
      <c r="B652" s="41"/>
      <c r="C652" s="274" t="s">
        <v>1274</v>
      </c>
      <c r="D652" s="274" t="s">
        <v>3499</v>
      </c>
      <c r="E652" s="19" t="s">
        <v>233</v>
      </c>
      <c r="F652" s="275">
        <v>13.615</v>
      </c>
      <c r="G652" s="36"/>
      <c r="H652" s="41"/>
    </row>
    <row r="653" spans="1:8" s="2" customFormat="1" ht="16.9" customHeight="1">
      <c r="A653" s="36"/>
      <c r="B653" s="41"/>
      <c r="C653" s="274" t="s">
        <v>1279</v>
      </c>
      <c r="D653" s="274" t="s">
        <v>3500</v>
      </c>
      <c r="E653" s="19" t="s">
        <v>233</v>
      </c>
      <c r="F653" s="275">
        <v>13.615</v>
      </c>
      <c r="G653" s="36"/>
      <c r="H653" s="41"/>
    </row>
    <row r="654" spans="1:8" s="2" customFormat="1" ht="16.9" customHeight="1">
      <c r="A654" s="36"/>
      <c r="B654" s="41"/>
      <c r="C654" s="270" t="s">
        <v>1202</v>
      </c>
      <c r="D654" s="271" t="s">
        <v>1202</v>
      </c>
      <c r="E654" s="272" t="s">
        <v>28</v>
      </c>
      <c r="F654" s="273">
        <v>3</v>
      </c>
      <c r="G654" s="36"/>
      <c r="H654" s="41"/>
    </row>
    <row r="655" spans="1:8" s="2" customFormat="1" ht="16.9" customHeight="1">
      <c r="A655" s="36"/>
      <c r="B655" s="41"/>
      <c r="C655" s="274" t="s">
        <v>28</v>
      </c>
      <c r="D655" s="274" t="s">
        <v>1300</v>
      </c>
      <c r="E655" s="19" t="s">
        <v>28</v>
      </c>
      <c r="F655" s="275">
        <v>0</v>
      </c>
      <c r="G655" s="36"/>
      <c r="H655" s="41"/>
    </row>
    <row r="656" spans="1:8" s="2" customFormat="1" ht="16.9" customHeight="1">
      <c r="A656" s="36"/>
      <c r="B656" s="41"/>
      <c r="C656" s="274" t="s">
        <v>28</v>
      </c>
      <c r="D656" s="274" t="s">
        <v>1639</v>
      </c>
      <c r="E656" s="19" t="s">
        <v>28</v>
      </c>
      <c r="F656" s="275">
        <v>0</v>
      </c>
      <c r="G656" s="36"/>
      <c r="H656" s="41"/>
    </row>
    <row r="657" spans="1:8" s="2" customFormat="1" ht="16.9" customHeight="1">
      <c r="A657" s="36"/>
      <c r="B657" s="41"/>
      <c r="C657" s="274" t="s">
        <v>28</v>
      </c>
      <c r="D657" s="274" t="s">
        <v>82</v>
      </c>
      <c r="E657" s="19" t="s">
        <v>28</v>
      </c>
      <c r="F657" s="275">
        <v>1</v>
      </c>
      <c r="G657" s="36"/>
      <c r="H657" s="41"/>
    </row>
    <row r="658" spans="1:8" s="2" customFormat="1" ht="16.9" customHeight="1">
      <c r="A658" s="36"/>
      <c r="B658" s="41"/>
      <c r="C658" s="274" t="s">
        <v>28</v>
      </c>
      <c r="D658" s="274" t="s">
        <v>1640</v>
      </c>
      <c r="E658" s="19" t="s">
        <v>28</v>
      </c>
      <c r="F658" s="275">
        <v>0</v>
      </c>
      <c r="G658" s="36"/>
      <c r="H658" s="41"/>
    </row>
    <row r="659" spans="1:8" s="2" customFormat="1" ht="16.9" customHeight="1">
      <c r="A659" s="36"/>
      <c r="B659" s="41"/>
      <c r="C659" s="274" t="s">
        <v>28</v>
      </c>
      <c r="D659" s="274" t="s">
        <v>82</v>
      </c>
      <c r="E659" s="19" t="s">
        <v>28</v>
      </c>
      <c r="F659" s="275">
        <v>1</v>
      </c>
      <c r="G659" s="36"/>
      <c r="H659" s="41"/>
    </row>
    <row r="660" spans="1:8" s="2" customFormat="1" ht="16.9" customHeight="1">
      <c r="A660" s="36"/>
      <c r="B660" s="41"/>
      <c r="C660" s="274" t="s">
        <v>28</v>
      </c>
      <c r="D660" s="274" t="s">
        <v>1641</v>
      </c>
      <c r="E660" s="19" t="s">
        <v>28</v>
      </c>
      <c r="F660" s="275">
        <v>0</v>
      </c>
      <c r="G660" s="36"/>
      <c r="H660" s="41"/>
    </row>
    <row r="661" spans="1:8" s="2" customFormat="1" ht="16.9" customHeight="1">
      <c r="A661" s="36"/>
      <c r="B661" s="41"/>
      <c r="C661" s="274" t="s">
        <v>28</v>
      </c>
      <c r="D661" s="274" t="s">
        <v>82</v>
      </c>
      <c r="E661" s="19" t="s">
        <v>28</v>
      </c>
      <c r="F661" s="275">
        <v>1</v>
      </c>
      <c r="G661" s="36"/>
      <c r="H661" s="41"/>
    </row>
    <row r="662" spans="1:8" s="2" customFormat="1" ht="16.9" customHeight="1">
      <c r="A662" s="36"/>
      <c r="B662" s="41"/>
      <c r="C662" s="274" t="s">
        <v>1202</v>
      </c>
      <c r="D662" s="274" t="s">
        <v>241</v>
      </c>
      <c r="E662" s="19" t="s">
        <v>28</v>
      </c>
      <c r="F662" s="275">
        <v>3</v>
      </c>
      <c r="G662" s="36"/>
      <c r="H662" s="41"/>
    </row>
    <row r="663" spans="1:8" s="2" customFormat="1" ht="16.9" customHeight="1">
      <c r="A663" s="36"/>
      <c r="B663" s="41"/>
      <c r="C663" s="276" t="s">
        <v>3393</v>
      </c>
      <c r="D663" s="36"/>
      <c r="E663" s="36"/>
      <c r="F663" s="36"/>
      <c r="G663" s="36"/>
      <c r="H663" s="41"/>
    </row>
    <row r="664" spans="1:8" s="2" customFormat="1" ht="16.9" customHeight="1">
      <c r="A664" s="36"/>
      <c r="B664" s="41"/>
      <c r="C664" s="274" t="s">
        <v>1635</v>
      </c>
      <c r="D664" s="274" t="s">
        <v>3501</v>
      </c>
      <c r="E664" s="19" t="s">
        <v>510</v>
      </c>
      <c r="F664" s="275">
        <v>3</v>
      </c>
      <c r="G664" s="36"/>
      <c r="H664" s="41"/>
    </row>
    <row r="665" spans="1:8" s="2" customFormat="1" ht="16.9" customHeight="1">
      <c r="A665" s="36"/>
      <c r="B665" s="41"/>
      <c r="C665" s="274" t="s">
        <v>1676</v>
      </c>
      <c r="D665" s="274" t="s">
        <v>28</v>
      </c>
      <c r="E665" s="19" t="s">
        <v>283</v>
      </c>
      <c r="F665" s="275">
        <v>3</v>
      </c>
      <c r="G665" s="36"/>
      <c r="H665" s="41"/>
    </row>
    <row r="666" spans="1:8" s="2" customFormat="1" ht="16.9" customHeight="1">
      <c r="A666" s="36"/>
      <c r="B666" s="41"/>
      <c r="C666" s="274" t="s">
        <v>1679</v>
      </c>
      <c r="D666" s="274" t="s">
        <v>28</v>
      </c>
      <c r="E666" s="19" t="s">
        <v>283</v>
      </c>
      <c r="F666" s="275">
        <v>3</v>
      </c>
      <c r="G666" s="36"/>
      <c r="H666" s="41"/>
    </row>
    <row r="667" spans="1:8" s="2" customFormat="1" ht="16.9" customHeight="1">
      <c r="A667" s="36"/>
      <c r="B667" s="41"/>
      <c r="C667" s="270" t="s">
        <v>1213</v>
      </c>
      <c r="D667" s="271" t="s">
        <v>1213</v>
      </c>
      <c r="E667" s="272" t="s">
        <v>28</v>
      </c>
      <c r="F667" s="273">
        <v>18.51</v>
      </c>
      <c r="G667" s="36"/>
      <c r="H667" s="41"/>
    </row>
    <row r="668" spans="1:8" s="2" customFormat="1" ht="16.9" customHeight="1">
      <c r="A668" s="36"/>
      <c r="B668" s="41"/>
      <c r="C668" s="274" t="s">
        <v>28</v>
      </c>
      <c r="D668" s="274" t="s">
        <v>1226</v>
      </c>
      <c r="E668" s="19" t="s">
        <v>28</v>
      </c>
      <c r="F668" s="275">
        <v>0</v>
      </c>
      <c r="G668" s="36"/>
      <c r="H668" s="41"/>
    </row>
    <row r="669" spans="1:8" s="2" customFormat="1" ht="16.9" customHeight="1">
      <c r="A669" s="36"/>
      <c r="B669" s="41"/>
      <c r="C669" s="274" t="s">
        <v>28</v>
      </c>
      <c r="D669" s="274" t="s">
        <v>1227</v>
      </c>
      <c r="E669" s="19" t="s">
        <v>28</v>
      </c>
      <c r="F669" s="275">
        <v>0</v>
      </c>
      <c r="G669" s="36"/>
      <c r="H669" s="41"/>
    </row>
    <row r="670" spans="1:8" s="2" customFormat="1" ht="16.9" customHeight="1">
      <c r="A670" s="36"/>
      <c r="B670" s="41"/>
      <c r="C670" s="274" t="s">
        <v>28</v>
      </c>
      <c r="D670" s="274" t="s">
        <v>1228</v>
      </c>
      <c r="E670" s="19" t="s">
        <v>28</v>
      </c>
      <c r="F670" s="275">
        <v>0</v>
      </c>
      <c r="G670" s="36"/>
      <c r="H670" s="41"/>
    </row>
    <row r="671" spans="1:8" s="2" customFormat="1" ht="16.9" customHeight="1">
      <c r="A671" s="36"/>
      <c r="B671" s="41"/>
      <c r="C671" s="274" t="s">
        <v>28</v>
      </c>
      <c r="D671" s="274" t="s">
        <v>1229</v>
      </c>
      <c r="E671" s="19" t="s">
        <v>28</v>
      </c>
      <c r="F671" s="275">
        <v>12.068</v>
      </c>
      <c r="G671" s="36"/>
      <c r="H671" s="41"/>
    </row>
    <row r="672" spans="1:8" s="2" customFormat="1" ht="16.9" customHeight="1">
      <c r="A672" s="36"/>
      <c r="B672" s="41"/>
      <c r="C672" s="274" t="s">
        <v>28</v>
      </c>
      <c r="D672" s="274" t="s">
        <v>1230</v>
      </c>
      <c r="E672" s="19" t="s">
        <v>28</v>
      </c>
      <c r="F672" s="275">
        <v>0</v>
      </c>
      <c r="G672" s="36"/>
      <c r="H672" s="41"/>
    </row>
    <row r="673" spans="1:8" s="2" customFormat="1" ht="16.9" customHeight="1">
      <c r="A673" s="36"/>
      <c r="B673" s="41"/>
      <c r="C673" s="274" t="s">
        <v>28</v>
      </c>
      <c r="D673" s="274" t="s">
        <v>1231</v>
      </c>
      <c r="E673" s="19" t="s">
        <v>28</v>
      </c>
      <c r="F673" s="275">
        <v>0.789</v>
      </c>
      <c r="G673" s="36"/>
      <c r="H673" s="41"/>
    </row>
    <row r="674" spans="1:8" s="2" customFormat="1" ht="16.9" customHeight="1">
      <c r="A674" s="36"/>
      <c r="B674" s="41"/>
      <c r="C674" s="274" t="s">
        <v>28</v>
      </c>
      <c r="D674" s="274" t="s">
        <v>1232</v>
      </c>
      <c r="E674" s="19" t="s">
        <v>28</v>
      </c>
      <c r="F674" s="275">
        <v>0</v>
      </c>
      <c r="G674" s="36"/>
      <c r="H674" s="41"/>
    </row>
    <row r="675" spans="1:8" s="2" customFormat="1" ht="16.9" customHeight="1">
      <c r="A675" s="36"/>
      <c r="B675" s="41"/>
      <c r="C675" s="274" t="s">
        <v>28</v>
      </c>
      <c r="D675" s="274" t="s">
        <v>1233</v>
      </c>
      <c r="E675" s="19" t="s">
        <v>28</v>
      </c>
      <c r="F675" s="275">
        <v>0.47</v>
      </c>
      <c r="G675" s="36"/>
      <c r="H675" s="41"/>
    </row>
    <row r="676" spans="1:8" s="2" customFormat="1" ht="16.9" customHeight="1">
      <c r="A676" s="36"/>
      <c r="B676" s="41"/>
      <c r="C676" s="274" t="s">
        <v>28</v>
      </c>
      <c r="D676" s="274" t="s">
        <v>1234</v>
      </c>
      <c r="E676" s="19" t="s">
        <v>28</v>
      </c>
      <c r="F676" s="275">
        <v>0</v>
      </c>
      <c r="G676" s="36"/>
      <c r="H676" s="41"/>
    </row>
    <row r="677" spans="1:8" s="2" customFormat="1" ht="16.9" customHeight="1">
      <c r="A677" s="36"/>
      <c r="B677" s="41"/>
      <c r="C677" s="274" t="s">
        <v>28</v>
      </c>
      <c r="D677" s="274" t="s">
        <v>1235</v>
      </c>
      <c r="E677" s="19" t="s">
        <v>28</v>
      </c>
      <c r="F677" s="275">
        <v>2.521</v>
      </c>
      <c r="G677" s="36"/>
      <c r="H677" s="41"/>
    </row>
    <row r="678" spans="1:8" s="2" customFormat="1" ht="16.9" customHeight="1">
      <c r="A678" s="36"/>
      <c r="B678" s="41"/>
      <c r="C678" s="274" t="s">
        <v>28</v>
      </c>
      <c r="D678" s="274" t="s">
        <v>1236</v>
      </c>
      <c r="E678" s="19" t="s">
        <v>28</v>
      </c>
      <c r="F678" s="275">
        <v>0</v>
      </c>
      <c r="G678" s="36"/>
      <c r="H678" s="41"/>
    </row>
    <row r="679" spans="1:8" s="2" customFormat="1" ht="16.9" customHeight="1">
      <c r="A679" s="36"/>
      <c r="B679" s="41"/>
      <c r="C679" s="274" t="s">
        <v>28</v>
      </c>
      <c r="D679" s="274" t="s">
        <v>1237</v>
      </c>
      <c r="E679" s="19" t="s">
        <v>28</v>
      </c>
      <c r="F679" s="275">
        <v>0.437</v>
      </c>
      <c r="G679" s="36"/>
      <c r="H679" s="41"/>
    </row>
    <row r="680" spans="1:8" s="2" customFormat="1" ht="16.9" customHeight="1">
      <c r="A680" s="36"/>
      <c r="B680" s="41"/>
      <c r="C680" s="274" t="s">
        <v>28</v>
      </c>
      <c r="D680" s="274" t="s">
        <v>1238</v>
      </c>
      <c r="E680" s="19" t="s">
        <v>28</v>
      </c>
      <c r="F680" s="275">
        <v>0</v>
      </c>
      <c r="G680" s="36"/>
      <c r="H680" s="41"/>
    </row>
    <row r="681" spans="1:8" s="2" customFormat="1" ht="16.9" customHeight="1">
      <c r="A681" s="36"/>
      <c r="B681" s="41"/>
      <c r="C681" s="274" t="s">
        <v>28</v>
      </c>
      <c r="D681" s="274" t="s">
        <v>1239</v>
      </c>
      <c r="E681" s="19" t="s">
        <v>28</v>
      </c>
      <c r="F681" s="275">
        <v>0.297</v>
      </c>
      <c r="G681" s="36"/>
      <c r="H681" s="41"/>
    </row>
    <row r="682" spans="1:8" s="2" customFormat="1" ht="16.9" customHeight="1">
      <c r="A682" s="36"/>
      <c r="B682" s="41"/>
      <c r="C682" s="274" t="s">
        <v>28</v>
      </c>
      <c r="D682" s="274" t="s">
        <v>1240</v>
      </c>
      <c r="E682" s="19" t="s">
        <v>28</v>
      </c>
      <c r="F682" s="275">
        <v>0</v>
      </c>
      <c r="G682" s="36"/>
      <c r="H682" s="41"/>
    </row>
    <row r="683" spans="1:8" s="2" customFormat="1" ht="16.9" customHeight="1">
      <c r="A683" s="36"/>
      <c r="B683" s="41"/>
      <c r="C683" s="274" t="s">
        <v>28</v>
      </c>
      <c r="D683" s="274" t="s">
        <v>1241</v>
      </c>
      <c r="E683" s="19" t="s">
        <v>28</v>
      </c>
      <c r="F683" s="275">
        <v>1.693</v>
      </c>
      <c r="G683" s="36"/>
      <c r="H683" s="41"/>
    </row>
    <row r="684" spans="1:8" s="2" customFormat="1" ht="16.9" customHeight="1">
      <c r="A684" s="36"/>
      <c r="B684" s="41"/>
      <c r="C684" s="274" t="s">
        <v>28</v>
      </c>
      <c r="D684" s="274" t="s">
        <v>1242</v>
      </c>
      <c r="E684" s="19" t="s">
        <v>28</v>
      </c>
      <c r="F684" s="275">
        <v>0</v>
      </c>
      <c r="G684" s="36"/>
      <c r="H684" s="41"/>
    </row>
    <row r="685" spans="1:8" s="2" customFormat="1" ht="16.9" customHeight="1">
      <c r="A685" s="36"/>
      <c r="B685" s="41"/>
      <c r="C685" s="274" t="s">
        <v>28</v>
      </c>
      <c r="D685" s="274" t="s">
        <v>1243</v>
      </c>
      <c r="E685" s="19" t="s">
        <v>28</v>
      </c>
      <c r="F685" s="275">
        <v>0.235</v>
      </c>
      <c r="G685" s="36"/>
      <c r="H685" s="41"/>
    </row>
    <row r="686" spans="1:8" s="2" customFormat="1" ht="16.9" customHeight="1">
      <c r="A686" s="36"/>
      <c r="B686" s="41"/>
      <c r="C686" s="274" t="s">
        <v>1213</v>
      </c>
      <c r="D686" s="274" t="s">
        <v>241</v>
      </c>
      <c r="E686" s="19" t="s">
        <v>28</v>
      </c>
      <c r="F686" s="275">
        <v>18.51</v>
      </c>
      <c r="G686" s="36"/>
      <c r="H686" s="41"/>
    </row>
    <row r="687" spans="1:8" s="2" customFormat="1" ht="16.9" customHeight="1">
      <c r="A687" s="36"/>
      <c r="B687" s="41"/>
      <c r="C687" s="276" t="s">
        <v>3393</v>
      </c>
      <c r="D687" s="36"/>
      <c r="E687" s="36"/>
      <c r="F687" s="36"/>
      <c r="G687" s="36"/>
      <c r="H687" s="41"/>
    </row>
    <row r="688" spans="1:8" s="2" customFormat="1" ht="16.9" customHeight="1">
      <c r="A688" s="36"/>
      <c r="B688" s="41"/>
      <c r="C688" s="274" t="s">
        <v>231</v>
      </c>
      <c r="D688" s="274" t="s">
        <v>3471</v>
      </c>
      <c r="E688" s="19" t="s">
        <v>233</v>
      </c>
      <c r="F688" s="275">
        <v>18.51</v>
      </c>
      <c r="G688" s="36"/>
      <c r="H688" s="41"/>
    </row>
    <row r="689" spans="1:8" s="2" customFormat="1" ht="16.9" customHeight="1">
      <c r="A689" s="36"/>
      <c r="B689" s="41"/>
      <c r="C689" s="274" t="s">
        <v>1274</v>
      </c>
      <c r="D689" s="274" t="s">
        <v>3499</v>
      </c>
      <c r="E689" s="19" t="s">
        <v>233</v>
      </c>
      <c r="F689" s="275">
        <v>13.615</v>
      </c>
      <c r="G689" s="36"/>
      <c r="H689" s="41"/>
    </row>
    <row r="690" spans="1:8" s="2" customFormat="1" ht="16.9" customHeight="1">
      <c r="A690" s="36"/>
      <c r="B690" s="41"/>
      <c r="C690" s="274" t="s">
        <v>1279</v>
      </c>
      <c r="D690" s="274" t="s">
        <v>3500</v>
      </c>
      <c r="E690" s="19" t="s">
        <v>233</v>
      </c>
      <c r="F690" s="275">
        <v>13.615</v>
      </c>
      <c r="G690" s="36"/>
      <c r="H690" s="41"/>
    </row>
    <row r="691" spans="1:8" s="2" customFormat="1" ht="26.45" customHeight="1">
      <c r="A691" s="36"/>
      <c r="B691" s="41"/>
      <c r="C691" s="269" t="s">
        <v>3502</v>
      </c>
      <c r="D691" s="269" t="s">
        <v>99</v>
      </c>
      <c r="E691" s="36"/>
      <c r="F691" s="36"/>
      <c r="G691" s="36"/>
      <c r="H691" s="41"/>
    </row>
    <row r="692" spans="1:8" s="2" customFormat="1" ht="16.9" customHeight="1">
      <c r="A692" s="36"/>
      <c r="B692" s="41"/>
      <c r="C692" s="270" t="s">
        <v>2421</v>
      </c>
      <c r="D692" s="271" t="s">
        <v>2421</v>
      </c>
      <c r="E692" s="272" t="s">
        <v>28</v>
      </c>
      <c r="F692" s="273">
        <v>0.914</v>
      </c>
      <c r="G692" s="36"/>
      <c r="H692" s="41"/>
    </row>
    <row r="693" spans="1:8" s="2" customFormat="1" ht="16.9" customHeight="1">
      <c r="A693" s="36"/>
      <c r="B693" s="41"/>
      <c r="C693" s="274" t="s">
        <v>28</v>
      </c>
      <c r="D693" s="274" t="s">
        <v>2445</v>
      </c>
      <c r="E693" s="19" t="s">
        <v>28</v>
      </c>
      <c r="F693" s="275">
        <v>0</v>
      </c>
      <c r="G693" s="36"/>
      <c r="H693" s="41"/>
    </row>
    <row r="694" spans="1:8" s="2" customFormat="1" ht="16.9" customHeight="1">
      <c r="A694" s="36"/>
      <c r="B694" s="41"/>
      <c r="C694" s="274" t="s">
        <v>28</v>
      </c>
      <c r="D694" s="274" t="s">
        <v>2576</v>
      </c>
      <c r="E694" s="19" t="s">
        <v>28</v>
      </c>
      <c r="F694" s="275">
        <v>0.914</v>
      </c>
      <c r="G694" s="36"/>
      <c r="H694" s="41"/>
    </row>
    <row r="695" spans="1:8" s="2" customFormat="1" ht="16.9" customHeight="1">
      <c r="A695" s="36"/>
      <c r="B695" s="41"/>
      <c r="C695" s="274" t="s">
        <v>2421</v>
      </c>
      <c r="D695" s="274" t="s">
        <v>241</v>
      </c>
      <c r="E695" s="19" t="s">
        <v>28</v>
      </c>
      <c r="F695" s="275">
        <v>0.914</v>
      </c>
      <c r="G695" s="36"/>
      <c r="H695" s="41"/>
    </row>
    <row r="696" spans="1:8" s="2" customFormat="1" ht="16.9" customHeight="1">
      <c r="A696" s="36"/>
      <c r="B696" s="41"/>
      <c r="C696" s="276" t="s">
        <v>3393</v>
      </c>
      <c r="D696" s="36"/>
      <c r="E696" s="36"/>
      <c r="F696" s="36"/>
      <c r="G696" s="36"/>
      <c r="H696" s="41"/>
    </row>
    <row r="697" spans="1:8" s="2" customFormat="1" ht="22.5">
      <c r="A697" s="36"/>
      <c r="B697" s="41"/>
      <c r="C697" s="274" t="s">
        <v>572</v>
      </c>
      <c r="D697" s="274" t="s">
        <v>3429</v>
      </c>
      <c r="E697" s="19" t="s">
        <v>233</v>
      </c>
      <c r="F697" s="275">
        <v>0.914</v>
      </c>
      <c r="G697" s="36"/>
      <c r="H697" s="41"/>
    </row>
    <row r="698" spans="1:8" s="2" customFormat="1" ht="16.9" customHeight="1">
      <c r="A698" s="36"/>
      <c r="B698" s="41"/>
      <c r="C698" s="274" t="s">
        <v>586</v>
      </c>
      <c r="D698" s="274" t="s">
        <v>3430</v>
      </c>
      <c r="E698" s="19" t="s">
        <v>233</v>
      </c>
      <c r="F698" s="275">
        <v>0.914</v>
      </c>
      <c r="G698" s="36"/>
      <c r="H698" s="41"/>
    </row>
    <row r="699" spans="1:8" s="2" customFormat="1" ht="16.9" customHeight="1">
      <c r="A699" s="36"/>
      <c r="B699" s="41"/>
      <c r="C699" s="270" t="s">
        <v>2423</v>
      </c>
      <c r="D699" s="271" t="s">
        <v>2423</v>
      </c>
      <c r="E699" s="272" t="s">
        <v>28</v>
      </c>
      <c r="F699" s="273">
        <v>3.361</v>
      </c>
      <c r="G699" s="36"/>
      <c r="H699" s="41"/>
    </row>
    <row r="700" spans="1:8" s="2" customFormat="1" ht="16.9" customHeight="1">
      <c r="A700" s="36"/>
      <c r="B700" s="41"/>
      <c r="C700" s="274" t="s">
        <v>28</v>
      </c>
      <c r="D700" s="274" t="s">
        <v>2445</v>
      </c>
      <c r="E700" s="19" t="s">
        <v>28</v>
      </c>
      <c r="F700" s="275">
        <v>0</v>
      </c>
      <c r="G700" s="36"/>
      <c r="H700" s="41"/>
    </row>
    <row r="701" spans="1:8" s="2" customFormat="1" ht="16.9" customHeight="1">
      <c r="A701" s="36"/>
      <c r="B701" s="41"/>
      <c r="C701" s="274" t="s">
        <v>2578</v>
      </c>
      <c r="D701" s="274" t="s">
        <v>2579</v>
      </c>
      <c r="E701" s="19" t="s">
        <v>28</v>
      </c>
      <c r="F701" s="275">
        <v>1.597</v>
      </c>
      <c r="G701" s="36"/>
      <c r="H701" s="41"/>
    </row>
    <row r="702" spans="1:8" s="2" customFormat="1" ht="16.9" customHeight="1">
      <c r="A702" s="36"/>
      <c r="B702" s="41"/>
      <c r="C702" s="274" t="s">
        <v>28</v>
      </c>
      <c r="D702" s="274" t="s">
        <v>2580</v>
      </c>
      <c r="E702" s="19" t="s">
        <v>28</v>
      </c>
      <c r="F702" s="275">
        <v>1.764</v>
      </c>
      <c r="G702" s="36"/>
      <c r="H702" s="41"/>
    </row>
    <row r="703" spans="1:8" s="2" customFormat="1" ht="16.9" customHeight="1">
      <c r="A703" s="36"/>
      <c r="B703" s="41"/>
      <c r="C703" s="274" t="s">
        <v>2423</v>
      </c>
      <c r="D703" s="274" t="s">
        <v>241</v>
      </c>
      <c r="E703" s="19" t="s">
        <v>28</v>
      </c>
      <c r="F703" s="275">
        <v>3.361</v>
      </c>
      <c r="G703" s="36"/>
      <c r="H703" s="41"/>
    </row>
    <row r="704" spans="1:8" s="2" customFormat="1" ht="16.9" customHeight="1">
      <c r="A704" s="36"/>
      <c r="B704" s="41"/>
      <c r="C704" s="276" t="s">
        <v>3393</v>
      </c>
      <c r="D704" s="36"/>
      <c r="E704" s="36"/>
      <c r="F704" s="36"/>
      <c r="G704" s="36"/>
      <c r="H704" s="41"/>
    </row>
    <row r="705" spans="1:8" s="2" customFormat="1" ht="22.5">
      <c r="A705" s="36"/>
      <c r="B705" s="41"/>
      <c r="C705" s="274" t="s">
        <v>579</v>
      </c>
      <c r="D705" s="274" t="s">
        <v>3431</v>
      </c>
      <c r="E705" s="19" t="s">
        <v>233</v>
      </c>
      <c r="F705" s="275">
        <v>3.361</v>
      </c>
      <c r="G705" s="36"/>
      <c r="H705" s="41"/>
    </row>
    <row r="706" spans="1:8" s="2" customFormat="1" ht="22.5">
      <c r="A706" s="36"/>
      <c r="B706" s="41"/>
      <c r="C706" s="274" t="s">
        <v>591</v>
      </c>
      <c r="D706" s="274" t="s">
        <v>3432</v>
      </c>
      <c r="E706" s="19" t="s">
        <v>233</v>
      </c>
      <c r="F706" s="275">
        <v>3.361</v>
      </c>
      <c r="G706" s="36"/>
      <c r="H706" s="41"/>
    </row>
    <row r="707" spans="1:8" s="2" customFormat="1" ht="16.9" customHeight="1">
      <c r="A707" s="36"/>
      <c r="B707" s="41"/>
      <c r="C707" s="270" t="s">
        <v>2578</v>
      </c>
      <c r="D707" s="271" t="s">
        <v>2578</v>
      </c>
      <c r="E707" s="272" t="s">
        <v>28</v>
      </c>
      <c r="F707" s="273">
        <v>1.597</v>
      </c>
      <c r="G707" s="36"/>
      <c r="H707" s="41"/>
    </row>
    <row r="708" spans="1:8" s="2" customFormat="1" ht="16.9" customHeight="1">
      <c r="A708" s="36"/>
      <c r="B708" s="41"/>
      <c r="C708" s="274" t="s">
        <v>28</v>
      </c>
      <c r="D708" s="274" t="s">
        <v>2445</v>
      </c>
      <c r="E708" s="19" t="s">
        <v>28</v>
      </c>
      <c r="F708" s="275">
        <v>0</v>
      </c>
      <c r="G708" s="36"/>
      <c r="H708" s="41"/>
    </row>
    <row r="709" spans="1:8" s="2" customFormat="1" ht="16.9" customHeight="1">
      <c r="A709" s="36"/>
      <c r="B709" s="41"/>
      <c r="C709" s="274" t="s">
        <v>2578</v>
      </c>
      <c r="D709" s="274" t="s">
        <v>2579</v>
      </c>
      <c r="E709" s="19" t="s">
        <v>28</v>
      </c>
      <c r="F709" s="275">
        <v>1.597</v>
      </c>
      <c r="G709" s="36"/>
      <c r="H709" s="41"/>
    </row>
    <row r="710" spans="1:8" s="2" customFormat="1" ht="16.9" customHeight="1">
      <c r="A710" s="36"/>
      <c r="B710" s="41"/>
      <c r="C710" s="270" t="s">
        <v>2403</v>
      </c>
      <c r="D710" s="271" t="s">
        <v>2403</v>
      </c>
      <c r="E710" s="272" t="s">
        <v>28</v>
      </c>
      <c r="F710" s="273">
        <v>5.95</v>
      </c>
      <c r="G710" s="36"/>
      <c r="H710" s="41"/>
    </row>
    <row r="711" spans="1:8" s="2" customFormat="1" ht="16.9" customHeight="1">
      <c r="A711" s="36"/>
      <c r="B711" s="41"/>
      <c r="C711" s="274" t="s">
        <v>28</v>
      </c>
      <c r="D711" s="274" t="s">
        <v>2445</v>
      </c>
      <c r="E711" s="19" t="s">
        <v>28</v>
      </c>
      <c r="F711" s="275">
        <v>0</v>
      </c>
      <c r="G711" s="36"/>
      <c r="H711" s="41"/>
    </row>
    <row r="712" spans="1:8" s="2" customFormat="1" ht="16.9" customHeight="1">
      <c r="A712" s="36"/>
      <c r="B712" s="41"/>
      <c r="C712" s="274" t="s">
        <v>28</v>
      </c>
      <c r="D712" s="274" t="s">
        <v>2624</v>
      </c>
      <c r="E712" s="19" t="s">
        <v>28</v>
      </c>
      <c r="F712" s="275">
        <v>5.95</v>
      </c>
      <c r="G712" s="36"/>
      <c r="H712" s="41"/>
    </row>
    <row r="713" spans="1:8" s="2" customFormat="1" ht="16.9" customHeight="1">
      <c r="A713" s="36"/>
      <c r="B713" s="41"/>
      <c r="C713" s="274" t="s">
        <v>2403</v>
      </c>
      <c r="D713" s="274" t="s">
        <v>241</v>
      </c>
      <c r="E713" s="19" t="s">
        <v>28</v>
      </c>
      <c r="F713" s="275">
        <v>5.95</v>
      </c>
      <c r="G713" s="36"/>
      <c r="H713" s="41"/>
    </row>
    <row r="714" spans="1:8" s="2" customFormat="1" ht="16.9" customHeight="1">
      <c r="A714" s="36"/>
      <c r="B714" s="41"/>
      <c r="C714" s="276" t="s">
        <v>3393</v>
      </c>
      <c r="D714" s="36"/>
      <c r="E714" s="36"/>
      <c r="F714" s="36"/>
      <c r="G714" s="36"/>
      <c r="H714" s="41"/>
    </row>
    <row r="715" spans="1:8" s="2" customFormat="1" ht="22.5">
      <c r="A715" s="36"/>
      <c r="B715" s="41"/>
      <c r="C715" s="274" t="s">
        <v>2620</v>
      </c>
      <c r="D715" s="274" t="s">
        <v>3503</v>
      </c>
      <c r="E715" s="19" t="s">
        <v>275</v>
      </c>
      <c r="F715" s="275">
        <v>5.95</v>
      </c>
      <c r="G715" s="36"/>
      <c r="H715" s="41"/>
    </row>
    <row r="716" spans="1:8" s="2" customFormat="1" ht="22.5">
      <c r="A716" s="36"/>
      <c r="B716" s="41"/>
      <c r="C716" s="274" t="s">
        <v>2490</v>
      </c>
      <c r="D716" s="274" t="s">
        <v>3504</v>
      </c>
      <c r="E716" s="19" t="s">
        <v>275</v>
      </c>
      <c r="F716" s="275">
        <v>5.95</v>
      </c>
      <c r="G716" s="36"/>
      <c r="H716" s="41"/>
    </row>
    <row r="717" spans="1:8" s="2" customFormat="1" ht="16.9" customHeight="1">
      <c r="A717" s="36"/>
      <c r="B717" s="41"/>
      <c r="C717" s="274" t="s">
        <v>1154</v>
      </c>
      <c r="D717" s="274" t="s">
        <v>3453</v>
      </c>
      <c r="E717" s="19" t="s">
        <v>275</v>
      </c>
      <c r="F717" s="275">
        <v>2.975</v>
      </c>
      <c r="G717" s="36"/>
      <c r="H717" s="41"/>
    </row>
    <row r="718" spans="1:8" s="2" customFormat="1" ht="16.9" customHeight="1">
      <c r="A718" s="36"/>
      <c r="B718" s="41"/>
      <c r="C718" s="274" t="s">
        <v>1165</v>
      </c>
      <c r="D718" s="274" t="s">
        <v>3455</v>
      </c>
      <c r="E718" s="19" t="s">
        <v>275</v>
      </c>
      <c r="F718" s="275">
        <v>2.975</v>
      </c>
      <c r="G718" s="36"/>
      <c r="H718" s="41"/>
    </row>
    <row r="719" spans="1:8" s="2" customFormat="1" ht="16.9" customHeight="1">
      <c r="A719" s="36"/>
      <c r="B719" s="41"/>
      <c r="C719" s="274" t="s">
        <v>2841</v>
      </c>
      <c r="D719" s="274" t="s">
        <v>3505</v>
      </c>
      <c r="E719" s="19" t="s">
        <v>275</v>
      </c>
      <c r="F719" s="275">
        <v>11.45</v>
      </c>
      <c r="G719" s="36"/>
      <c r="H719" s="41"/>
    </row>
    <row r="720" spans="1:8" s="2" customFormat="1" ht="16.9" customHeight="1">
      <c r="A720" s="36"/>
      <c r="B720" s="41"/>
      <c r="C720" s="270" t="s">
        <v>2405</v>
      </c>
      <c r="D720" s="271" t="s">
        <v>2405</v>
      </c>
      <c r="E720" s="272" t="s">
        <v>28</v>
      </c>
      <c r="F720" s="273">
        <v>13</v>
      </c>
      <c r="G720" s="36"/>
      <c r="H720" s="41"/>
    </row>
    <row r="721" spans="1:8" s="2" customFormat="1" ht="16.9" customHeight="1">
      <c r="A721" s="36"/>
      <c r="B721" s="41"/>
      <c r="C721" s="274" t="s">
        <v>28</v>
      </c>
      <c r="D721" s="274" t="s">
        <v>2445</v>
      </c>
      <c r="E721" s="19" t="s">
        <v>28</v>
      </c>
      <c r="F721" s="275">
        <v>0</v>
      </c>
      <c r="G721" s="36"/>
      <c r="H721" s="41"/>
    </row>
    <row r="722" spans="1:8" s="2" customFormat="1" ht="16.9" customHeight="1">
      <c r="A722" s="36"/>
      <c r="B722" s="41"/>
      <c r="C722" s="274" t="s">
        <v>28</v>
      </c>
      <c r="D722" s="274" t="s">
        <v>2629</v>
      </c>
      <c r="E722" s="19" t="s">
        <v>28</v>
      </c>
      <c r="F722" s="275">
        <v>13</v>
      </c>
      <c r="G722" s="36"/>
      <c r="H722" s="41"/>
    </row>
    <row r="723" spans="1:8" s="2" customFormat="1" ht="16.9" customHeight="1">
      <c r="A723" s="36"/>
      <c r="B723" s="41"/>
      <c r="C723" s="274" t="s">
        <v>2405</v>
      </c>
      <c r="D723" s="274" t="s">
        <v>241</v>
      </c>
      <c r="E723" s="19" t="s">
        <v>28</v>
      </c>
      <c r="F723" s="275">
        <v>13</v>
      </c>
      <c r="G723" s="36"/>
      <c r="H723" s="41"/>
    </row>
    <row r="724" spans="1:8" s="2" customFormat="1" ht="16.9" customHeight="1">
      <c r="A724" s="36"/>
      <c r="B724" s="41"/>
      <c r="C724" s="276" t="s">
        <v>3393</v>
      </c>
      <c r="D724" s="36"/>
      <c r="E724" s="36"/>
      <c r="F724" s="36"/>
      <c r="G724" s="36"/>
      <c r="H724" s="41"/>
    </row>
    <row r="725" spans="1:8" s="2" customFormat="1" ht="22.5">
      <c r="A725" s="36"/>
      <c r="B725" s="41"/>
      <c r="C725" s="274" t="s">
        <v>2625</v>
      </c>
      <c r="D725" s="274" t="s">
        <v>3506</v>
      </c>
      <c r="E725" s="19" t="s">
        <v>275</v>
      </c>
      <c r="F725" s="275">
        <v>13</v>
      </c>
      <c r="G725" s="36"/>
      <c r="H725" s="41"/>
    </row>
    <row r="726" spans="1:8" s="2" customFormat="1" ht="22.5">
      <c r="A726" s="36"/>
      <c r="B726" s="41"/>
      <c r="C726" s="274" t="s">
        <v>2494</v>
      </c>
      <c r="D726" s="274" t="s">
        <v>3507</v>
      </c>
      <c r="E726" s="19" t="s">
        <v>275</v>
      </c>
      <c r="F726" s="275">
        <v>13</v>
      </c>
      <c r="G726" s="36"/>
      <c r="H726" s="41"/>
    </row>
    <row r="727" spans="1:8" s="2" customFormat="1" ht="16.9" customHeight="1">
      <c r="A727" s="36"/>
      <c r="B727" s="41"/>
      <c r="C727" s="274" t="s">
        <v>1109</v>
      </c>
      <c r="D727" s="274" t="s">
        <v>3459</v>
      </c>
      <c r="E727" s="19" t="s">
        <v>275</v>
      </c>
      <c r="F727" s="275">
        <v>35.001</v>
      </c>
      <c r="G727" s="36"/>
      <c r="H727" s="41"/>
    </row>
    <row r="728" spans="1:8" s="2" customFormat="1" ht="16.9" customHeight="1">
      <c r="A728" s="36"/>
      <c r="B728" s="41"/>
      <c r="C728" s="270" t="s">
        <v>2418</v>
      </c>
      <c r="D728" s="271" t="s">
        <v>2419</v>
      </c>
      <c r="E728" s="272" t="s">
        <v>28</v>
      </c>
      <c r="F728" s="273">
        <v>14.828</v>
      </c>
      <c r="G728" s="36"/>
      <c r="H728" s="41"/>
    </row>
    <row r="729" spans="1:8" s="2" customFormat="1" ht="16.9" customHeight="1">
      <c r="A729" s="36"/>
      <c r="B729" s="41"/>
      <c r="C729" s="274" t="s">
        <v>28</v>
      </c>
      <c r="D729" s="274" t="s">
        <v>2445</v>
      </c>
      <c r="E729" s="19" t="s">
        <v>28</v>
      </c>
      <c r="F729" s="275">
        <v>0</v>
      </c>
      <c r="G729" s="36"/>
      <c r="H729" s="41"/>
    </row>
    <row r="730" spans="1:8" s="2" customFormat="1" ht="16.9" customHeight="1">
      <c r="A730" s="36"/>
      <c r="B730" s="41"/>
      <c r="C730" s="274" t="s">
        <v>28</v>
      </c>
      <c r="D730" s="274" t="s">
        <v>2548</v>
      </c>
      <c r="E730" s="19" t="s">
        <v>28</v>
      </c>
      <c r="F730" s="275">
        <v>14.828</v>
      </c>
      <c r="G730" s="36"/>
      <c r="H730" s="41"/>
    </row>
    <row r="731" spans="1:8" s="2" customFormat="1" ht="16.9" customHeight="1">
      <c r="A731" s="36"/>
      <c r="B731" s="41"/>
      <c r="C731" s="274" t="s">
        <v>2418</v>
      </c>
      <c r="D731" s="274" t="s">
        <v>241</v>
      </c>
      <c r="E731" s="19" t="s">
        <v>28</v>
      </c>
      <c r="F731" s="275">
        <v>14.828</v>
      </c>
      <c r="G731" s="36"/>
      <c r="H731" s="41"/>
    </row>
    <row r="732" spans="1:8" s="2" customFormat="1" ht="16.9" customHeight="1">
      <c r="A732" s="36"/>
      <c r="B732" s="41"/>
      <c r="C732" s="276" t="s">
        <v>3393</v>
      </c>
      <c r="D732" s="36"/>
      <c r="E732" s="36"/>
      <c r="F732" s="36"/>
      <c r="G732" s="36"/>
      <c r="H732" s="41"/>
    </row>
    <row r="733" spans="1:8" s="2" customFormat="1" ht="16.9" customHeight="1">
      <c r="A733" s="36"/>
      <c r="B733" s="41"/>
      <c r="C733" s="274" t="s">
        <v>2544</v>
      </c>
      <c r="D733" s="274" t="s">
        <v>3508</v>
      </c>
      <c r="E733" s="19" t="s">
        <v>275</v>
      </c>
      <c r="F733" s="275">
        <v>14.828</v>
      </c>
      <c r="G733" s="36"/>
      <c r="H733" s="41"/>
    </row>
    <row r="734" spans="1:8" s="2" customFormat="1" ht="16.9" customHeight="1">
      <c r="A734" s="36"/>
      <c r="B734" s="41"/>
      <c r="C734" s="274" t="s">
        <v>695</v>
      </c>
      <c r="D734" s="274" t="s">
        <v>3445</v>
      </c>
      <c r="E734" s="19" t="s">
        <v>275</v>
      </c>
      <c r="F734" s="275">
        <v>29.656</v>
      </c>
      <c r="G734" s="36"/>
      <c r="H734" s="41"/>
    </row>
    <row r="735" spans="1:8" s="2" customFormat="1" ht="16.9" customHeight="1">
      <c r="A735" s="36"/>
      <c r="B735" s="41"/>
      <c r="C735" s="274" t="s">
        <v>720</v>
      </c>
      <c r="D735" s="274" t="s">
        <v>3467</v>
      </c>
      <c r="E735" s="19" t="s">
        <v>275</v>
      </c>
      <c r="F735" s="275">
        <v>29.656</v>
      </c>
      <c r="G735" s="36"/>
      <c r="H735" s="41"/>
    </row>
    <row r="736" spans="1:8" s="2" customFormat="1" ht="16.9" customHeight="1">
      <c r="A736" s="36"/>
      <c r="B736" s="41"/>
      <c r="C736" s="270" t="s">
        <v>2433</v>
      </c>
      <c r="D736" s="271" t="s">
        <v>2433</v>
      </c>
      <c r="E736" s="272" t="s">
        <v>28</v>
      </c>
      <c r="F736" s="273">
        <v>2.095</v>
      </c>
      <c r="G736" s="36"/>
      <c r="H736" s="41"/>
    </row>
    <row r="737" spans="1:8" s="2" customFormat="1" ht="16.9" customHeight="1">
      <c r="A737" s="36"/>
      <c r="B737" s="41"/>
      <c r="C737" s="274" t="s">
        <v>28</v>
      </c>
      <c r="D737" s="274" t="s">
        <v>2429</v>
      </c>
      <c r="E737" s="19" t="s">
        <v>28</v>
      </c>
      <c r="F737" s="275">
        <v>1.72</v>
      </c>
      <c r="G737" s="36"/>
      <c r="H737" s="41"/>
    </row>
    <row r="738" spans="1:8" s="2" customFormat="1" ht="16.9" customHeight="1">
      <c r="A738" s="36"/>
      <c r="B738" s="41"/>
      <c r="C738" s="274" t="s">
        <v>28</v>
      </c>
      <c r="D738" s="274" t="s">
        <v>2697</v>
      </c>
      <c r="E738" s="19" t="s">
        <v>28</v>
      </c>
      <c r="F738" s="275">
        <v>0.375</v>
      </c>
      <c r="G738" s="36"/>
      <c r="H738" s="41"/>
    </row>
    <row r="739" spans="1:8" s="2" customFormat="1" ht="16.9" customHeight="1">
      <c r="A739" s="36"/>
      <c r="B739" s="41"/>
      <c r="C739" s="274" t="s">
        <v>2433</v>
      </c>
      <c r="D739" s="274" t="s">
        <v>241</v>
      </c>
      <c r="E739" s="19" t="s">
        <v>28</v>
      </c>
      <c r="F739" s="275">
        <v>2.095</v>
      </c>
      <c r="G739" s="36"/>
      <c r="H739" s="41"/>
    </row>
    <row r="740" spans="1:8" s="2" customFormat="1" ht="16.9" customHeight="1">
      <c r="A740" s="36"/>
      <c r="B740" s="41"/>
      <c r="C740" s="276" t="s">
        <v>3393</v>
      </c>
      <c r="D740" s="36"/>
      <c r="E740" s="36"/>
      <c r="F740" s="36"/>
      <c r="G740" s="36"/>
      <c r="H740" s="41"/>
    </row>
    <row r="741" spans="1:8" s="2" customFormat="1" ht="16.9" customHeight="1">
      <c r="A741" s="36"/>
      <c r="B741" s="41"/>
      <c r="C741" s="274" t="s">
        <v>828</v>
      </c>
      <c r="D741" s="274" t="s">
        <v>3402</v>
      </c>
      <c r="E741" s="19" t="s">
        <v>275</v>
      </c>
      <c r="F741" s="275">
        <v>2.095</v>
      </c>
      <c r="G741" s="36"/>
      <c r="H741" s="41"/>
    </row>
    <row r="742" spans="1:8" s="2" customFormat="1" ht="16.9" customHeight="1">
      <c r="A742" s="36"/>
      <c r="B742" s="41"/>
      <c r="C742" s="274" t="s">
        <v>834</v>
      </c>
      <c r="D742" s="274" t="s">
        <v>3414</v>
      </c>
      <c r="E742" s="19" t="s">
        <v>275</v>
      </c>
      <c r="F742" s="275">
        <v>2.514</v>
      </c>
      <c r="G742" s="36"/>
      <c r="H742" s="41"/>
    </row>
    <row r="743" spans="1:8" s="2" customFormat="1" ht="16.9" customHeight="1">
      <c r="A743" s="36"/>
      <c r="B743" s="41"/>
      <c r="C743" s="270" t="s">
        <v>2427</v>
      </c>
      <c r="D743" s="271" t="s">
        <v>2427</v>
      </c>
      <c r="E743" s="272" t="s">
        <v>28</v>
      </c>
      <c r="F743" s="273">
        <v>2.819</v>
      </c>
      <c r="G743" s="36"/>
      <c r="H743" s="41"/>
    </row>
    <row r="744" spans="1:8" s="2" customFormat="1" ht="16.9" customHeight="1">
      <c r="A744" s="36"/>
      <c r="B744" s="41"/>
      <c r="C744" s="274" t="s">
        <v>28</v>
      </c>
      <c r="D744" s="274" t="s">
        <v>2445</v>
      </c>
      <c r="E744" s="19" t="s">
        <v>28</v>
      </c>
      <c r="F744" s="275">
        <v>0</v>
      </c>
      <c r="G744" s="36"/>
      <c r="H744" s="41"/>
    </row>
    <row r="745" spans="1:8" s="2" customFormat="1" ht="16.9" customHeight="1">
      <c r="A745" s="36"/>
      <c r="B745" s="41"/>
      <c r="C745" s="274" t="s">
        <v>28</v>
      </c>
      <c r="D745" s="274" t="s">
        <v>2649</v>
      </c>
      <c r="E745" s="19" t="s">
        <v>28</v>
      </c>
      <c r="F745" s="275">
        <v>2.819</v>
      </c>
      <c r="G745" s="36"/>
      <c r="H745" s="41"/>
    </row>
    <row r="746" spans="1:8" s="2" customFormat="1" ht="16.9" customHeight="1">
      <c r="A746" s="36"/>
      <c r="B746" s="41"/>
      <c r="C746" s="274" t="s">
        <v>2427</v>
      </c>
      <c r="D746" s="274" t="s">
        <v>241</v>
      </c>
      <c r="E746" s="19" t="s">
        <v>28</v>
      </c>
      <c r="F746" s="275">
        <v>2.819</v>
      </c>
      <c r="G746" s="36"/>
      <c r="H746" s="41"/>
    </row>
    <row r="747" spans="1:8" s="2" customFormat="1" ht="16.9" customHeight="1">
      <c r="A747" s="36"/>
      <c r="B747" s="41"/>
      <c r="C747" s="276" t="s">
        <v>3393</v>
      </c>
      <c r="D747" s="36"/>
      <c r="E747" s="36"/>
      <c r="F747" s="36"/>
      <c r="G747" s="36"/>
      <c r="H747" s="41"/>
    </row>
    <row r="748" spans="1:8" s="2" customFormat="1" ht="16.9" customHeight="1">
      <c r="A748" s="36"/>
      <c r="B748" s="41"/>
      <c r="C748" s="274" t="s">
        <v>762</v>
      </c>
      <c r="D748" s="274" t="s">
        <v>3394</v>
      </c>
      <c r="E748" s="19" t="s">
        <v>275</v>
      </c>
      <c r="F748" s="275">
        <v>2.819</v>
      </c>
      <c r="G748" s="36"/>
      <c r="H748" s="41"/>
    </row>
    <row r="749" spans="1:8" s="2" customFormat="1" ht="16.9" customHeight="1">
      <c r="A749" s="36"/>
      <c r="B749" s="41"/>
      <c r="C749" s="274" t="s">
        <v>780</v>
      </c>
      <c r="D749" s="274" t="s">
        <v>3395</v>
      </c>
      <c r="E749" s="19" t="s">
        <v>275</v>
      </c>
      <c r="F749" s="275">
        <v>2.819</v>
      </c>
      <c r="G749" s="36"/>
      <c r="H749" s="41"/>
    </row>
    <row r="750" spans="1:8" s="2" customFormat="1" ht="16.9" customHeight="1">
      <c r="A750" s="36"/>
      <c r="B750" s="41"/>
      <c r="C750" s="274" t="s">
        <v>768</v>
      </c>
      <c r="D750" s="274" t="s">
        <v>769</v>
      </c>
      <c r="E750" s="19" t="s">
        <v>264</v>
      </c>
      <c r="F750" s="275">
        <v>0.002</v>
      </c>
      <c r="G750" s="36"/>
      <c r="H750" s="41"/>
    </row>
    <row r="751" spans="1:8" s="2" customFormat="1" ht="22.5">
      <c r="A751" s="36"/>
      <c r="B751" s="41"/>
      <c r="C751" s="274" t="s">
        <v>785</v>
      </c>
      <c r="D751" s="274" t="s">
        <v>786</v>
      </c>
      <c r="E751" s="19" t="s">
        <v>275</v>
      </c>
      <c r="F751" s="275">
        <v>4.983</v>
      </c>
      <c r="G751" s="36"/>
      <c r="H751" s="41"/>
    </row>
    <row r="752" spans="1:8" s="2" customFormat="1" ht="16.9" customHeight="1">
      <c r="A752" s="36"/>
      <c r="B752" s="41"/>
      <c r="C752" s="270" t="s">
        <v>2425</v>
      </c>
      <c r="D752" s="271" t="s">
        <v>2425</v>
      </c>
      <c r="E752" s="272" t="s">
        <v>28</v>
      </c>
      <c r="F752" s="273">
        <v>1.28</v>
      </c>
      <c r="G752" s="36"/>
      <c r="H752" s="41"/>
    </row>
    <row r="753" spans="1:8" s="2" customFormat="1" ht="16.9" customHeight="1">
      <c r="A753" s="36"/>
      <c r="B753" s="41"/>
      <c r="C753" s="274" t="s">
        <v>28</v>
      </c>
      <c r="D753" s="274" t="s">
        <v>2445</v>
      </c>
      <c r="E753" s="19" t="s">
        <v>28</v>
      </c>
      <c r="F753" s="275">
        <v>0</v>
      </c>
      <c r="G753" s="36"/>
      <c r="H753" s="41"/>
    </row>
    <row r="754" spans="1:8" s="2" customFormat="1" ht="16.9" customHeight="1">
      <c r="A754" s="36"/>
      <c r="B754" s="41"/>
      <c r="C754" s="274" t="s">
        <v>28</v>
      </c>
      <c r="D754" s="274" t="s">
        <v>2654</v>
      </c>
      <c r="E754" s="19" t="s">
        <v>28</v>
      </c>
      <c r="F754" s="275">
        <v>1.28</v>
      </c>
      <c r="G754" s="36"/>
      <c r="H754" s="41"/>
    </row>
    <row r="755" spans="1:8" s="2" customFormat="1" ht="16.9" customHeight="1">
      <c r="A755" s="36"/>
      <c r="B755" s="41"/>
      <c r="C755" s="274" t="s">
        <v>2425</v>
      </c>
      <c r="D755" s="274" t="s">
        <v>241</v>
      </c>
      <c r="E755" s="19" t="s">
        <v>28</v>
      </c>
      <c r="F755" s="275">
        <v>1.28</v>
      </c>
      <c r="G755" s="36"/>
      <c r="H755" s="41"/>
    </row>
    <row r="756" spans="1:8" s="2" customFormat="1" ht="16.9" customHeight="1">
      <c r="A756" s="36"/>
      <c r="B756" s="41"/>
      <c r="C756" s="276" t="s">
        <v>3393</v>
      </c>
      <c r="D756" s="36"/>
      <c r="E756" s="36"/>
      <c r="F756" s="36"/>
      <c r="G756" s="36"/>
      <c r="H756" s="41"/>
    </row>
    <row r="757" spans="1:8" s="2" customFormat="1" ht="16.9" customHeight="1">
      <c r="A757" s="36"/>
      <c r="B757" s="41"/>
      <c r="C757" s="274" t="s">
        <v>2650</v>
      </c>
      <c r="D757" s="274" t="s">
        <v>3509</v>
      </c>
      <c r="E757" s="19" t="s">
        <v>275</v>
      </c>
      <c r="F757" s="275">
        <v>1.28</v>
      </c>
      <c r="G757" s="36"/>
      <c r="H757" s="41"/>
    </row>
    <row r="758" spans="1:8" s="2" customFormat="1" ht="16.9" customHeight="1">
      <c r="A758" s="36"/>
      <c r="B758" s="41"/>
      <c r="C758" s="274" t="s">
        <v>2660</v>
      </c>
      <c r="D758" s="274" t="s">
        <v>3510</v>
      </c>
      <c r="E758" s="19" t="s">
        <v>275</v>
      </c>
      <c r="F758" s="275">
        <v>1.28</v>
      </c>
      <c r="G758" s="36"/>
      <c r="H758" s="41"/>
    </row>
    <row r="759" spans="1:8" s="2" customFormat="1" ht="16.9" customHeight="1">
      <c r="A759" s="36"/>
      <c r="B759" s="41"/>
      <c r="C759" s="274" t="s">
        <v>768</v>
      </c>
      <c r="D759" s="274" t="s">
        <v>769</v>
      </c>
      <c r="E759" s="19" t="s">
        <v>264</v>
      </c>
      <c r="F759" s="275">
        <v>0.002</v>
      </c>
      <c r="G759" s="36"/>
      <c r="H759" s="41"/>
    </row>
    <row r="760" spans="1:8" s="2" customFormat="1" ht="22.5">
      <c r="A760" s="36"/>
      <c r="B760" s="41"/>
      <c r="C760" s="274" t="s">
        <v>785</v>
      </c>
      <c r="D760" s="274" t="s">
        <v>786</v>
      </c>
      <c r="E760" s="19" t="s">
        <v>275</v>
      </c>
      <c r="F760" s="275">
        <v>4.983</v>
      </c>
      <c r="G760" s="36"/>
      <c r="H760" s="41"/>
    </row>
    <row r="761" spans="1:8" s="2" customFormat="1" ht="16.9" customHeight="1">
      <c r="A761" s="36"/>
      <c r="B761" s="41"/>
      <c r="C761" s="270" t="s">
        <v>2406</v>
      </c>
      <c r="D761" s="271" t="s">
        <v>2406</v>
      </c>
      <c r="E761" s="272" t="s">
        <v>28</v>
      </c>
      <c r="F761" s="273">
        <v>8.1</v>
      </c>
      <c r="G761" s="36"/>
      <c r="H761" s="41"/>
    </row>
    <row r="762" spans="1:8" s="2" customFormat="1" ht="16.9" customHeight="1">
      <c r="A762" s="36"/>
      <c r="B762" s="41"/>
      <c r="C762" s="274" t="s">
        <v>28</v>
      </c>
      <c r="D762" s="274" t="s">
        <v>2445</v>
      </c>
      <c r="E762" s="19" t="s">
        <v>28</v>
      </c>
      <c r="F762" s="275">
        <v>0</v>
      </c>
      <c r="G762" s="36"/>
      <c r="H762" s="41"/>
    </row>
    <row r="763" spans="1:8" s="2" customFormat="1" ht="16.9" customHeight="1">
      <c r="A763" s="36"/>
      <c r="B763" s="41"/>
      <c r="C763" s="274" t="s">
        <v>28</v>
      </c>
      <c r="D763" s="274" t="s">
        <v>2500</v>
      </c>
      <c r="E763" s="19" t="s">
        <v>28</v>
      </c>
      <c r="F763" s="275">
        <v>8.1</v>
      </c>
      <c r="G763" s="36"/>
      <c r="H763" s="41"/>
    </row>
    <row r="764" spans="1:8" s="2" customFormat="1" ht="16.9" customHeight="1">
      <c r="A764" s="36"/>
      <c r="B764" s="41"/>
      <c r="C764" s="274" t="s">
        <v>2406</v>
      </c>
      <c r="D764" s="274" t="s">
        <v>241</v>
      </c>
      <c r="E764" s="19" t="s">
        <v>28</v>
      </c>
      <c r="F764" s="275">
        <v>8.1</v>
      </c>
      <c r="G764" s="36"/>
      <c r="H764" s="41"/>
    </row>
    <row r="765" spans="1:8" s="2" customFormat="1" ht="16.9" customHeight="1">
      <c r="A765" s="36"/>
      <c r="B765" s="41"/>
      <c r="C765" s="276" t="s">
        <v>3393</v>
      </c>
      <c r="D765" s="36"/>
      <c r="E765" s="36"/>
      <c r="F765" s="36"/>
      <c r="G765" s="36"/>
      <c r="H765" s="41"/>
    </row>
    <row r="766" spans="1:8" s="2" customFormat="1" ht="16.9" customHeight="1">
      <c r="A766" s="36"/>
      <c r="B766" s="41"/>
      <c r="C766" s="274" t="s">
        <v>388</v>
      </c>
      <c r="D766" s="274" t="s">
        <v>3417</v>
      </c>
      <c r="E766" s="19" t="s">
        <v>323</v>
      </c>
      <c r="F766" s="275">
        <v>8.1</v>
      </c>
      <c r="G766" s="36"/>
      <c r="H766" s="41"/>
    </row>
    <row r="767" spans="1:8" s="2" customFormat="1" ht="16.9" customHeight="1">
      <c r="A767" s="36"/>
      <c r="B767" s="41"/>
      <c r="C767" s="274" t="s">
        <v>396</v>
      </c>
      <c r="D767" s="274" t="s">
        <v>3418</v>
      </c>
      <c r="E767" s="19" t="s">
        <v>323</v>
      </c>
      <c r="F767" s="275">
        <v>8.505</v>
      </c>
      <c r="G767" s="36"/>
      <c r="H767" s="41"/>
    </row>
    <row r="768" spans="1:8" s="2" customFormat="1" ht="16.9" customHeight="1">
      <c r="A768" s="36"/>
      <c r="B768" s="41"/>
      <c r="C768" s="270" t="s">
        <v>2408</v>
      </c>
      <c r="D768" s="271" t="s">
        <v>2408</v>
      </c>
      <c r="E768" s="272" t="s">
        <v>28</v>
      </c>
      <c r="F768" s="273">
        <v>14</v>
      </c>
      <c r="G768" s="36"/>
      <c r="H768" s="41"/>
    </row>
    <row r="769" spans="1:8" s="2" customFormat="1" ht="16.9" customHeight="1">
      <c r="A769" s="36"/>
      <c r="B769" s="41"/>
      <c r="C769" s="274" t="s">
        <v>28</v>
      </c>
      <c r="D769" s="274" t="s">
        <v>2445</v>
      </c>
      <c r="E769" s="19" t="s">
        <v>28</v>
      </c>
      <c r="F769" s="275">
        <v>0</v>
      </c>
      <c r="G769" s="36"/>
      <c r="H769" s="41"/>
    </row>
    <row r="770" spans="1:8" s="2" customFormat="1" ht="16.9" customHeight="1">
      <c r="A770" s="36"/>
      <c r="B770" s="41"/>
      <c r="C770" s="274" t="s">
        <v>28</v>
      </c>
      <c r="D770" s="274" t="s">
        <v>2504</v>
      </c>
      <c r="E770" s="19" t="s">
        <v>28</v>
      </c>
      <c r="F770" s="275">
        <v>14</v>
      </c>
      <c r="G770" s="36"/>
      <c r="H770" s="41"/>
    </row>
    <row r="771" spans="1:8" s="2" customFormat="1" ht="16.9" customHeight="1">
      <c r="A771" s="36"/>
      <c r="B771" s="41"/>
      <c r="C771" s="274" t="s">
        <v>2408</v>
      </c>
      <c r="D771" s="274" t="s">
        <v>241</v>
      </c>
      <c r="E771" s="19" t="s">
        <v>28</v>
      </c>
      <c r="F771" s="275">
        <v>14</v>
      </c>
      <c r="G771" s="36"/>
      <c r="H771" s="41"/>
    </row>
    <row r="772" spans="1:8" s="2" customFormat="1" ht="16.9" customHeight="1">
      <c r="A772" s="36"/>
      <c r="B772" s="41"/>
      <c r="C772" s="276" t="s">
        <v>3393</v>
      </c>
      <c r="D772" s="36"/>
      <c r="E772" s="36"/>
      <c r="F772" s="36"/>
      <c r="G772" s="36"/>
      <c r="H772" s="41"/>
    </row>
    <row r="773" spans="1:8" s="2" customFormat="1" ht="16.9" customHeight="1">
      <c r="A773" s="36"/>
      <c r="B773" s="41"/>
      <c r="C773" s="274" t="s">
        <v>401</v>
      </c>
      <c r="D773" s="274" t="s">
        <v>3419</v>
      </c>
      <c r="E773" s="19" t="s">
        <v>323</v>
      </c>
      <c r="F773" s="275">
        <v>14</v>
      </c>
      <c r="G773" s="36"/>
      <c r="H773" s="41"/>
    </row>
    <row r="774" spans="1:8" s="2" customFormat="1" ht="16.9" customHeight="1">
      <c r="A774" s="36"/>
      <c r="B774" s="41"/>
      <c r="C774" s="274" t="s">
        <v>407</v>
      </c>
      <c r="D774" s="274" t="s">
        <v>3420</v>
      </c>
      <c r="E774" s="19" t="s">
        <v>323</v>
      </c>
      <c r="F774" s="275">
        <v>14.7</v>
      </c>
      <c r="G774" s="36"/>
      <c r="H774" s="41"/>
    </row>
    <row r="775" spans="1:8" s="2" customFormat="1" ht="16.9" customHeight="1">
      <c r="A775" s="36"/>
      <c r="B775" s="41"/>
      <c r="C775" s="270" t="s">
        <v>2438</v>
      </c>
      <c r="D775" s="271" t="s">
        <v>2438</v>
      </c>
      <c r="E775" s="272" t="s">
        <v>28</v>
      </c>
      <c r="F775" s="273">
        <v>11.45</v>
      </c>
      <c r="G775" s="36"/>
      <c r="H775" s="41"/>
    </row>
    <row r="776" spans="1:8" s="2" customFormat="1" ht="16.9" customHeight="1">
      <c r="A776" s="36"/>
      <c r="B776" s="41"/>
      <c r="C776" s="274" t="s">
        <v>28</v>
      </c>
      <c r="D776" s="274" t="s">
        <v>177</v>
      </c>
      <c r="E776" s="19" t="s">
        <v>28</v>
      </c>
      <c r="F776" s="275">
        <v>5.5</v>
      </c>
      <c r="G776" s="36"/>
      <c r="H776" s="41"/>
    </row>
    <row r="777" spans="1:8" s="2" customFormat="1" ht="16.9" customHeight="1">
      <c r="A777" s="36"/>
      <c r="B777" s="41"/>
      <c r="C777" s="274" t="s">
        <v>28</v>
      </c>
      <c r="D777" s="274" t="s">
        <v>2403</v>
      </c>
      <c r="E777" s="19" t="s">
        <v>28</v>
      </c>
      <c r="F777" s="275">
        <v>5.95</v>
      </c>
      <c r="G777" s="36"/>
      <c r="H777" s="41"/>
    </row>
    <row r="778" spans="1:8" s="2" customFormat="1" ht="16.9" customHeight="1">
      <c r="A778" s="36"/>
      <c r="B778" s="41"/>
      <c r="C778" s="274" t="s">
        <v>2438</v>
      </c>
      <c r="D778" s="274" t="s">
        <v>241</v>
      </c>
      <c r="E778" s="19" t="s">
        <v>28</v>
      </c>
      <c r="F778" s="275">
        <v>11.45</v>
      </c>
      <c r="G778" s="36"/>
      <c r="H778" s="41"/>
    </row>
    <row r="779" spans="1:8" s="2" customFormat="1" ht="16.9" customHeight="1">
      <c r="A779" s="36"/>
      <c r="B779" s="41"/>
      <c r="C779" s="276" t="s">
        <v>3393</v>
      </c>
      <c r="D779" s="36"/>
      <c r="E779" s="36"/>
      <c r="F779" s="36"/>
      <c r="G779" s="36"/>
      <c r="H779" s="41"/>
    </row>
    <row r="780" spans="1:8" s="2" customFormat="1" ht="16.9" customHeight="1">
      <c r="A780" s="36"/>
      <c r="B780" s="41"/>
      <c r="C780" s="274" t="s">
        <v>2841</v>
      </c>
      <c r="D780" s="274" t="s">
        <v>3505</v>
      </c>
      <c r="E780" s="19" t="s">
        <v>275</v>
      </c>
      <c r="F780" s="275">
        <v>11.45</v>
      </c>
      <c r="G780" s="36"/>
      <c r="H780" s="41"/>
    </row>
    <row r="781" spans="1:8" s="2" customFormat="1" ht="16.9" customHeight="1">
      <c r="A781" s="36"/>
      <c r="B781" s="41"/>
      <c r="C781" s="274" t="s">
        <v>1144</v>
      </c>
      <c r="D781" s="274" t="s">
        <v>3447</v>
      </c>
      <c r="E781" s="19" t="s">
        <v>275</v>
      </c>
      <c r="F781" s="275">
        <v>11.45</v>
      </c>
      <c r="G781" s="36"/>
      <c r="H781" s="41"/>
    </row>
    <row r="782" spans="1:8" s="2" customFormat="1" ht="22.5">
      <c r="A782" s="36"/>
      <c r="B782" s="41"/>
      <c r="C782" s="274" t="s">
        <v>2845</v>
      </c>
      <c r="D782" s="274" t="s">
        <v>3511</v>
      </c>
      <c r="E782" s="19" t="s">
        <v>275</v>
      </c>
      <c r="F782" s="275">
        <v>11.45</v>
      </c>
      <c r="G782" s="36"/>
      <c r="H782" s="41"/>
    </row>
    <row r="783" spans="1:8" s="2" customFormat="1" ht="16.9" customHeight="1">
      <c r="A783" s="36"/>
      <c r="B783" s="41"/>
      <c r="C783" s="274" t="s">
        <v>2849</v>
      </c>
      <c r="D783" s="274" t="s">
        <v>3512</v>
      </c>
      <c r="E783" s="19" t="s">
        <v>275</v>
      </c>
      <c r="F783" s="275">
        <v>11.45</v>
      </c>
      <c r="G783" s="36"/>
      <c r="H783" s="41"/>
    </row>
    <row r="784" spans="1:8" s="2" customFormat="1" ht="22.5">
      <c r="A784" s="36"/>
      <c r="B784" s="41"/>
      <c r="C784" s="274" t="s">
        <v>2853</v>
      </c>
      <c r="D784" s="274" t="s">
        <v>3513</v>
      </c>
      <c r="E784" s="19" t="s">
        <v>275</v>
      </c>
      <c r="F784" s="275">
        <v>11.45</v>
      </c>
      <c r="G784" s="36"/>
      <c r="H784" s="41"/>
    </row>
    <row r="785" spans="1:8" s="2" customFormat="1" ht="16.9" customHeight="1">
      <c r="A785" s="36"/>
      <c r="B785" s="41"/>
      <c r="C785" s="270" t="s">
        <v>165</v>
      </c>
      <c r="D785" s="271" t="s">
        <v>165</v>
      </c>
      <c r="E785" s="272" t="s">
        <v>28</v>
      </c>
      <c r="F785" s="273">
        <v>0.172</v>
      </c>
      <c r="G785" s="36"/>
      <c r="H785" s="41"/>
    </row>
    <row r="786" spans="1:8" s="2" customFormat="1" ht="16.9" customHeight="1">
      <c r="A786" s="36"/>
      <c r="B786" s="41"/>
      <c r="C786" s="274" t="s">
        <v>28</v>
      </c>
      <c r="D786" s="274" t="s">
        <v>2445</v>
      </c>
      <c r="E786" s="19" t="s">
        <v>28</v>
      </c>
      <c r="F786" s="275">
        <v>0</v>
      </c>
      <c r="G786" s="36"/>
      <c r="H786" s="41"/>
    </row>
    <row r="787" spans="1:8" s="2" customFormat="1" ht="16.9" customHeight="1">
      <c r="A787" s="36"/>
      <c r="B787" s="41"/>
      <c r="C787" s="274" t="s">
        <v>28</v>
      </c>
      <c r="D787" s="274" t="s">
        <v>2515</v>
      </c>
      <c r="E787" s="19" t="s">
        <v>28</v>
      </c>
      <c r="F787" s="275">
        <v>0.172</v>
      </c>
      <c r="G787" s="36"/>
      <c r="H787" s="41"/>
    </row>
    <row r="788" spans="1:8" s="2" customFormat="1" ht="16.9" customHeight="1">
      <c r="A788" s="36"/>
      <c r="B788" s="41"/>
      <c r="C788" s="274" t="s">
        <v>165</v>
      </c>
      <c r="D788" s="274" t="s">
        <v>241</v>
      </c>
      <c r="E788" s="19" t="s">
        <v>28</v>
      </c>
      <c r="F788" s="275">
        <v>0.172</v>
      </c>
      <c r="G788" s="36"/>
      <c r="H788" s="41"/>
    </row>
    <row r="789" spans="1:8" s="2" customFormat="1" ht="16.9" customHeight="1">
      <c r="A789" s="36"/>
      <c r="B789" s="41"/>
      <c r="C789" s="276" t="s">
        <v>3393</v>
      </c>
      <c r="D789" s="36"/>
      <c r="E789" s="36"/>
      <c r="F789" s="36"/>
      <c r="G789" s="36"/>
      <c r="H789" s="41"/>
    </row>
    <row r="790" spans="1:8" s="2" customFormat="1" ht="22.5">
      <c r="A790" s="36"/>
      <c r="B790" s="41"/>
      <c r="C790" s="274" t="s">
        <v>448</v>
      </c>
      <c r="D790" s="274" t="s">
        <v>3399</v>
      </c>
      <c r="E790" s="19" t="s">
        <v>233</v>
      </c>
      <c r="F790" s="275">
        <v>0.172</v>
      </c>
      <c r="G790" s="36"/>
      <c r="H790" s="41"/>
    </row>
    <row r="791" spans="1:8" s="2" customFormat="1" ht="16.9" customHeight="1">
      <c r="A791" s="36"/>
      <c r="B791" s="41"/>
      <c r="C791" s="274" t="s">
        <v>466</v>
      </c>
      <c r="D791" s="274" t="s">
        <v>3435</v>
      </c>
      <c r="E791" s="19" t="s">
        <v>233</v>
      </c>
      <c r="F791" s="275">
        <v>0.172</v>
      </c>
      <c r="G791" s="36"/>
      <c r="H791" s="41"/>
    </row>
    <row r="792" spans="1:8" s="2" customFormat="1" ht="22.5">
      <c r="A792" s="36"/>
      <c r="B792" s="41"/>
      <c r="C792" s="274" t="s">
        <v>481</v>
      </c>
      <c r="D792" s="274" t="s">
        <v>3436</v>
      </c>
      <c r="E792" s="19" t="s">
        <v>233</v>
      </c>
      <c r="F792" s="275">
        <v>0.172</v>
      </c>
      <c r="G792" s="36"/>
      <c r="H792" s="41"/>
    </row>
    <row r="793" spans="1:8" s="2" customFormat="1" ht="16.9" customHeight="1">
      <c r="A793" s="36"/>
      <c r="B793" s="41"/>
      <c r="C793" s="270" t="s">
        <v>2416</v>
      </c>
      <c r="D793" s="271" t="s">
        <v>2416</v>
      </c>
      <c r="E793" s="272" t="s">
        <v>28</v>
      </c>
      <c r="F793" s="273">
        <v>0.12</v>
      </c>
      <c r="G793" s="36"/>
      <c r="H793" s="41"/>
    </row>
    <row r="794" spans="1:8" s="2" customFormat="1" ht="16.9" customHeight="1">
      <c r="A794" s="36"/>
      <c r="B794" s="41"/>
      <c r="C794" s="274" t="s">
        <v>28</v>
      </c>
      <c r="D794" s="274" t="s">
        <v>2445</v>
      </c>
      <c r="E794" s="19" t="s">
        <v>28</v>
      </c>
      <c r="F794" s="275">
        <v>0</v>
      </c>
      <c r="G794" s="36"/>
      <c r="H794" s="41"/>
    </row>
    <row r="795" spans="1:8" s="2" customFormat="1" ht="16.9" customHeight="1">
      <c r="A795" s="36"/>
      <c r="B795" s="41"/>
      <c r="C795" s="274" t="s">
        <v>28</v>
      </c>
      <c r="D795" s="274" t="s">
        <v>2513</v>
      </c>
      <c r="E795" s="19" t="s">
        <v>28</v>
      </c>
      <c r="F795" s="275">
        <v>0.12</v>
      </c>
      <c r="G795" s="36"/>
      <c r="H795" s="41"/>
    </row>
    <row r="796" spans="1:8" s="2" customFormat="1" ht="16.9" customHeight="1">
      <c r="A796" s="36"/>
      <c r="B796" s="41"/>
      <c r="C796" s="274" t="s">
        <v>2416</v>
      </c>
      <c r="D796" s="274" t="s">
        <v>241</v>
      </c>
      <c r="E796" s="19" t="s">
        <v>28</v>
      </c>
      <c r="F796" s="275">
        <v>0.12</v>
      </c>
      <c r="G796" s="36"/>
      <c r="H796" s="41"/>
    </row>
    <row r="797" spans="1:8" s="2" customFormat="1" ht="16.9" customHeight="1">
      <c r="A797" s="36"/>
      <c r="B797" s="41"/>
      <c r="C797" s="276" t="s">
        <v>3393</v>
      </c>
      <c r="D797" s="36"/>
      <c r="E797" s="36"/>
      <c r="F797" s="36"/>
      <c r="G797" s="36"/>
      <c r="H797" s="41"/>
    </row>
    <row r="798" spans="1:8" s="2" customFormat="1" ht="22.5">
      <c r="A798" s="36"/>
      <c r="B798" s="41"/>
      <c r="C798" s="274" t="s">
        <v>442</v>
      </c>
      <c r="D798" s="274" t="s">
        <v>3398</v>
      </c>
      <c r="E798" s="19" t="s">
        <v>233</v>
      </c>
      <c r="F798" s="275">
        <v>0.12</v>
      </c>
      <c r="G798" s="36"/>
      <c r="H798" s="41"/>
    </row>
    <row r="799" spans="1:8" s="2" customFormat="1" ht="16.9" customHeight="1">
      <c r="A799" s="36"/>
      <c r="B799" s="41"/>
      <c r="C799" s="274" t="s">
        <v>461</v>
      </c>
      <c r="D799" s="274" t="s">
        <v>3433</v>
      </c>
      <c r="E799" s="19" t="s">
        <v>233</v>
      </c>
      <c r="F799" s="275">
        <v>0.12</v>
      </c>
      <c r="G799" s="36"/>
      <c r="H799" s="41"/>
    </row>
    <row r="800" spans="1:8" s="2" customFormat="1" ht="22.5">
      <c r="A800" s="36"/>
      <c r="B800" s="41"/>
      <c r="C800" s="274" t="s">
        <v>476</v>
      </c>
      <c r="D800" s="274" t="s">
        <v>3434</v>
      </c>
      <c r="E800" s="19" t="s">
        <v>233</v>
      </c>
      <c r="F800" s="275">
        <v>0.12</v>
      </c>
      <c r="G800" s="36"/>
      <c r="H800" s="41"/>
    </row>
    <row r="801" spans="1:8" s="2" customFormat="1" ht="16.9" customHeight="1">
      <c r="A801" s="36"/>
      <c r="B801" s="41"/>
      <c r="C801" s="270" t="s">
        <v>181</v>
      </c>
      <c r="D801" s="271" t="s">
        <v>181</v>
      </c>
      <c r="E801" s="272" t="s">
        <v>28</v>
      </c>
      <c r="F801" s="273">
        <v>35.001</v>
      </c>
      <c r="G801" s="36"/>
      <c r="H801" s="41"/>
    </row>
    <row r="802" spans="1:8" s="2" customFormat="1" ht="16.9" customHeight="1">
      <c r="A802" s="36"/>
      <c r="B802" s="41"/>
      <c r="C802" s="274" t="s">
        <v>28</v>
      </c>
      <c r="D802" s="274" t="s">
        <v>2405</v>
      </c>
      <c r="E802" s="19" t="s">
        <v>28</v>
      </c>
      <c r="F802" s="275">
        <v>13</v>
      </c>
      <c r="G802" s="36"/>
      <c r="H802" s="41"/>
    </row>
    <row r="803" spans="1:8" s="2" customFormat="1" ht="16.9" customHeight="1">
      <c r="A803" s="36"/>
      <c r="B803" s="41"/>
      <c r="C803" s="274" t="s">
        <v>28</v>
      </c>
      <c r="D803" s="274" t="s">
        <v>2410</v>
      </c>
      <c r="E803" s="19" t="s">
        <v>28</v>
      </c>
      <c r="F803" s="275">
        <v>19.901</v>
      </c>
      <c r="G803" s="36"/>
      <c r="H803" s="41"/>
    </row>
    <row r="804" spans="1:8" s="2" customFormat="1" ht="16.9" customHeight="1">
      <c r="A804" s="36"/>
      <c r="B804" s="41"/>
      <c r="C804" s="274" t="s">
        <v>28</v>
      </c>
      <c r="D804" s="274" t="s">
        <v>2831</v>
      </c>
      <c r="E804" s="19" t="s">
        <v>28</v>
      </c>
      <c r="F804" s="275">
        <v>2.1</v>
      </c>
      <c r="G804" s="36"/>
      <c r="H804" s="41"/>
    </row>
    <row r="805" spans="1:8" s="2" customFormat="1" ht="16.9" customHeight="1">
      <c r="A805" s="36"/>
      <c r="B805" s="41"/>
      <c r="C805" s="274" t="s">
        <v>181</v>
      </c>
      <c r="D805" s="274" t="s">
        <v>241</v>
      </c>
      <c r="E805" s="19" t="s">
        <v>28</v>
      </c>
      <c r="F805" s="275">
        <v>35.001</v>
      </c>
      <c r="G805" s="36"/>
      <c r="H805" s="41"/>
    </row>
    <row r="806" spans="1:8" s="2" customFormat="1" ht="16.9" customHeight="1">
      <c r="A806" s="36"/>
      <c r="B806" s="41"/>
      <c r="C806" s="276" t="s">
        <v>3393</v>
      </c>
      <c r="D806" s="36"/>
      <c r="E806" s="36"/>
      <c r="F806" s="36"/>
      <c r="G806" s="36"/>
      <c r="H806" s="41"/>
    </row>
    <row r="807" spans="1:8" s="2" customFormat="1" ht="16.9" customHeight="1">
      <c r="A807" s="36"/>
      <c r="B807" s="41"/>
      <c r="C807" s="274" t="s">
        <v>1109</v>
      </c>
      <c r="D807" s="274" t="s">
        <v>3459</v>
      </c>
      <c r="E807" s="19" t="s">
        <v>275</v>
      </c>
      <c r="F807" s="275">
        <v>35.001</v>
      </c>
      <c r="G807" s="36"/>
      <c r="H807" s="41"/>
    </row>
    <row r="808" spans="1:8" s="2" customFormat="1" ht="16.9" customHeight="1">
      <c r="A808" s="36"/>
      <c r="B808" s="41"/>
      <c r="C808" s="274" t="s">
        <v>1132</v>
      </c>
      <c r="D808" s="274" t="s">
        <v>3460</v>
      </c>
      <c r="E808" s="19" t="s">
        <v>275</v>
      </c>
      <c r="F808" s="275">
        <v>35.001</v>
      </c>
      <c r="G808" s="36"/>
      <c r="H808" s="41"/>
    </row>
    <row r="809" spans="1:8" s="2" customFormat="1" ht="16.9" customHeight="1">
      <c r="A809" s="36"/>
      <c r="B809" s="41"/>
      <c r="C809" s="270" t="s">
        <v>2413</v>
      </c>
      <c r="D809" s="271" t="s">
        <v>2413</v>
      </c>
      <c r="E809" s="272" t="s">
        <v>28</v>
      </c>
      <c r="F809" s="273">
        <v>17.328</v>
      </c>
      <c r="G809" s="36"/>
      <c r="H809" s="41"/>
    </row>
    <row r="810" spans="1:8" s="2" customFormat="1" ht="16.9" customHeight="1">
      <c r="A810" s="36"/>
      <c r="B810" s="41"/>
      <c r="C810" s="274" t="s">
        <v>28</v>
      </c>
      <c r="D810" s="274" t="s">
        <v>2445</v>
      </c>
      <c r="E810" s="19" t="s">
        <v>28</v>
      </c>
      <c r="F810" s="275">
        <v>0</v>
      </c>
      <c r="G810" s="36"/>
      <c r="H810" s="41"/>
    </row>
    <row r="811" spans="1:8" s="2" customFormat="1" ht="16.9" customHeight="1">
      <c r="A811" s="36"/>
      <c r="B811" s="41"/>
      <c r="C811" s="274" t="s">
        <v>28</v>
      </c>
      <c r="D811" s="274" t="s">
        <v>2719</v>
      </c>
      <c r="E811" s="19" t="s">
        <v>28</v>
      </c>
      <c r="F811" s="275">
        <v>17.328</v>
      </c>
      <c r="G811" s="36"/>
      <c r="H811" s="41"/>
    </row>
    <row r="812" spans="1:8" s="2" customFormat="1" ht="16.9" customHeight="1">
      <c r="A812" s="36"/>
      <c r="B812" s="41"/>
      <c r="C812" s="274" t="s">
        <v>2413</v>
      </c>
      <c r="D812" s="274" t="s">
        <v>241</v>
      </c>
      <c r="E812" s="19" t="s">
        <v>28</v>
      </c>
      <c r="F812" s="275">
        <v>17.328</v>
      </c>
      <c r="G812" s="36"/>
      <c r="H812" s="41"/>
    </row>
    <row r="813" spans="1:8" s="2" customFormat="1" ht="16.9" customHeight="1">
      <c r="A813" s="36"/>
      <c r="B813" s="41"/>
      <c r="C813" s="276" t="s">
        <v>3393</v>
      </c>
      <c r="D813" s="36"/>
      <c r="E813" s="36"/>
      <c r="F813" s="36"/>
      <c r="G813" s="36"/>
      <c r="H813" s="41"/>
    </row>
    <row r="814" spans="1:8" s="2" customFormat="1" ht="16.9" customHeight="1">
      <c r="A814" s="36"/>
      <c r="B814" s="41"/>
      <c r="C814" s="274" t="s">
        <v>2715</v>
      </c>
      <c r="D814" s="274" t="s">
        <v>3514</v>
      </c>
      <c r="E814" s="19" t="s">
        <v>275</v>
      </c>
      <c r="F814" s="275">
        <v>17.328</v>
      </c>
      <c r="G814" s="36"/>
      <c r="H814" s="41"/>
    </row>
    <row r="815" spans="1:8" s="2" customFormat="1" ht="16.9" customHeight="1">
      <c r="A815" s="36"/>
      <c r="B815" s="41"/>
      <c r="C815" s="274" t="s">
        <v>2827</v>
      </c>
      <c r="D815" s="274" t="s">
        <v>3515</v>
      </c>
      <c r="E815" s="19" t="s">
        <v>275</v>
      </c>
      <c r="F815" s="275">
        <v>17.328</v>
      </c>
      <c r="G815" s="36"/>
      <c r="H815" s="41"/>
    </row>
    <row r="816" spans="1:8" s="2" customFormat="1" ht="16.9" customHeight="1">
      <c r="A816" s="36"/>
      <c r="B816" s="41"/>
      <c r="C816" s="274" t="s">
        <v>2832</v>
      </c>
      <c r="D816" s="274" t="s">
        <v>3516</v>
      </c>
      <c r="E816" s="19" t="s">
        <v>275</v>
      </c>
      <c r="F816" s="275">
        <v>17.328</v>
      </c>
      <c r="G816" s="36"/>
      <c r="H816" s="41"/>
    </row>
    <row r="817" spans="1:8" s="2" customFormat="1" ht="16.9" customHeight="1">
      <c r="A817" s="36"/>
      <c r="B817" s="41"/>
      <c r="C817" s="274" t="s">
        <v>2720</v>
      </c>
      <c r="D817" s="274" t="s">
        <v>3517</v>
      </c>
      <c r="E817" s="19" t="s">
        <v>275</v>
      </c>
      <c r="F817" s="275">
        <v>18.021</v>
      </c>
      <c r="G817" s="36"/>
      <c r="H817" s="41"/>
    </row>
    <row r="818" spans="1:8" s="2" customFormat="1" ht="16.9" customHeight="1">
      <c r="A818" s="36"/>
      <c r="B818" s="41"/>
      <c r="C818" s="270" t="s">
        <v>2485</v>
      </c>
      <c r="D818" s="271" t="s">
        <v>2485</v>
      </c>
      <c r="E818" s="272" t="s">
        <v>28</v>
      </c>
      <c r="F818" s="273">
        <v>1.3</v>
      </c>
      <c r="G818" s="36"/>
      <c r="H818" s="41"/>
    </row>
    <row r="819" spans="1:8" s="2" customFormat="1" ht="16.9" customHeight="1">
      <c r="A819" s="36"/>
      <c r="B819" s="41"/>
      <c r="C819" s="274" t="s">
        <v>28</v>
      </c>
      <c r="D819" s="274" t="s">
        <v>2445</v>
      </c>
      <c r="E819" s="19" t="s">
        <v>28</v>
      </c>
      <c r="F819" s="275">
        <v>0</v>
      </c>
      <c r="G819" s="36"/>
      <c r="H819" s="41"/>
    </row>
    <row r="820" spans="1:8" s="2" customFormat="1" ht="16.9" customHeight="1">
      <c r="A820" s="36"/>
      <c r="B820" s="41"/>
      <c r="C820" s="274" t="s">
        <v>28</v>
      </c>
      <c r="D820" s="274" t="s">
        <v>2477</v>
      </c>
      <c r="E820" s="19" t="s">
        <v>28</v>
      </c>
      <c r="F820" s="275">
        <v>1.3</v>
      </c>
      <c r="G820" s="36"/>
      <c r="H820" s="41"/>
    </row>
    <row r="821" spans="1:8" s="2" customFormat="1" ht="16.9" customHeight="1">
      <c r="A821" s="36"/>
      <c r="B821" s="41"/>
      <c r="C821" s="274" t="s">
        <v>2485</v>
      </c>
      <c r="D821" s="274" t="s">
        <v>241</v>
      </c>
      <c r="E821" s="19" t="s">
        <v>28</v>
      </c>
      <c r="F821" s="275">
        <v>1.3</v>
      </c>
      <c r="G821" s="36"/>
      <c r="H821" s="41"/>
    </row>
    <row r="822" spans="1:8" s="2" customFormat="1" ht="16.9" customHeight="1">
      <c r="A822" s="36"/>
      <c r="B822" s="41"/>
      <c r="C822" s="270" t="s">
        <v>177</v>
      </c>
      <c r="D822" s="271" t="s">
        <v>177</v>
      </c>
      <c r="E822" s="272" t="s">
        <v>28</v>
      </c>
      <c r="F822" s="273">
        <v>5.5</v>
      </c>
      <c r="G822" s="36"/>
      <c r="H822" s="41"/>
    </row>
    <row r="823" spans="1:8" s="2" customFormat="1" ht="16.9" customHeight="1">
      <c r="A823" s="36"/>
      <c r="B823" s="41"/>
      <c r="C823" s="274" t="s">
        <v>28</v>
      </c>
      <c r="D823" s="274" t="s">
        <v>2445</v>
      </c>
      <c r="E823" s="19" t="s">
        <v>28</v>
      </c>
      <c r="F823" s="275">
        <v>0</v>
      </c>
      <c r="G823" s="36"/>
      <c r="H823" s="41"/>
    </row>
    <row r="824" spans="1:8" s="2" customFormat="1" ht="16.9" customHeight="1">
      <c r="A824" s="36"/>
      <c r="B824" s="41"/>
      <c r="C824" s="274" t="s">
        <v>28</v>
      </c>
      <c r="D824" s="274" t="s">
        <v>2477</v>
      </c>
      <c r="E824" s="19" t="s">
        <v>28</v>
      </c>
      <c r="F824" s="275">
        <v>1.3</v>
      </c>
      <c r="G824" s="36"/>
      <c r="H824" s="41"/>
    </row>
    <row r="825" spans="1:8" s="2" customFormat="1" ht="16.9" customHeight="1">
      <c r="A825" s="36"/>
      <c r="B825" s="41"/>
      <c r="C825" s="274" t="s">
        <v>2400</v>
      </c>
      <c r="D825" s="274" t="s">
        <v>2478</v>
      </c>
      <c r="E825" s="19" t="s">
        <v>28</v>
      </c>
      <c r="F825" s="275">
        <v>4.2</v>
      </c>
      <c r="G825" s="36"/>
      <c r="H825" s="41"/>
    </row>
    <row r="826" spans="1:8" s="2" customFormat="1" ht="16.9" customHeight="1">
      <c r="A826" s="36"/>
      <c r="B826" s="41"/>
      <c r="C826" s="274" t="s">
        <v>177</v>
      </c>
      <c r="D826" s="274" t="s">
        <v>241</v>
      </c>
      <c r="E826" s="19" t="s">
        <v>28</v>
      </c>
      <c r="F826" s="275">
        <v>5.5</v>
      </c>
      <c r="G826" s="36"/>
      <c r="H826" s="41"/>
    </row>
    <row r="827" spans="1:8" s="2" customFormat="1" ht="16.9" customHeight="1">
      <c r="A827" s="36"/>
      <c r="B827" s="41"/>
      <c r="C827" s="276" t="s">
        <v>3393</v>
      </c>
      <c r="D827" s="36"/>
      <c r="E827" s="36"/>
      <c r="F827" s="36"/>
      <c r="G827" s="36"/>
      <c r="H827" s="41"/>
    </row>
    <row r="828" spans="1:8" s="2" customFormat="1" ht="16.9" customHeight="1">
      <c r="A828" s="36"/>
      <c r="B828" s="41"/>
      <c r="C828" s="274" t="s">
        <v>2473</v>
      </c>
      <c r="D828" s="274" t="s">
        <v>3518</v>
      </c>
      <c r="E828" s="19" t="s">
        <v>275</v>
      </c>
      <c r="F828" s="275">
        <v>5.5</v>
      </c>
      <c r="G828" s="36"/>
      <c r="H828" s="41"/>
    </row>
    <row r="829" spans="1:8" s="2" customFormat="1" ht="16.9" customHeight="1">
      <c r="A829" s="36"/>
      <c r="B829" s="41"/>
      <c r="C829" s="274" t="s">
        <v>2841</v>
      </c>
      <c r="D829" s="274" t="s">
        <v>3505</v>
      </c>
      <c r="E829" s="19" t="s">
        <v>275</v>
      </c>
      <c r="F829" s="275">
        <v>11.45</v>
      </c>
      <c r="G829" s="36"/>
      <c r="H829" s="41"/>
    </row>
    <row r="830" spans="1:8" s="2" customFormat="1" ht="16.9" customHeight="1">
      <c r="A830" s="36"/>
      <c r="B830" s="41"/>
      <c r="C830" s="270" t="s">
        <v>2400</v>
      </c>
      <c r="D830" s="271" t="s">
        <v>2400</v>
      </c>
      <c r="E830" s="272" t="s">
        <v>28</v>
      </c>
      <c r="F830" s="273">
        <v>4.2</v>
      </c>
      <c r="G830" s="36"/>
      <c r="H830" s="41"/>
    </row>
    <row r="831" spans="1:8" s="2" customFormat="1" ht="16.9" customHeight="1">
      <c r="A831" s="36"/>
      <c r="B831" s="41"/>
      <c r="C831" s="274" t="s">
        <v>2400</v>
      </c>
      <c r="D831" s="274" t="s">
        <v>2478</v>
      </c>
      <c r="E831" s="19" t="s">
        <v>28</v>
      </c>
      <c r="F831" s="275">
        <v>4.2</v>
      </c>
      <c r="G831" s="36"/>
      <c r="H831" s="41"/>
    </row>
    <row r="832" spans="1:8" s="2" customFormat="1" ht="16.9" customHeight="1">
      <c r="A832" s="36"/>
      <c r="B832" s="41"/>
      <c r="C832" s="276" t="s">
        <v>3393</v>
      </c>
      <c r="D832" s="36"/>
      <c r="E832" s="36"/>
      <c r="F832" s="36"/>
      <c r="G832" s="36"/>
      <c r="H832" s="41"/>
    </row>
    <row r="833" spans="1:8" s="2" customFormat="1" ht="16.9" customHeight="1">
      <c r="A833" s="36"/>
      <c r="B833" s="41"/>
      <c r="C833" s="274" t="s">
        <v>2473</v>
      </c>
      <c r="D833" s="274" t="s">
        <v>3518</v>
      </c>
      <c r="E833" s="19" t="s">
        <v>275</v>
      </c>
      <c r="F833" s="275">
        <v>5.5</v>
      </c>
      <c r="G833" s="36"/>
      <c r="H833" s="41"/>
    </row>
    <row r="834" spans="1:8" s="2" customFormat="1" ht="16.9" customHeight="1">
      <c r="A834" s="36"/>
      <c r="B834" s="41"/>
      <c r="C834" s="274" t="s">
        <v>2486</v>
      </c>
      <c r="D834" s="274" t="s">
        <v>3519</v>
      </c>
      <c r="E834" s="19" t="s">
        <v>275</v>
      </c>
      <c r="F834" s="275">
        <v>4.2</v>
      </c>
      <c r="G834" s="36"/>
      <c r="H834" s="41"/>
    </row>
    <row r="835" spans="1:8" s="2" customFormat="1" ht="16.9" customHeight="1">
      <c r="A835" s="36"/>
      <c r="B835" s="41"/>
      <c r="C835" s="274" t="s">
        <v>1109</v>
      </c>
      <c r="D835" s="274" t="s">
        <v>3459</v>
      </c>
      <c r="E835" s="19" t="s">
        <v>275</v>
      </c>
      <c r="F835" s="275">
        <v>35.001</v>
      </c>
      <c r="G835" s="36"/>
      <c r="H835" s="41"/>
    </row>
    <row r="836" spans="1:8" s="2" customFormat="1" ht="16.9" customHeight="1">
      <c r="A836" s="36"/>
      <c r="B836" s="41"/>
      <c r="C836" s="270" t="s">
        <v>2410</v>
      </c>
      <c r="D836" s="271" t="s">
        <v>2410</v>
      </c>
      <c r="E836" s="272" t="s">
        <v>28</v>
      </c>
      <c r="F836" s="273">
        <v>19.901</v>
      </c>
      <c r="G836" s="36"/>
      <c r="H836" s="41"/>
    </row>
    <row r="837" spans="1:8" s="2" customFormat="1" ht="16.9" customHeight="1">
      <c r="A837" s="36"/>
      <c r="B837" s="41"/>
      <c r="C837" s="274" t="s">
        <v>28</v>
      </c>
      <c r="D837" s="274" t="s">
        <v>2445</v>
      </c>
      <c r="E837" s="19" t="s">
        <v>28</v>
      </c>
      <c r="F837" s="275">
        <v>0</v>
      </c>
      <c r="G837" s="36"/>
      <c r="H837" s="41"/>
    </row>
    <row r="838" spans="1:8" s="2" customFormat="1" ht="16.9" customHeight="1">
      <c r="A838" s="36"/>
      <c r="B838" s="41"/>
      <c r="C838" s="274" t="s">
        <v>28</v>
      </c>
      <c r="D838" s="274" t="s">
        <v>2508</v>
      </c>
      <c r="E838" s="19" t="s">
        <v>28</v>
      </c>
      <c r="F838" s="275">
        <v>19.901</v>
      </c>
      <c r="G838" s="36"/>
      <c r="H838" s="41"/>
    </row>
    <row r="839" spans="1:8" s="2" customFormat="1" ht="16.9" customHeight="1">
      <c r="A839" s="36"/>
      <c r="B839" s="41"/>
      <c r="C839" s="274" t="s">
        <v>2410</v>
      </c>
      <c r="D839" s="274" t="s">
        <v>241</v>
      </c>
      <c r="E839" s="19" t="s">
        <v>28</v>
      </c>
      <c r="F839" s="275">
        <v>19.901</v>
      </c>
      <c r="G839" s="36"/>
      <c r="H839" s="41"/>
    </row>
    <row r="840" spans="1:8" s="2" customFormat="1" ht="16.9" customHeight="1">
      <c r="A840" s="36"/>
      <c r="B840" s="41"/>
      <c r="C840" s="276" t="s">
        <v>3393</v>
      </c>
      <c r="D840" s="36"/>
      <c r="E840" s="36"/>
      <c r="F840" s="36"/>
      <c r="G840" s="36"/>
      <c r="H840" s="41"/>
    </row>
    <row r="841" spans="1:8" s="2" customFormat="1" ht="16.9" customHeight="1">
      <c r="A841" s="36"/>
      <c r="B841" s="41"/>
      <c r="C841" s="274" t="s">
        <v>412</v>
      </c>
      <c r="D841" s="274" t="s">
        <v>3458</v>
      </c>
      <c r="E841" s="19" t="s">
        <v>275</v>
      </c>
      <c r="F841" s="275">
        <v>19.901</v>
      </c>
      <c r="G841" s="36"/>
      <c r="H841" s="41"/>
    </row>
    <row r="842" spans="1:8" s="2" customFormat="1" ht="16.9" customHeight="1">
      <c r="A842" s="36"/>
      <c r="B842" s="41"/>
      <c r="C842" s="274" t="s">
        <v>382</v>
      </c>
      <c r="D842" s="274" t="s">
        <v>3457</v>
      </c>
      <c r="E842" s="19" t="s">
        <v>275</v>
      </c>
      <c r="F842" s="275">
        <v>19.901</v>
      </c>
      <c r="G842" s="36"/>
      <c r="H842" s="41"/>
    </row>
    <row r="843" spans="1:8" s="2" customFormat="1" ht="16.9" customHeight="1">
      <c r="A843" s="36"/>
      <c r="B843" s="41"/>
      <c r="C843" s="274" t="s">
        <v>1109</v>
      </c>
      <c r="D843" s="274" t="s">
        <v>3459</v>
      </c>
      <c r="E843" s="19" t="s">
        <v>275</v>
      </c>
      <c r="F843" s="275">
        <v>35.001</v>
      </c>
      <c r="G843" s="36"/>
      <c r="H843" s="41"/>
    </row>
    <row r="844" spans="1:8" s="2" customFormat="1" ht="16.9" customHeight="1">
      <c r="A844" s="36"/>
      <c r="B844" s="41"/>
      <c r="C844" s="270" t="s">
        <v>2431</v>
      </c>
      <c r="D844" s="271" t="s">
        <v>2431</v>
      </c>
      <c r="E844" s="272" t="s">
        <v>28</v>
      </c>
      <c r="F844" s="273">
        <v>3.75</v>
      </c>
      <c r="G844" s="36"/>
      <c r="H844" s="41"/>
    </row>
    <row r="845" spans="1:8" s="2" customFormat="1" ht="16.9" customHeight="1">
      <c r="A845" s="36"/>
      <c r="B845" s="41"/>
      <c r="C845" s="274" t="s">
        <v>28</v>
      </c>
      <c r="D845" s="274" t="s">
        <v>2445</v>
      </c>
      <c r="E845" s="19" t="s">
        <v>28</v>
      </c>
      <c r="F845" s="275">
        <v>0</v>
      </c>
      <c r="G845" s="36"/>
      <c r="H845" s="41"/>
    </row>
    <row r="846" spans="1:8" s="2" customFormat="1" ht="16.9" customHeight="1">
      <c r="A846" s="36"/>
      <c r="B846" s="41"/>
      <c r="C846" s="274" t="s">
        <v>28</v>
      </c>
      <c r="D846" s="274" t="s">
        <v>2693</v>
      </c>
      <c r="E846" s="19" t="s">
        <v>28</v>
      </c>
      <c r="F846" s="275">
        <v>3.75</v>
      </c>
      <c r="G846" s="36"/>
      <c r="H846" s="41"/>
    </row>
    <row r="847" spans="1:8" s="2" customFormat="1" ht="16.9" customHeight="1">
      <c r="A847" s="36"/>
      <c r="B847" s="41"/>
      <c r="C847" s="274" t="s">
        <v>2431</v>
      </c>
      <c r="D847" s="274" t="s">
        <v>241</v>
      </c>
      <c r="E847" s="19" t="s">
        <v>28</v>
      </c>
      <c r="F847" s="275">
        <v>3.75</v>
      </c>
      <c r="G847" s="36"/>
      <c r="H847" s="41"/>
    </row>
    <row r="848" spans="1:8" s="2" customFormat="1" ht="16.9" customHeight="1">
      <c r="A848" s="36"/>
      <c r="B848" s="41"/>
      <c r="C848" s="276" t="s">
        <v>3393</v>
      </c>
      <c r="D848" s="36"/>
      <c r="E848" s="36"/>
      <c r="F848" s="36"/>
      <c r="G848" s="36"/>
      <c r="H848" s="41"/>
    </row>
    <row r="849" spans="1:8" s="2" customFormat="1" ht="16.9" customHeight="1">
      <c r="A849" s="36"/>
      <c r="B849" s="41"/>
      <c r="C849" s="274" t="s">
        <v>818</v>
      </c>
      <c r="D849" s="274" t="s">
        <v>3461</v>
      </c>
      <c r="E849" s="19" t="s">
        <v>323</v>
      </c>
      <c r="F849" s="275">
        <v>3.75</v>
      </c>
      <c r="G849" s="36"/>
      <c r="H849" s="41"/>
    </row>
    <row r="850" spans="1:8" s="2" customFormat="1" ht="16.9" customHeight="1">
      <c r="A850" s="36"/>
      <c r="B850" s="41"/>
      <c r="C850" s="274" t="s">
        <v>828</v>
      </c>
      <c r="D850" s="274" t="s">
        <v>3402</v>
      </c>
      <c r="E850" s="19" t="s">
        <v>275</v>
      </c>
      <c r="F850" s="275">
        <v>2.095</v>
      </c>
      <c r="G850" s="36"/>
      <c r="H850" s="41"/>
    </row>
    <row r="851" spans="1:8" s="2" customFormat="1" ht="16.9" customHeight="1">
      <c r="A851" s="36"/>
      <c r="B851" s="41"/>
      <c r="C851" s="274" t="s">
        <v>823</v>
      </c>
      <c r="D851" s="274" t="s">
        <v>824</v>
      </c>
      <c r="E851" s="19" t="s">
        <v>323</v>
      </c>
      <c r="F851" s="275">
        <v>4.5</v>
      </c>
      <c r="G851" s="36"/>
      <c r="H851" s="41"/>
    </row>
    <row r="852" spans="1:8" s="2" customFormat="1" ht="16.9" customHeight="1">
      <c r="A852" s="36"/>
      <c r="B852" s="41"/>
      <c r="C852" s="270" t="s">
        <v>2436</v>
      </c>
      <c r="D852" s="271" t="s">
        <v>2436</v>
      </c>
      <c r="E852" s="272" t="s">
        <v>28</v>
      </c>
      <c r="F852" s="273">
        <v>2.815</v>
      </c>
      <c r="G852" s="36"/>
      <c r="H852" s="41"/>
    </row>
    <row r="853" spans="1:8" s="2" customFormat="1" ht="16.9" customHeight="1">
      <c r="A853" s="36"/>
      <c r="B853" s="41"/>
      <c r="C853" s="274" t="s">
        <v>28</v>
      </c>
      <c r="D853" s="274" t="s">
        <v>2429</v>
      </c>
      <c r="E853" s="19" t="s">
        <v>28</v>
      </c>
      <c r="F853" s="275">
        <v>1.72</v>
      </c>
      <c r="G853" s="36"/>
      <c r="H853" s="41"/>
    </row>
    <row r="854" spans="1:8" s="2" customFormat="1" ht="16.9" customHeight="1">
      <c r="A854" s="36"/>
      <c r="B854" s="41"/>
      <c r="C854" s="274" t="s">
        <v>28</v>
      </c>
      <c r="D854" s="274" t="s">
        <v>2804</v>
      </c>
      <c r="E854" s="19" t="s">
        <v>28</v>
      </c>
      <c r="F854" s="275">
        <v>1.095</v>
      </c>
      <c r="G854" s="36"/>
      <c r="H854" s="41"/>
    </row>
    <row r="855" spans="1:8" s="2" customFormat="1" ht="16.9" customHeight="1">
      <c r="A855" s="36"/>
      <c r="B855" s="41"/>
      <c r="C855" s="274" t="s">
        <v>2436</v>
      </c>
      <c r="D855" s="274" t="s">
        <v>241</v>
      </c>
      <c r="E855" s="19" t="s">
        <v>28</v>
      </c>
      <c r="F855" s="275">
        <v>2.815</v>
      </c>
      <c r="G855" s="36"/>
      <c r="H855" s="41"/>
    </row>
    <row r="856" spans="1:8" s="2" customFormat="1" ht="16.9" customHeight="1">
      <c r="A856" s="36"/>
      <c r="B856" s="41"/>
      <c r="C856" s="276" t="s">
        <v>3393</v>
      </c>
      <c r="D856" s="36"/>
      <c r="E856" s="36"/>
      <c r="F856" s="36"/>
      <c r="G856" s="36"/>
      <c r="H856" s="41"/>
    </row>
    <row r="857" spans="1:8" s="2" customFormat="1" ht="16.9" customHeight="1">
      <c r="A857" s="36"/>
      <c r="B857" s="41"/>
      <c r="C857" s="274" t="s">
        <v>958</v>
      </c>
      <c r="D857" s="274" t="s">
        <v>3404</v>
      </c>
      <c r="E857" s="19" t="s">
        <v>275</v>
      </c>
      <c r="F857" s="275">
        <v>2.815</v>
      </c>
      <c r="G857" s="36"/>
      <c r="H857" s="41"/>
    </row>
    <row r="858" spans="1:8" s="2" customFormat="1" ht="16.9" customHeight="1">
      <c r="A858" s="36"/>
      <c r="B858" s="41"/>
      <c r="C858" s="274" t="s">
        <v>953</v>
      </c>
      <c r="D858" s="274" t="s">
        <v>3403</v>
      </c>
      <c r="E858" s="19" t="s">
        <v>275</v>
      </c>
      <c r="F858" s="275">
        <v>2.815</v>
      </c>
      <c r="G858" s="36"/>
      <c r="H858" s="41"/>
    </row>
    <row r="859" spans="1:8" s="2" customFormat="1" ht="16.9" customHeight="1">
      <c r="A859" s="36"/>
      <c r="B859" s="41"/>
      <c r="C859" s="274" t="s">
        <v>963</v>
      </c>
      <c r="D859" s="274" t="s">
        <v>3405</v>
      </c>
      <c r="E859" s="19" t="s">
        <v>275</v>
      </c>
      <c r="F859" s="275">
        <v>2.815</v>
      </c>
      <c r="G859" s="36"/>
      <c r="H859" s="41"/>
    </row>
    <row r="860" spans="1:8" s="2" customFormat="1" ht="16.9" customHeight="1">
      <c r="A860" s="36"/>
      <c r="B860" s="41"/>
      <c r="C860" s="274" t="s">
        <v>968</v>
      </c>
      <c r="D860" s="274" t="s">
        <v>3406</v>
      </c>
      <c r="E860" s="19" t="s">
        <v>275</v>
      </c>
      <c r="F860" s="275">
        <v>2.815</v>
      </c>
      <c r="G860" s="36"/>
      <c r="H860" s="41"/>
    </row>
    <row r="861" spans="1:8" s="2" customFormat="1" ht="16.9" customHeight="1">
      <c r="A861" s="36"/>
      <c r="B861" s="41"/>
      <c r="C861" s="274" t="s">
        <v>996</v>
      </c>
      <c r="D861" s="274" t="s">
        <v>3396</v>
      </c>
      <c r="E861" s="19" t="s">
        <v>275</v>
      </c>
      <c r="F861" s="275">
        <v>2.815</v>
      </c>
      <c r="G861" s="36"/>
      <c r="H861" s="41"/>
    </row>
    <row r="862" spans="1:8" s="2" customFormat="1" ht="16.9" customHeight="1">
      <c r="A862" s="36"/>
      <c r="B862" s="41"/>
      <c r="C862" s="274" t="s">
        <v>1008</v>
      </c>
      <c r="D862" s="274" t="s">
        <v>3520</v>
      </c>
      <c r="E862" s="19" t="s">
        <v>275</v>
      </c>
      <c r="F862" s="275">
        <v>2.815</v>
      </c>
      <c r="G862" s="36"/>
      <c r="H862" s="41"/>
    </row>
    <row r="863" spans="1:8" s="2" customFormat="1" ht="22.5">
      <c r="A863" s="36"/>
      <c r="B863" s="41"/>
      <c r="C863" s="274" t="s">
        <v>1014</v>
      </c>
      <c r="D863" s="274" t="s">
        <v>3407</v>
      </c>
      <c r="E863" s="19" t="s">
        <v>275</v>
      </c>
      <c r="F863" s="275">
        <v>2.815</v>
      </c>
      <c r="G863" s="36"/>
      <c r="H863" s="41"/>
    </row>
    <row r="864" spans="1:8" s="2" customFormat="1" ht="22.5">
      <c r="A864" s="36"/>
      <c r="B864" s="41"/>
      <c r="C864" s="274" t="s">
        <v>1002</v>
      </c>
      <c r="D864" s="274" t="s">
        <v>3408</v>
      </c>
      <c r="E864" s="19" t="s">
        <v>275</v>
      </c>
      <c r="F864" s="275">
        <v>3.79</v>
      </c>
      <c r="G864" s="36"/>
      <c r="H864" s="41"/>
    </row>
    <row r="865" spans="1:8" s="2" customFormat="1" ht="16.9" customHeight="1">
      <c r="A865" s="36"/>
      <c r="B865" s="41"/>
      <c r="C865" s="270" t="s">
        <v>2435</v>
      </c>
      <c r="D865" s="271" t="s">
        <v>2435</v>
      </c>
      <c r="E865" s="272" t="s">
        <v>28</v>
      </c>
      <c r="F865" s="273">
        <v>4.2</v>
      </c>
      <c r="G865" s="36"/>
      <c r="H865" s="41"/>
    </row>
    <row r="866" spans="1:8" s="2" customFormat="1" ht="16.9" customHeight="1">
      <c r="A866" s="36"/>
      <c r="B866" s="41"/>
      <c r="C866" s="274" t="s">
        <v>28</v>
      </c>
      <c r="D866" s="274" t="s">
        <v>2706</v>
      </c>
      <c r="E866" s="19" t="s">
        <v>28</v>
      </c>
      <c r="F866" s="275">
        <v>0</v>
      </c>
      <c r="G866" s="36"/>
      <c r="H866" s="41"/>
    </row>
    <row r="867" spans="1:8" s="2" customFormat="1" ht="16.9" customHeight="1">
      <c r="A867" s="36"/>
      <c r="B867" s="41"/>
      <c r="C867" s="274" t="s">
        <v>28</v>
      </c>
      <c r="D867" s="274" t="s">
        <v>2808</v>
      </c>
      <c r="E867" s="19" t="s">
        <v>28</v>
      </c>
      <c r="F867" s="275">
        <v>4.2</v>
      </c>
      <c r="G867" s="36"/>
      <c r="H867" s="41"/>
    </row>
    <row r="868" spans="1:8" s="2" customFormat="1" ht="16.9" customHeight="1">
      <c r="A868" s="36"/>
      <c r="B868" s="41"/>
      <c r="C868" s="274" t="s">
        <v>2435</v>
      </c>
      <c r="D868" s="274" t="s">
        <v>241</v>
      </c>
      <c r="E868" s="19" t="s">
        <v>28</v>
      </c>
      <c r="F868" s="275">
        <v>4.2</v>
      </c>
      <c r="G868" s="36"/>
      <c r="H868" s="41"/>
    </row>
    <row r="869" spans="1:8" s="2" customFormat="1" ht="16.9" customHeight="1">
      <c r="A869" s="36"/>
      <c r="B869" s="41"/>
      <c r="C869" s="276" t="s">
        <v>3393</v>
      </c>
      <c r="D869" s="36"/>
      <c r="E869" s="36"/>
      <c r="F869" s="36"/>
      <c r="G869" s="36"/>
      <c r="H869" s="41"/>
    </row>
    <row r="870" spans="1:8" s="2" customFormat="1" ht="16.9" customHeight="1">
      <c r="A870" s="36"/>
      <c r="B870" s="41"/>
      <c r="C870" s="274" t="s">
        <v>984</v>
      </c>
      <c r="D870" s="274" t="s">
        <v>3465</v>
      </c>
      <c r="E870" s="19" t="s">
        <v>323</v>
      </c>
      <c r="F870" s="275">
        <v>4.2</v>
      </c>
      <c r="G870" s="36"/>
      <c r="H870" s="41"/>
    </row>
    <row r="871" spans="1:8" s="2" customFormat="1" ht="16.9" customHeight="1">
      <c r="A871" s="36"/>
      <c r="B871" s="41"/>
      <c r="C871" s="274" t="s">
        <v>1019</v>
      </c>
      <c r="D871" s="274" t="s">
        <v>3462</v>
      </c>
      <c r="E871" s="19" t="s">
        <v>323</v>
      </c>
      <c r="F871" s="275">
        <v>4.2</v>
      </c>
      <c r="G871" s="36"/>
      <c r="H871" s="41"/>
    </row>
    <row r="872" spans="1:8" s="2" customFormat="1" ht="22.5">
      <c r="A872" s="36"/>
      <c r="B872" s="41"/>
      <c r="C872" s="274" t="s">
        <v>1002</v>
      </c>
      <c r="D872" s="274" t="s">
        <v>3408</v>
      </c>
      <c r="E872" s="19" t="s">
        <v>275</v>
      </c>
      <c r="F872" s="275">
        <v>3.79</v>
      </c>
      <c r="G872" s="36"/>
      <c r="H872" s="41"/>
    </row>
    <row r="873" spans="1:8" s="2" customFormat="1" ht="16.9" customHeight="1">
      <c r="A873" s="36"/>
      <c r="B873" s="41"/>
      <c r="C873" s="270" t="s">
        <v>2429</v>
      </c>
      <c r="D873" s="271" t="s">
        <v>2429</v>
      </c>
      <c r="E873" s="272" t="s">
        <v>28</v>
      </c>
      <c r="F873" s="273">
        <v>1.72</v>
      </c>
      <c r="G873" s="36"/>
      <c r="H873" s="41"/>
    </row>
    <row r="874" spans="1:8" s="2" customFormat="1" ht="16.9" customHeight="1">
      <c r="A874" s="36"/>
      <c r="B874" s="41"/>
      <c r="C874" s="274" t="s">
        <v>28</v>
      </c>
      <c r="D874" s="274" t="s">
        <v>2445</v>
      </c>
      <c r="E874" s="19" t="s">
        <v>28</v>
      </c>
      <c r="F874" s="275">
        <v>0</v>
      </c>
      <c r="G874" s="36"/>
      <c r="H874" s="41"/>
    </row>
    <row r="875" spans="1:8" s="2" customFormat="1" ht="16.9" customHeight="1">
      <c r="A875" s="36"/>
      <c r="B875" s="41"/>
      <c r="C875" s="274" t="s">
        <v>28</v>
      </c>
      <c r="D875" s="274" t="s">
        <v>2455</v>
      </c>
      <c r="E875" s="19" t="s">
        <v>28</v>
      </c>
      <c r="F875" s="275">
        <v>1.72</v>
      </c>
      <c r="G875" s="36"/>
      <c r="H875" s="41"/>
    </row>
    <row r="876" spans="1:8" s="2" customFormat="1" ht="16.9" customHeight="1">
      <c r="A876" s="36"/>
      <c r="B876" s="41"/>
      <c r="C876" s="274" t="s">
        <v>2429</v>
      </c>
      <c r="D876" s="274" t="s">
        <v>241</v>
      </c>
      <c r="E876" s="19" t="s">
        <v>28</v>
      </c>
      <c r="F876" s="275">
        <v>1.72</v>
      </c>
      <c r="G876" s="36"/>
      <c r="H876" s="41"/>
    </row>
    <row r="877" spans="1:8" s="2" customFormat="1" ht="16.9" customHeight="1">
      <c r="A877" s="36"/>
      <c r="B877" s="41"/>
      <c r="C877" s="276" t="s">
        <v>3393</v>
      </c>
      <c r="D877" s="36"/>
      <c r="E877" s="36"/>
      <c r="F877" s="36"/>
      <c r="G877" s="36"/>
      <c r="H877" s="41"/>
    </row>
    <row r="878" spans="1:8" s="2" customFormat="1" ht="16.9" customHeight="1">
      <c r="A878" s="36"/>
      <c r="B878" s="41"/>
      <c r="C878" s="274" t="s">
        <v>808</v>
      </c>
      <c r="D878" s="274" t="s">
        <v>3401</v>
      </c>
      <c r="E878" s="19" t="s">
        <v>275</v>
      </c>
      <c r="F878" s="275">
        <v>1.72</v>
      </c>
      <c r="G878" s="36"/>
      <c r="H878" s="41"/>
    </row>
    <row r="879" spans="1:8" s="2" customFormat="1" ht="16.9" customHeight="1">
      <c r="A879" s="36"/>
      <c r="B879" s="41"/>
      <c r="C879" s="274" t="s">
        <v>828</v>
      </c>
      <c r="D879" s="274" t="s">
        <v>3402</v>
      </c>
      <c r="E879" s="19" t="s">
        <v>275</v>
      </c>
      <c r="F879" s="275">
        <v>2.095</v>
      </c>
      <c r="G879" s="36"/>
      <c r="H879" s="41"/>
    </row>
    <row r="880" spans="1:8" s="2" customFormat="1" ht="16.9" customHeight="1">
      <c r="A880" s="36"/>
      <c r="B880" s="41"/>
      <c r="C880" s="274" t="s">
        <v>958</v>
      </c>
      <c r="D880" s="274" t="s">
        <v>3404</v>
      </c>
      <c r="E880" s="19" t="s">
        <v>275</v>
      </c>
      <c r="F880" s="275">
        <v>2.815</v>
      </c>
      <c r="G880" s="36"/>
      <c r="H880" s="41"/>
    </row>
    <row r="881" spans="1:8" s="2" customFormat="1" ht="16.9" customHeight="1">
      <c r="A881" s="36"/>
      <c r="B881" s="41"/>
      <c r="C881" s="274" t="s">
        <v>813</v>
      </c>
      <c r="D881" s="274" t="s">
        <v>814</v>
      </c>
      <c r="E881" s="19" t="s">
        <v>275</v>
      </c>
      <c r="F881" s="275">
        <v>3.509</v>
      </c>
      <c r="G881" s="36"/>
      <c r="H881" s="41"/>
    </row>
    <row r="882" spans="1:8" s="2" customFormat="1" ht="16.9" customHeight="1">
      <c r="A882" s="36"/>
      <c r="B882" s="41"/>
      <c r="C882" s="270" t="s">
        <v>2398</v>
      </c>
      <c r="D882" s="271" t="s">
        <v>2398</v>
      </c>
      <c r="E882" s="272" t="s">
        <v>28</v>
      </c>
      <c r="F882" s="273">
        <v>1.333</v>
      </c>
      <c r="G882" s="36"/>
      <c r="H882" s="41"/>
    </row>
    <row r="883" spans="1:8" s="2" customFormat="1" ht="16.9" customHeight="1">
      <c r="A883" s="36"/>
      <c r="B883" s="41"/>
      <c r="C883" s="274" t="s">
        <v>28</v>
      </c>
      <c r="D883" s="274" t="s">
        <v>2445</v>
      </c>
      <c r="E883" s="19" t="s">
        <v>28</v>
      </c>
      <c r="F883" s="275">
        <v>0</v>
      </c>
      <c r="G883" s="36"/>
      <c r="H883" s="41"/>
    </row>
    <row r="884" spans="1:8" s="2" customFormat="1" ht="16.9" customHeight="1">
      <c r="A884" s="36"/>
      <c r="B884" s="41"/>
      <c r="C884" s="274" t="s">
        <v>28</v>
      </c>
      <c r="D884" s="274" t="s">
        <v>2446</v>
      </c>
      <c r="E884" s="19" t="s">
        <v>28</v>
      </c>
      <c r="F884" s="275">
        <v>1.333</v>
      </c>
      <c r="G884" s="36"/>
      <c r="H884" s="41"/>
    </row>
    <row r="885" spans="1:8" s="2" customFormat="1" ht="16.9" customHeight="1">
      <c r="A885" s="36"/>
      <c r="B885" s="41"/>
      <c r="C885" s="274" t="s">
        <v>2398</v>
      </c>
      <c r="D885" s="274" t="s">
        <v>241</v>
      </c>
      <c r="E885" s="19" t="s">
        <v>28</v>
      </c>
      <c r="F885" s="275">
        <v>1.333</v>
      </c>
      <c r="G885" s="36"/>
      <c r="H885" s="41"/>
    </row>
    <row r="886" spans="1:8" s="2" customFormat="1" ht="16.9" customHeight="1">
      <c r="A886" s="36"/>
      <c r="B886" s="41"/>
      <c r="C886" s="276" t="s">
        <v>3393</v>
      </c>
      <c r="D886" s="36"/>
      <c r="E886" s="36"/>
      <c r="F886" s="36"/>
      <c r="G886" s="36"/>
      <c r="H886" s="41"/>
    </row>
    <row r="887" spans="1:8" s="2" customFormat="1" ht="16.9" customHeight="1">
      <c r="A887" s="36"/>
      <c r="B887" s="41"/>
      <c r="C887" s="274" t="s">
        <v>231</v>
      </c>
      <c r="D887" s="274" t="s">
        <v>3471</v>
      </c>
      <c r="E887" s="19" t="s">
        <v>233</v>
      </c>
      <c r="F887" s="275">
        <v>1.333</v>
      </c>
      <c r="G887" s="36"/>
      <c r="H887" s="41"/>
    </row>
    <row r="888" spans="1:8" s="2" customFormat="1" ht="16.9" customHeight="1">
      <c r="A888" s="36"/>
      <c r="B888" s="41"/>
      <c r="C888" s="274" t="s">
        <v>242</v>
      </c>
      <c r="D888" s="274" t="s">
        <v>3472</v>
      </c>
      <c r="E888" s="19" t="s">
        <v>233</v>
      </c>
      <c r="F888" s="275">
        <v>1.333</v>
      </c>
      <c r="G888" s="36"/>
      <c r="H888" s="41"/>
    </row>
    <row r="889" spans="1:8" s="2" customFormat="1" ht="22.5">
      <c r="A889" s="36"/>
      <c r="B889" s="41"/>
      <c r="C889" s="274" t="s">
        <v>247</v>
      </c>
      <c r="D889" s="274" t="s">
        <v>3473</v>
      </c>
      <c r="E889" s="19" t="s">
        <v>233</v>
      </c>
      <c r="F889" s="275">
        <v>13.33</v>
      </c>
      <c r="G889" s="36"/>
      <c r="H889" s="41"/>
    </row>
    <row r="890" spans="1:8" s="2" customFormat="1" ht="22.5">
      <c r="A890" s="36"/>
      <c r="B890" s="41"/>
      <c r="C890" s="274" t="s">
        <v>252</v>
      </c>
      <c r="D890" s="274" t="s">
        <v>3474</v>
      </c>
      <c r="E890" s="19" t="s">
        <v>233</v>
      </c>
      <c r="F890" s="275">
        <v>1.333</v>
      </c>
      <c r="G890" s="36"/>
      <c r="H890" s="41"/>
    </row>
    <row r="891" spans="1:8" s="2" customFormat="1" ht="16.9" customHeight="1">
      <c r="A891" s="36"/>
      <c r="B891" s="41"/>
      <c r="C891" s="274" t="s">
        <v>257</v>
      </c>
      <c r="D891" s="274" t="s">
        <v>3475</v>
      </c>
      <c r="E891" s="19" t="s">
        <v>233</v>
      </c>
      <c r="F891" s="275">
        <v>1.333</v>
      </c>
      <c r="G891" s="36"/>
      <c r="H891" s="41"/>
    </row>
    <row r="892" spans="1:8" s="2" customFormat="1" ht="16.9" customHeight="1">
      <c r="A892" s="36"/>
      <c r="B892" s="41"/>
      <c r="C892" s="274" t="s">
        <v>262</v>
      </c>
      <c r="D892" s="274" t="s">
        <v>3476</v>
      </c>
      <c r="E892" s="19" t="s">
        <v>264</v>
      </c>
      <c r="F892" s="275">
        <v>1.333</v>
      </c>
      <c r="G892" s="36"/>
      <c r="H892" s="41"/>
    </row>
    <row r="893" spans="1:8" s="2" customFormat="1" ht="16.9" customHeight="1">
      <c r="A893" s="36"/>
      <c r="B893" s="41"/>
      <c r="C893" s="274" t="s">
        <v>268</v>
      </c>
      <c r="D893" s="274" t="s">
        <v>3477</v>
      </c>
      <c r="E893" s="19" t="s">
        <v>233</v>
      </c>
      <c r="F893" s="275">
        <v>1.333</v>
      </c>
      <c r="G893" s="36"/>
      <c r="H893" s="41"/>
    </row>
    <row r="894" spans="1:8" s="2" customFormat="1" ht="26.45" customHeight="1">
      <c r="A894" s="36"/>
      <c r="B894" s="41"/>
      <c r="C894" s="269" t="s">
        <v>3521</v>
      </c>
      <c r="D894" s="269" t="s">
        <v>102</v>
      </c>
      <c r="E894" s="36"/>
      <c r="F894" s="36"/>
      <c r="G894" s="36"/>
      <c r="H894" s="41"/>
    </row>
    <row r="895" spans="1:8" s="2" customFormat="1" ht="16.9" customHeight="1">
      <c r="A895" s="36"/>
      <c r="B895" s="41"/>
      <c r="C895" s="270" t="s">
        <v>2875</v>
      </c>
      <c r="D895" s="271" t="s">
        <v>2875</v>
      </c>
      <c r="E895" s="272" t="s">
        <v>28</v>
      </c>
      <c r="F895" s="273">
        <v>17.28</v>
      </c>
      <c r="G895" s="36"/>
      <c r="H895" s="41"/>
    </row>
    <row r="896" spans="1:8" s="2" customFormat="1" ht="16.9" customHeight="1">
      <c r="A896" s="36"/>
      <c r="B896" s="41"/>
      <c r="C896" s="274" t="s">
        <v>28</v>
      </c>
      <c r="D896" s="274" t="s">
        <v>2987</v>
      </c>
      <c r="E896" s="19" t="s">
        <v>28</v>
      </c>
      <c r="F896" s="275">
        <v>0</v>
      </c>
      <c r="G896" s="36"/>
      <c r="H896" s="41"/>
    </row>
    <row r="897" spans="1:8" s="2" customFormat="1" ht="16.9" customHeight="1">
      <c r="A897" s="36"/>
      <c r="B897" s="41"/>
      <c r="C897" s="274" t="s">
        <v>28</v>
      </c>
      <c r="D897" s="274" t="s">
        <v>2995</v>
      </c>
      <c r="E897" s="19" t="s">
        <v>28</v>
      </c>
      <c r="F897" s="275">
        <v>6.192</v>
      </c>
      <c r="G897" s="36"/>
      <c r="H897" s="41"/>
    </row>
    <row r="898" spans="1:8" s="2" customFormat="1" ht="16.9" customHeight="1">
      <c r="A898" s="36"/>
      <c r="B898" s="41"/>
      <c r="C898" s="274" t="s">
        <v>28</v>
      </c>
      <c r="D898" s="274" t="s">
        <v>2996</v>
      </c>
      <c r="E898" s="19" t="s">
        <v>28</v>
      </c>
      <c r="F898" s="275">
        <v>11.088</v>
      </c>
      <c r="G898" s="36"/>
      <c r="H898" s="41"/>
    </row>
    <row r="899" spans="1:8" s="2" customFormat="1" ht="16.9" customHeight="1">
      <c r="A899" s="36"/>
      <c r="B899" s="41"/>
      <c r="C899" s="274" t="s">
        <v>2875</v>
      </c>
      <c r="D899" s="274" t="s">
        <v>241</v>
      </c>
      <c r="E899" s="19" t="s">
        <v>28</v>
      </c>
      <c r="F899" s="275">
        <v>17.28</v>
      </c>
      <c r="G899" s="36"/>
      <c r="H899" s="41"/>
    </row>
    <row r="900" spans="1:8" s="2" customFormat="1" ht="16.9" customHeight="1">
      <c r="A900" s="36"/>
      <c r="B900" s="41"/>
      <c r="C900" s="276" t="s">
        <v>3393</v>
      </c>
      <c r="D900" s="36"/>
      <c r="E900" s="36"/>
      <c r="F900" s="36"/>
      <c r="G900" s="36"/>
      <c r="H900" s="41"/>
    </row>
    <row r="901" spans="1:8" s="2" customFormat="1" ht="16.9" customHeight="1">
      <c r="A901" s="36"/>
      <c r="B901" s="41"/>
      <c r="C901" s="274" t="s">
        <v>2462</v>
      </c>
      <c r="D901" s="274" t="s">
        <v>3522</v>
      </c>
      <c r="E901" s="19" t="s">
        <v>275</v>
      </c>
      <c r="F901" s="275">
        <v>17.28</v>
      </c>
      <c r="G901" s="36"/>
      <c r="H901" s="41"/>
    </row>
    <row r="902" spans="1:8" s="2" customFormat="1" ht="16.9" customHeight="1">
      <c r="A902" s="36"/>
      <c r="B902" s="41"/>
      <c r="C902" s="274" t="s">
        <v>2467</v>
      </c>
      <c r="D902" s="274" t="s">
        <v>3523</v>
      </c>
      <c r="E902" s="19" t="s">
        <v>275</v>
      </c>
      <c r="F902" s="275">
        <v>17.28</v>
      </c>
      <c r="G902" s="36"/>
      <c r="H902" s="41"/>
    </row>
    <row r="903" spans="1:8" s="2" customFormat="1" ht="16.9" customHeight="1">
      <c r="A903" s="36"/>
      <c r="B903" s="41"/>
      <c r="C903" s="270" t="s">
        <v>160</v>
      </c>
      <c r="D903" s="271" t="s">
        <v>160</v>
      </c>
      <c r="E903" s="272" t="s">
        <v>28</v>
      </c>
      <c r="F903" s="273">
        <v>3.198</v>
      </c>
      <c r="G903" s="36"/>
      <c r="H903" s="41"/>
    </row>
    <row r="904" spans="1:8" s="2" customFormat="1" ht="16.9" customHeight="1">
      <c r="A904" s="36"/>
      <c r="B904" s="41"/>
      <c r="C904" s="274" t="s">
        <v>28</v>
      </c>
      <c r="D904" s="274" t="s">
        <v>2909</v>
      </c>
      <c r="E904" s="19" t="s">
        <v>28</v>
      </c>
      <c r="F904" s="275">
        <v>0</v>
      </c>
      <c r="G904" s="36"/>
      <c r="H904" s="41"/>
    </row>
    <row r="905" spans="1:8" s="2" customFormat="1" ht="16.9" customHeight="1">
      <c r="A905" s="36"/>
      <c r="B905" s="41"/>
      <c r="C905" s="274" t="s">
        <v>28</v>
      </c>
      <c r="D905" s="274" t="s">
        <v>3033</v>
      </c>
      <c r="E905" s="19" t="s">
        <v>28</v>
      </c>
      <c r="F905" s="275">
        <v>3.198</v>
      </c>
      <c r="G905" s="36"/>
      <c r="H905" s="41"/>
    </row>
    <row r="906" spans="1:8" s="2" customFormat="1" ht="16.9" customHeight="1">
      <c r="A906" s="36"/>
      <c r="B906" s="41"/>
      <c r="C906" s="274" t="s">
        <v>160</v>
      </c>
      <c r="D906" s="274" t="s">
        <v>241</v>
      </c>
      <c r="E906" s="19" t="s">
        <v>28</v>
      </c>
      <c r="F906" s="275">
        <v>3.198</v>
      </c>
      <c r="G906" s="36"/>
      <c r="H906" s="41"/>
    </row>
    <row r="907" spans="1:8" s="2" customFormat="1" ht="16.9" customHeight="1">
      <c r="A907" s="36"/>
      <c r="B907" s="41"/>
      <c r="C907" s="276" t="s">
        <v>3393</v>
      </c>
      <c r="D907" s="36"/>
      <c r="E907" s="36"/>
      <c r="F907" s="36"/>
      <c r="G907" s="36"/>
      <c r="H907" s="41"/>
    </row>
    <row r="908" spans="1:8" s="2" customFormat="1" ht="22.5">
      <c r="A908" s="36"/>
      <c r="B908" s="41"/>
      <c r="C908" s="274" t="s">
        <v>3030</v>
      </c>
      <c r="D908" s="274" t="s">
        <v>3031</v>
      </c>
      <c r="E908" s="19" t="s">
        <v>275</v>
      </c>
      <c r="F908" s="275">
        <v>3.198</v>
      </c>
      <c r="G908" s="36"/>
      <c r="H908" s="41"/>
    </row>
    <row r="909" spans="1:8" s="2" customFormat="1" ht="16.9" customHeight="1">
      <c r="A909" s="36"/>
      <c r="B909" s="41"/>
      <c r="C909" s="274" t="s">
        <v>3034</v>
      </c>
      <c r="D909" s="274" t="s">
        <v>3524</v>
      </c>
      <c r="E909" s="19" t="s">
        <v>275</v>
      </c>
      <c r="F909" s="275">
        <v>75.955</v>
      </c>
      <c r="G909" s="36"/>
      <c r="H909" s="41"/>
    </row>
    <row r="910" spans="1:8" s="2" customFormat="1" ht="16.9" customHeight="1">
      <c r="A910" s="36"/>
      <c r="B910" s="41"/>
      <c r="C910" s="270" t="s">
        <v>2871</v>
      </c>
      <c r="D910" s="271" t="s">
        <v>2871</v>
      </c>
      <c r="E910" s="272" t="s">
        <v>28</v>
      </c>
      <c r="F910" s="273">
        <v>54.74</v>
      </c>
      <c r="G910" s="36"/>
      <c r="H910" s="41"/>
    </row>
    <row r="911" spans="1:8" s="2" customFormat="1" ht="16.9" customHeight="1">
      <c r="A911" s="36"/>
      <c r="B911" s="41"/>
      <c r="C911" s="274" t="s">
        <v>28</v>
      </c>
      <c r="D911" s="274" t="s">
        <v>2909</v>
      </c>
      <c r="E911" s="19" t="s">
        <v>28</v>
      </c>
      <c r="F911" s="275">
        <v>0</v>
      </c>
      <c r="G911" s="36"/>
      <c r="H911" s="41"/>
    </row>
    <row r="912" spans="1:8" s="2" customFormat="1" ht="16.9" customHeight="1">
      <c r="A912" s="36"/>
      <c r="B912" s="41"/>
      <c r="C912" s="274" t="s">
        <v>28</v>
      </c>
      <c r="D912" s="274" t="s">
        <v>2982</v>
      </c>
      <c r="E912" s="19" t="s">
        <v>28</v>
      </c>
      <c r="F912" s="275">
        <v>54.74</v>
      </c>
      <c r="G912" s="36"/>
      <c r="H912" s="41"/>
    </row>
    <row r="913" spans="1:8" s="2" customFormat="1" ht="16.9" customHeight="1">
      <c r="A913" s="36"/>
      <c r="B913" s="41"/>
      <c r="C913" s="274" t="s">
        <v>2871</v>
      </c>
      <c r="D913" s="274" t="s">
        <v>241</v>
      </c>
      <c r="E913" s="19" t="s">
        <v>28</v>
      </c>
      <c r="F913" s="275">
        <v>54.74</v>
      </c>
      <c r="G913" s="36"/>
      <c r="H913" s="41"/>
    </row>
    <row r="914" spans="1:8" s="2" customFormat="1" ht="16.9" customHeight="1">
      <c r="A914" s="36"/>
      <c r="B914" s="41"/>
      <c r="C914" s="276" t="s">
        <v>3393</v>
      </c>
      <c r="D914" s="36"/>
      <c r="E914" s="36"/>
      <c r="F914" s="36"/>
      <c r="G914" s="36"/>
      <c r="H914" s="41"/>
    </row>
    <row r="915" spans="1:8" s="2" customFormat="1" ht="22.5">
      <c r="A915" s="36"/>
      <c r="B915" s="41"/>
      <c r="C915" s="274" t="s">
        <v>2978</v>
      </c>
      <c r="D915" s="274" t="s">
        <v>3525</v>
      </c>
      <c r="E915" s="19" t="s">
        <v>323</v>
      </c>
      <c r="F915" s="275">
        <v>54.74</v>
      </c>
      <c r="G915" s="36"/>
      <c r="H915" s="41"/>
    </row>
    <row r="916" spans="1:8" s="2" customFormat="1" ht="16.9" customHeight="1">
      <c r="A916" s="36"/>
      <c r="B916" s="41"/>
      <c r="C916" s="274" t="s">
        <v>2965</v>
      </c>
      <c r="D916" s="274" t="s">
        <v>3526</v>
      </c>
      <c r="E916" s="19" t="s">
        <v>233</v>
      </c>
      <c r="F916" s="275">
        <v>10.948</v>
      </c>
      <c r="G916" s="36"/>
      <c r="H916" s="41"/>
    </row>
    <row r="917" spans="1:8" s="2" customFormat="1" ht="22.5">
      <c r="A917" s="36"/>
      <c r="B917" s="41"/>
      <c r="C917" s="274" t="s">
        <v>2969</v>
      </c>
      <c r="D917" s="274" t="s">
        <v>3527</v>
      </c>
      <c r="E917" s="19" t="s">
        <v>275</v>
      </c>
      <c r="F917" s="275">
        <v>136.85</v>
      </c>
      <c r="G917" s="36"/>
      <c r="H917" s="41"/>
    </row>
    <row r="918" spans="1:8" s="2" customFormat="1" ht="16.9" customHeight="1">
      <c r="A918" s="36"/>
      <c r="B918" s="41"/>
      <c r="C918" s="270" t="s">
        <v>2873</v>
      </c>
      <c r="D918" s="271" t="s">
        <v>2873</v>
      </c>
      <c r="E918" s="272" t="s">
        <v>28</v>
      </c>
      <c r="F918" s="273">
        <v>136.85</v>
      </c>
      <c r="G918" s="36"/>
      <c r="H918" s="41"/>
    </row>
    <row r="919" spans="1:8" s="2" customFormat="1" ht="16.9" customHeight="1">
      <c r="A919" s="36"/>
      <c r="B919" s="41"/>
      <c r="C919" s="274" t="s">
        <v>28</v>
      </c>
      <c r="D919" s="274" t="s">
        <v>2973</v>
      </c>
      <c r="E919" s="19" t="s">
        <v>28</v>
      </c>
      <c r="F919" s="275">
        <v>136.85</v>
      </c>
      <c r="G919" s="36"/>
      <c r="H919" s="41"/>
    </row>
    <row r="920" spans="1:8" s="2" customFormat="1" ht="16.9" customHeight="1">
      <c r="A920" s="36"/>
      <c r="B920" s="41"/>
      <c r="C920" s="274" t="s">
        <v>2873</v>
      </c>
      <c r="D920" s="274" t="s">
        <v>241</v>
      </c>
      <c r="E920" s="19" t="s">
        <v>28</v>
      </c>
      <c r="F920" s="275">
        <v>136.85</v>
      </c>
      <c r="G920" s="36"/>
      <c r="H920" s="41"/>
    </row>
    <row r="921" spans="1:8" s="2" customFormat="1" ht="16.9" customHeight="1">
      <c r="A921" s="36"/>
      <c r="B921" s="41"/>
      <c r="C921" s="276" t="s">
        <v>3393</v>
      </c>
      <c r="D921" s="36"/>
      <c r="E921" s="36"/>
      <c r="F921" s="36"/>
      <c r="G921" s="36"/>
      <c r="H921" s="41"/>
    </row>
    <row r="922" spans="1:8" s="2" customFormat="1" ht="22.5">
      <c r="A922" s="36"/>
      <c r="B922" s="41"/>
      <c r="C922" s="274" t="s">
        <v>2969</v>
      </c>
      <c r="D922" s="274" t="s">
        <v>3527</v>
      </c>
      <c r="E922" s="19" t="s">
        <v>275</v>
      </c>
      <c r="F922" s="275">
        <v>136.85</v>
      </c>
      <c r="G922" s="36"/>
      <c r="H922" s="41"/>
    </row>
    <row r="923" spans="1:8" s="2" customFormat="1" ht="16.9" customHeight="1">
      <c r="A923" s="36"/>
      <c r="B923" s="41"/>
      <c r="C923" s="274" t="s">
        <v>2974</v>
      </c>
      <c r="D923" s="274" t="s">
        <v>2975</v>
      </c>
      <c r="E923" s="19" t="s">
        <v>275</v>
      </c>
      <c r="F923" s="275">
        <v>164.22</v>
      </c>
      <c r="G923" s="36"/>
      <c r="H923" s="41"/>
    </row>
    <row r="924" spans="1:8" s="2" customFormat="1" ht="16.9" customHeight="1">
      <c r="A924" s="36"/>
      <c r="B924" s="41"/>
      <c r="C924" s="270" t="s">
        <v>2859</v>
      </c>
      <c r="D924" s="271" t="s">
        <v>2859</v>
      </c>
      <c r="E924" s="272" t="s">
        <v>28</v>
      </c>
      <c r="F924" s="273">
        <v>47.433</v>
      </c>
      <c r="G924" s="36"/>
      <c r="H924" s="41"/>
    </row>
    <row r="925" spans="1:8" s="2" customFormat="1" ht="16.9" customHeight="1">
      <c r="A925" s="36"/>
      <c r="B925" s="41"/>
      <c r="C925" s="274" t="s">
        <v>28</v>
      </c>
      <c r="D925" s="274" t="s">
        <v>2900</v>
      </c>
      <c r="E925" s="19" t="s">
        <v>28</v>
      </c>
      <c r="F925" s="275">
        <v>47.433</v>
      </c>
      <c r="G925" s="36"/>
      <c r="H925" s="41"/>
    </row>
    <row r="926" spans="1:8" s="2" customFormat="1" ht="16.9" customHeight="1">
      <c r="A926" s="36"/>
      <c r="B926" s="41"/>
      <c r="C926" s="274" t="s">
        <v>2859</v>
      </c>
      <c r="D926" s="274" t="s">
        <v>241</v>
      </c>
      <c r="E926" s="19" t="s">
        <v>28</v>
      </c>
      <c r="F926" s="275">
        <v>47.433</v>
      </c>
      <c r="G926" s="36"/>
      <c r="H926" s="41"/>
    </row>
    <row r="927" spans="1:8" s="2" customFormat="1" ht="16.9" customHeight="1">
      <c r="A927" s="36"/>
      <c r="B927" s="41"/>
      <c r="C927" s="276" t="s">
        <v>3393</v>
      </c>
      <c r="D927" s="36"/>
      <c r="E927" s="36"/>
      <c r="F927" s="36"/>
      <c r="G927" s="36"/>
      <c r="H927" s="41"/>
    </row>
    <row r="928" spans="1:8" s="2" customFormat="1" ht="16.9" customHeight="1">
      <c r="A928" s="36"/>
      <c r="B928" s="41"/>
      <c r="C928" s="274" t="s">
        <v>2896</v>
      </c>
      <c r="D928" s="274" t="s">
        <v>3528</v>
      </c>
      <c r="E928" s="19" t="s">
        <v>233</v>
      </c>
      <c r="F928" s="275">
        <v>47.433</v>
      </c>
      <c r="G928" s="36"/>
      <c r="H928" s="41"/>
    </row>
    <row r="929" spans="1:8" s="2" customFormat="1" ht="16.9" customHeight="1">
      <c r="A929" s="36"/>
      <c r="B929" s="41"/>
      <c r="C929" s="274" t="s">
        <v>2901</v>
      </c>
      <c r="D929" s="274" t="s">
        <v>3529</v>
      </c>
      <c r="E929" s="19" t="s">
        <v>233</v>
      </c>
      <c r="F929" s="275">
        <v>47.433</v>
      </c>
      <c r="G929" s="36"/>
      <c r="H929" s="41"/>
    </row>
    <row r="930" spans="1:8" s="2" customFormat="1" ht="16.9" customHeight="1">
      <c r="A930" s="36"/>
      <c r="B930" s="41"/>
      <c r="C930" s="274" t="s">
        <v>242</v>
      </c>
      <c r="D930" s="274" t="s">
        <v>3472</v>
      </c>
      <c r="E930" s="19" t="s">
        <v>233</v>
      </c>
      <c r="F930" s="275">
        <v>57.651</v>
      </c>
      <c r="G930" s="36"/>
      <c r="H930" s="41"/>
    </row>
    <row r="931" spans="1:8" s="2" customFormat="1" ht="16.9" customHeight="1">
      <c r="A931" s="36"/>
      <c r="B931" s="41"/>
      <c r="C931" s="274" t="s">
        <v>2930</v>
      </c>
      <c r="D931" s="274" t="s">
        <v>3530</v>
      </c>
      <c r="E931" s="19" t="s">
        <v>233</v>
      </c>
      <c r="F931" s="275">
        <v>57.651</v>
      </c>
      <c r="G931" s="36"/>
      <c r="H931" s="41"/>
    </row>
    <row r="932" spans="1:8" s="2" customFormat="1" ht="16.9" customHeight="1">
      <c r="A932" s="36"/>
      <c r="B932" s="41"/>
      <c r="C932" s="270" t="s">
        <v>2877</v>
      </c>
      <c r="D932" s="271" t="s">
        <v>2877</v>
      </c>
      <c r="E932" s="272" t="s">
        <v>28</v>
      </c>
      <c r="F932" s="273">
        <v>9.1</v>
      </c>
      <c r="G932" s="36"/>
      <c r="H932" s="41"/>
    </row>
    <row r="933" spans="1:8" s="2" customFormat="1" ht="16.9" customHeight="1">
      <c r="A933" s="36"/>
      <c r="B933" s="41"/>
      <c r="C933" s="274" t="s">
        <v>28</v>
      </c>
      <c r="D933" s="274" t="s">
        <v>2987</v>
      </c>
      <c r="E933" s="19" t="s">
        <v>28</v>
      </c>
      <c r="F933" s="275">
        <v>0</v>
      </c>
      <c r="G933" s="36"/>
      <c r="H933" s="41"/>
    </row>
    <row r="934" spans="1:8" s="2" customFormat="1" ht="16.9" customHeight="1">
      <c r="A934" s="36"/>
      <c r="B934" s="41"/>
      <c r="C934" s="274" t="s">
        <v>28</v>
      </c>
      <c r="D934" s="274" t="s">
        <v>3002</v>
      </c>
      <c r="E934" s="19" t="s">
        <v>28</v>
      </c>
      <c r="F934" s="275">
        <v>9.1</v>
      </c>
      <c r="G934" s="36"/>
      <c r="H934" s="41"/>
    </row>
    <row r="935" spans="1:8" s="2" customFormat="1" ht="16.9" customHeight="1">
      <c r="A935" s="36"/>
      <c r="B935" s="41"/>
      <c r="C935" s="274" t="s">
        <v>2877</v>
      </c>
      <c r="D935" s="274" t="s">
        <v>241</v>
      </c>
      <c r="E935" s="19" t="s">
        <v>28</v>
      </c>
      <c r="F935" s="275">
        <v>9.1</v>
      </c>
      <c r="G935" s="36"/>
      <c r="H935" s="41"/>
    </row>
    <row r="936" spans="1:8" s="2" customFormat="1" ht="16.9" customHeight="1">
      <c r="A936" s="36"/>
      <c r="B936" s="41"/>
      <c r="C936" s="276" t="s">
        <v>3393</v>
      </c>
      <c r="D936" s="36"/>
      <c r="E936" s="36"/>
      <c r="F936" s="36"/>
      <c r="G936" s="36"/>
      <c r="H936" s="41"/>
    </row>
    <row r="937" spans="1:8" s="2" customFormat="1" ht="16.9" customHeight="1">
      <c r="A937" s="36"/>
      <c r="B937" s="41"/>
      <c r="C937" s="274" t="s">
        <v>2998</v>
      </c>
      <c r="D937" s="274" t="s">
        <v>3531</v>
      </c>
      <c r="E937" s="19" t="s">
        <v>323</v>
      </c>
      <c r="F937" s="275">
        <v>9.1</v>
      </c>
      <c r="G937" s="36"/>
      <c r="H937" s="41"/>
    </row>
    <row r="938" spans="1:8" s="2" customFormat="1" ht="16.9" customHeight="1">
      <c r="A938" s="36"/>
      <c r="B938" s="41"/>
      <c r="C938" s="274" t="s">
        <v>3003</v>
      </c>
      <c r="D938" s="274" t="s">
        <v>3532</v>
      </c>
      <c r="E938" s="19" t="s">
        <v>510</v>
      </c>
      <c r="F938" s="275">
        <v>109.2</v>
      </c>
      <c r="G938" s="36"/>
      <c r="H938" s="41"/>
    </row>
    <row r="939" spans="1:8" s="2" customFormat="1" ht="16.9" customHeight="1">
      <c r="A939" s="36"/>
      <c r="B939" s="41"/>
      <c r="C939" s="270" t="s">
        <v>2879</v>
      </c>
      <c r="D939" s="271" t="s">
        <v>2879</v>
      </c>
      <c r="E939" s="272" t="s">
        <v>28</v>
      </c>
      <c r="F939" s="273">
        <v>12.12</v>
      </c>
      <c r="G939" s="36"/>
      <c r="H939" s="41"/>
    </row>
    <row r="940" spans="1:8" s="2" customFormat="1" ht="16.9" customHeight="1">
      <c r="A940" s="36"/>
      <c r="B940" s="41"/>
      <c r="C940" s="274" t="s">
        <v>28</v>
      </c>
      <c r="D940" s="274" t="s">
        <v>2987</v>
      </c>
      <c r="E940" s="19" t="s">
        <v>28</v>
      </c>
      <c r="F940" s="275">
        <v>0</v>
      </c>
      <c r="G940" s="36"/>
      <c r="H940" s="41"/>
    </row>
    <row r="941" spans="1:8" s="2" customFormat="1" ht="16.9" customHeight="1">
      <c r="A941" s="36"/>
      <c r="B941" s="41"/>
      <c r="C941" s="274" t="s">
        <v>28</v>
      </c>
      <c r="D941" s="274" t="s">
        <v>3011</v>
      </c>
      <c r="E941" s="19" t="s">
        <v>28</v>
      </c>
      <c r="F941" s="275">
        <v>12.12</v>
      </c>
      <c r="G941" s="36"/>
      <c r="H941" s="41"/>
    </row>
    <row r="942" spans="1:8" s="2" customFormat="1" ht="16.9" customHeight="1">
      <c r="A942" s="36"/>
      <c r="B942" s="41"/>
      <c r="C942" s="274" t="s">
        <v>2879</v>
      </c>
      <c r="D942" s="274" t="s">
        <v>241</v>
      </c>
      <c r="E942" s="19" t="s">
        <v>28</v>
      </c>
      <c r="F942" s="275">
        <v>12.12</v>
      </c>
      <c r="G942" s="36"/>
      <c r="H942" s="41"/>
    </row>
    <row r="943" spans="1:8" s="2" customFormat="1" ht="16.9" customHeight="1">
      <c r="A943" s="36"/>
      <c r="B943" s="41"/>
      <c r="C943" s="276" t="s">
        <v>3393</v>
      </c>
      <c r="D943" s="36"/>
      <c r="E943" s="36"/>
      <c r="F943" s="36"/>
      <c r="G943" s="36"/>
      <c r="H943" s="41"/>
    </row>
    <row r="944" spans="1:8" s="2" customFormat="1" ht="16.9" customHeight="1">
      <c r="A944" s="36"/>
      <c r="B944" s="41"/>
      <c r="C944" s="274" t="s">
        <v>3007</v>
      </c>
      <c r="D944" s="274" t="s">
        <v>3533</v>
      </c>
      <c r="E944" s="19" t="s">
        <v>323</v>
      </c>
      <c r="F944" s="275">
        <v>12.12</v>
      </c>
      <c r="G944" s="36"/>
      <c r="H944" s="41"/>
    </row>
    <row r="945" spans="1:8" s="2" customFormat="1" ht="16.9" customHeight="1">
      <c r="A945" s="36"/>
      <c r="B945" s="41"/>
      <c r="C945" s="274" t="s">
        <v>3012</v>
      </c>
      <c r="D945" s="274" t="s">
        <v>3013</v>
      </c>
      <c r="E945" s="19" t="s">
        <v>510</v>
      </c>
      <c r="F945" s="275">
        <v>72.72</v>
      </c>
      <c r="G945" s="36"/>
      <c r="H945" s="41"/>
    </row>
    <row r="946" spans="1:8" s="2" customFormat="1" ht="16.9" customHeight="1">
      <c r="A946" s="36"/>
      <c r="B946" s="41"/>
      <c r="C946" s="270" t="s">
        <v>2857</v>
      </c>
      <c r="D946" s="271" t="s">
        <v>2857</v>
      </c>
      <c r="E946" s="272" t="s">
        <v>28</v>
      </c>
      <c r="F946" s="273">
        <v>86.242</v>
      </c>
      <c r="G946" s="36"/>
      <c r="H946" s="41"/>
    </row>
    <row r="947" spans="1:8" s="2" customFormat="1" ht="16.9" customHeight="1">
      <c r="A947" s="36"/>
      <c r="B947" s="41"/>
      <c r="C947" s="274" t="s">
        <v>28</v>
      </c>
      <c r="D947" s="274" t="s">
        <v>2909</v>
      </c>
      <c r="E947" s="19" t="s">
        <v>28</v>
      </c>
      <c r="F947" s="275">
        <v>0</v>
      </c>
      <c r="G947" s="36"/>
      <c r="H947" s="41"/>
    </row>
    <row r="948" spans="1:8" s="2" customFormat="1" ht="16.9" customHeight="1">
      <c r="A948" s="36"/>
      <c r="B948" s="41"/>
      <c r="C948" s="274" t="s">
        <v>28</v>
      </c>
      <c r="D948" s="274" t="s">
        <v>2960</v>
      </c>
      <c r="E948" s="19" t="s">
        <v>28</v>
      </c>
      <c r="F948" s="275">
        <v>86.242</v>
      </c>
      <c r="G948" s="36"/>
      <c r="H948" s="41"/>
    </row>
    <row r="949" spans="1:8" s="2" customFormat="1" ht="16.9" customHeight="1">
      <c r="A949" s="36"/>
      <c r="B949" s="41"/>
      <c r="C949" s="274" t="s">
        <v>2857</v>
      </c>
      <c r="D949" s="274" t="s">
        <v>241</v>
      </c>
      <c r="E949" s="19" t="s">
        <v>28</v>
      </c>
      <c r="F949" s="275">
        <v>86.242</v>
      </c>
      <c r="G949" s="36"/>
      <c r="H949" s="41"/>
    </row>
    <row r="950" spans="1:8" s="2" customFormat="1" ht="16.9" customHeight="1">
      <c r="A950" s="36"/>
      <c r="B950" s="41"/>
      <c r="C950" s="276" t="s">
        <v>3393</v>
      </c>
      <c r="D950" s="36"/>
      <c r="E950" s="36"/>
      <c r="F950" s="36"/>
      <c r="G950" s="36"/>
      <c r="H950" s="41"/>
    </row>
    <row r="951" spans="1:8" s="2" customFormat="1" ht="16.9" customHeight="1">
      <c r="A951" s="36"/>
      <c r="B951" s="41"/>
      <c r="C951" s="274" t="s">
        <v>273</v>
      </c>
      <c r="D951" s="274" t="s">
        <v>3397</v>
      </c>
      <c r="E951" s="19" t="s">
        <v>275</v>
      </c>
      <c r="F951" s="275">
        <v>86.242</v>
      </c>
      <c r="G951" s="36"/>
      <c r="H951" s="41"/>
    </row>
    <row r="952" spans="1:8" s="2" customFormat="1" ht="16.9" customHeight="1">
      <c r="A952" s="36"/>
      <c r="B952" s="41"/>
      <c r="C952" s="274" t="s">
        <v>2891</v>
      </c>
      <c r="D952" s="274" t="s">
        <v>3534</v>
      </c>
      <c r="E952" s="19" t="s">
        <v>275</v>
      </c>
      <c r="F952" s="275">
        <v>86.242</v>
      </c>
      <c r="G952" s="36"/>
      <c r="H952" s="41"/>
    </row>
    <row r="953" spans="1:8" s="2" customFormat="1" ht="16.9" customHeight="1">
      <c r="A953" s="36"/>
      <c r="B953" s="41"/>
      <c r="C953" s="274" t="s">
        <v>2896</v>
      </c>
      <c r="D953" s="274" t="s">
        <v>3528</v>
      </c>
      <c r="E953" s="19" t="s">
        <v>233</v>
      </c>
      <c r="F953" s="275">
        <v>47.433</v>
      </c>
      <c r="G953" s="36"/>
      <c r="H953" s="41"/>
    </row>
    <row r="954" spans="1:8" s="2" customFormat="1" ht="16.9" customHeight="1">
      <c r="A954" s="36"/>
      <c r="B954" s="41"/>
      <c r="C954" s="270" t="s">
        <v>2861</v>
      </c>
      <c r="D954" s="271" t="s">
        <v>2861</v>
      </c>
      <c r="E954" s="272" t="s">
        <v>28</v>
      </c>
      <c r="F954" s="273">
        <v>8.229</v>
      </c>
      <c r="G954" s="36"/>
      <c r="H954" s="41"/>
    </row>
    <row r="955" spans="1:8" s="2" customFormat="1" ht="16.9" customHeight="1">
      <c r="A955" s="36"/>
      <c r="B955" s="41"/>
      <c r="C955" s="274" t="s">
        <v>28</v>
      </c>
      <c r="D955" s="274" t="s">
        <v>2909</v>
      </c>
      <c r="E955" s="19" t="s">
        <v>28</v>
      </c>
      <c r="F955" s="275">
        <v>0</v>
      </c>
      <c r="G955" s="36"/>
      <c r="H955" s="41"/>
    </row>
    <row r="956" spans="1:8" s="2" customFormat="1" ht="16.9" customHeight="1">
      <c r="A956" s="36"/>
      <c r="B956" s="41"/>
      <c r="C956" s="274" t="s">
        <v>28</v>
      </c>
      <c r="D956" s="274" t="s">
        <v>2910</v>
      </c>
      <c r="E956" s="19" t="s">
        <v>28</v>
      </c>
      <c r="F956" s="275">
        <v>6.843</v>
      </c>
      <c r="G956" s="36"/>
      <c r="H956" s="41"/>
    </row>
    <row r="957" spans="1:8" s="2" customFormat="1" ht="16.9" customHeight="1">
      <c r="A957" s="36"/>
      <c r="B957" s="41"/>
      <c r="C957" s="274" t="s">
        <v>28</v>
      </c>
      <c r="D957" s="274" t="s">
        <v>2911</v>
      </c>
      <c r="E957" s="19" t="s">
        <v>28</v>
      </c>
      <c r="F957" s="275">
        <v>0.924</v>
      </c>
      <c r="G957" s="36"/>
      <c r="H957" s="41"/>
    </row>
    <row r="958" spans="1:8" s="2" customFormat="1" ht="16.9" customHeight="1">
      <c r="A958" s="36"/>
      <c r="B958" s="41"/>
      <c r="C958" s="274" t="s">
        <v>28</v>
      </c>
      <c r="D958" s="274" t="s">
        <v>2912</v>
      </c>
      <c r="E958" s="19" t="s">
        <v>28</v>
      </c>
      <c r="F958" s="275">
        <v>0.462</v>
      </c>
      <c r="G958" s="36"/>
      <c r="H958" s="41"/>
    </row>
    <row r="959" spans="1:8" s="2" customFormat="1" ht="16.9" customHeight="1">
      <c r="A959" s="36"/>
      <c r="B959" s="41"/>
      <c r="C959" s="274" t="s">
        <v>2861</v>
      </c>
      <c r="D959" s="274" t="s">
        <v>241</v>
      </c>
      <c r="E959" s="19" t="s">
        <v>28</v>
      </c>
      <c r="F959" s="275">
        <v>8.229</v>
      </c>
      <c r="G959" s="36"/>
      <c r="H959" s="41"/>
    </row>
    <row r="960" spans="1:8" s="2" customFormat="1" ht="16.9" customHeight="1">
      <c r="A960" s="36"/>
      <c r="B960" s="41"/>
      <c r="C960" s="276" t="s">
        <v>3393</v>
      </c>
      <c r="D960" s="36"/>
      <c r="E960" s="36"/>
      <c r="F960" s="36"/>
      <c r="G960" s="36"/>
      <c r="H960" s="41"/>
    </row>
    <row r="961" spans="1:8" s="2" customFormat="1" ht="22.5">
      <c r="A961" s="36"/>
      <c r="B961" s="41"/>
      <c r="C961" s="274" t="s">
        <v>2905</v>
      </c>
      <c r="D961" s="274" t="s">
        <v>3535</v>
      </c>
      <c r="E961" s="19" t="s">
        <v>233</v>
      </c>
      <c r="F961" s="275">
        <v>8.229</v>
      </c>
      <c r="G961" s="36"/>
      <c r="H961" s="41"/>
    </row>
    <row r="962" spans="1:8" s="2" customFormat="1" ht="22.5">
      <c r="A962" s="36"/>
      <c r="B962" s="41"/>
      <c r="C962" s="274" t="s">
        <v>2919</v>
      </c>
      <c r="D962" s="274" t="s">
        <v>3536</v>
      </c>
      <c r="E962" s="19" t="s">
        <v>233</v>
      </c>
      <c r="F962" s="275">
        <v>8.229</v>
      </c>
      <c r="G962" s="36"/>
      <c r="H962" s="41"/>
    </row>
    <row r="963" spans="1:8" s="2" customFormat="1" ht="16.9" customHeight="1">
      <c r="A963" s="36"/>
      <c r="B963" s="41"/>
      <c r="C963" s="274" t="s">
        <v>242</v>
      </c>
      <c r="D963" s="274" t="s">
        <v>3472</v>
      </c>
      <c r="E963" s="19" t="s">
        <v>233</v>
      </c>
      <c r="F963" s="275">
        <v>57.651</v>
      </c>
      <c r="G963" s="36"/>
      <c r="H963" s="41"/>
    </row>
    <row r="964" spans="1:8" s="2" customFormat="1" ht="16.9" customHeight="1">
      <c r="A964" s="36"/>
      <c r="B964" s="41"/>
      <c r="C964" s="274" t="s">
        <v>2930</v>
      </c>
      <c r="D964" s="274" t="s">
        <v>3530</v>
      </c>
      <c r="E964" s="19" t="s">
        <v>233</v>
      </c>
      <c r="F964" s="275">
        <v>57.651</v>
      </c>
      <c r="G964" s="36"/>
      <c r="H964" s="41"/>
    </row>
    <row r="965" spans="1:8" s="2" customFormat="1" ht="16.9" customHeight="1">
      <c r="A965" s="36"/>
      <c r="B965" s="41"/>
      <c r="C965" s="270" t="s">
        <v>2863</v>
      </c>
      <c r="D965" s="271" t="s">
        <v>2863</v>
      </c>
      <c r="E965" s="272" t="s">
        <v>28</v>
      </c>
      <c r="F965" s="273">
        <v>1.989</v>
      </c>
      <c r="G965" s="36"/>
      <c r="H965" s="41"/>
    </row>
    <row r="966" spans="1:8" s="2" customFormat="1" ht="16.9" customHeight="1">
      <c r="A966" s="36"/>
      <c r="B966" s="41"/>
      <c r="C966" s="274" t="s">
        <v>28</v>
      </c>
      <c r="D966" s="274" t="s">
        <v>2909</v>
      </c>
      <c r="E966" s="19" t="s">
        <v>28</v>
      </c>
      <c r="F966" s="275">
        <v>0</v>
      </c>
      <c r="G966" s="36"/>
      <c r="H966" s="41"/>
    </row>
    <row r="967" spans="1:8" s="2" customFormat="1" ht="16.9" customHeight="1">
      <c r="A967" s="36"/>
      <c r="B967" s="41"/>
      <c r="C967" s="274" t="s">
        <v>28</v>
      </c>
      <c r="D967" s="274" t="s">
        <v>2917</v>
      </c>
      <c r="E967" s="19" t="s">
        <v>28</v>
      </c>
      <c r="F967" s="275">
        <v>1.8</v>
      </c>
      <c r="G967" s="36"/>
      <c r="H967" s="41"/>
    </row>
    <row r="968" spans="1:8" s="2" customFormat="1" ht="16.9" customHeight="1">
      <c r="A968" s="36"/>
      <c r="B968" s="41"/>
      <c r="C968" s="274" t="s">
        <v>28</v>
      </c>
      <c r="D968" s="274" t="s">
        <v>2918</v>
      </c>
      <c r="E968" s="19" t="s">
        <v>28</v>
      </c>
      <c r="F968" s="275">
        <v>0.189</v>
      </c>
      <c r="G968" s="36"/>
      <c r="H968" s="41"/>
    </row>
    <row r="969" spans="1:8" s="2" customFormat="1" ht="16.9" customHeight="1">
      <c r="A969" s="36"/>
      <c r="B969" s="41"/>
      <c r="C969" s="274" t="s">
        <v>2863</v>
      </c>
      <c r="D969" s="274" t="s">
        <v>241</v>
      </c>
      <c r="E969" s="19" t="s">
        <v>28</v>
      </c>
      <c r="F969" s="275">
        <v>1.989</v>
      </c>
      <c r="G969" s="36"/>
      <c r="H969" s="41"/>
    </row>
    <row r="970" spans="1:8" s="2" customFormat="1" ht="16.9" customHeight="1">
      <c r="A970" s="36"/>
      <c r="B970" s="41"/>
      <c r="C970" s="276" t="s">
        <v>3393</v>
      </c>
      <c r="D970" s="36"/>
      <c r="E970" s="36"/>
      <c r="F970" s="36"/>
      <c r="G970" s="36"/>
      <c r="H970" s="41"/>
    </row>
    <row r="971" spans="1:8" s="2" customFormat="1" ht="22.5">
      <c r="A971" s="36"/>
      <c r="B971" s="41"/>
      <c r="C971" s="274" t="s">
        <v>2913</v>
      </c>
      <c r="D971" s="274" t="s">
        <v>3537</v>
      </c>
      <c r="E971" s="19" t="s">
        <v>233</v>
      </c>
      <c r="F971" s="275">
        <v>1.989</v>
      </c>
      <c r="G971" s="36"/>
      <c r="H971" s="41"/>
    </row>
    <row r="972" spans="1:8" s="2" customFormat="1" ht="22.5">
      <c r="A972" s="36"/>
      <c r="B972" s="41"/>
      <c r="C972" s="274" t="s">
        <v>2923</v>
      </c>
      <c r="D972" s="274" t="s">
        <v>3538</v>
      </c>
      <c r="E972" s="19" t="s">
        <v>233</v>
      </c>
      <c r="F972" s="275">
        <v>1.989</v>
      </c>
      <c r="G972" s="36"/>
      <c r="H972" s="41"/>
    </row>
    <row r="973" spans="1:8" s="2" customFormat="1" ht="16.9" customHeight="1">
      <c r="A973" s="36"/>
      <c r="B973" s="41"/>
      <c r="C973" s="274" t="s">
        <v>242</v>
      </c>
      <c r="D973" s="274" t="s">
        <v>3472</v>
      </c>
      <c r="E973" s="19" t="s">
        <v>233</v>
      </c>
      <c r="F973" s="275">
        <v>57.651</v>
      </c>
      <c r="G973" s="36"/>
      <c r="H973" s="41"/>
    </row>
    <row r="974" spans="1:8" s="2" customFormat="1" ht="16.9" customHeight="1">
      <c r="A974" s="36"/>
      <c r="B974" s="41"/>
      <c r="C974" s="274" t="s">
        <v>2930</v>
      </c>
      <c r="D974" s="274" t="s">
        <v>3530</v>
      </c>
      <c r="E974" s="19" t="s">
        <v>233</v>
      </c>
      <c r="F974" s="275">
        <v>57.651</v>
      </c>
      <c r="G974" s="36"/>
      <c r="H974" s="41"/>
    </row>
    <row r="975" spans="1:8" s="2" customFormat="1" ht="16.9" customHeight="1">
      <c r="A975" s="36"/>
      <c r="B975" s="41"/>
      <c r="C975" s="270" t="s">
        <v>3125</v>
      </c>
      <c r="D975" s="271" t="s">
        <v>3125</v>
      </c>
      <c r="E975" s="272" t="s">
        <v>28</v>
      </c>
      <c r="F975" s="273">
        <v>2</v>
      </c>
      <c r="G975" s="36"/>
      <c r="H975" s="41"/>
    </row>
    <row r="976" spans="1:8" s="2" customFormat="1" ht="16.9" customHeight="1">
      <c r="A976" s="36"/>
      <c r="B976" s="41"/>
      <c r="C976" s="270" t="s">
        <v>2884</v>
      </c>
      <c r="D976" s="271" t="s">
        <v>2884</v>
      </c>
      <c r="E976" s="272" t="s">
        <v>28</v>
      </c>
      <c r="F976" s="273">
        <v>2</v>
      </c>
      <c r="G976" s="36"/>
      <c r="H976" s="41"/>
    </row>
    <row r="977" spans="1:8" s="2" customFormat="1" ht="16.9" customHeight="1">
      <c r="A977" s="36"/>
      <c r="B977" s="41"/>
      <c r="C977" s="274" t="s">
        <v>28</v>
      </c>
      <c r="D977" s="274" t="s">
        <v>3044</v>
      </c>
      <c r="E977" s="19" t="s">
        <v>28</v>
      </c>
      <c r="F977" s="275">
        <v>0</v>
      </c>
      <c r="G977" s="36"/>
      <c r="H977" s="41"/>
    </row>
    <row r="978" spans="1:8" s="2" customFormat="1" ht="16.9" customHeight="1">
      <c r="A978" s="36"/>
      <c r="B978" s="41"/>
      <c r="C978" s="274" t="s">
        <v>28</v>
      </c>
      <c r="D978" s="274" t="s">
        <v>85</v>
      </c>
      <c r="E978" s="19" t="s">
        <v>28</v>
      </c>
      <c r="F978" s="275">
        <v>2</v>
      </c>
      <c r="G978" s="36"/>
      <c r="H978" s="41"/>
    </row>
    <row r="979" spans="1:8" s="2" customFormat="1" ht="16.9" customHeight="1">
      <c r="A979" s="36"/>
      <c r="B979" s="41"/>
      <c r="C979" s="274" t="s">
        <v>2884</v>
      </c>
      <c r="D979" s="274" t="s">
        <v>241</v>
      </c>
      <c r="E979" s="19" t="s">
        <v>28</v>
      </c>
      <c r="F979" s="275">
        <v>2</v>
      </c>
      <c r="G979" s="36"/>
      <c r="H979" s="41"/>
    </row>
    <row r="980" spans="1:8" s="2" customFormat="1" ht="16.9" customHeight="1">
      <c r="A980" s="36"/>
      <c r="B980" s="41"/>
      <c r="C980" s="276" t="s">
        <v>3393</v>
      </c>
      <c r="D980" s="36"/>
      <c r="E980" s="36"/>
      <c r="F980" s="36"/>
      <c r="G980" s="36"/>
      <c r="H980" s="41"/>
    </row>
    <row r="981" spans="1:8" s="2" customFormat="1" ht="16.9" customHeight="1">
      <c r="A981" s="36"/>
      <c r="B981" s="41"/>
      <c r="C981" s="274" t="s">
        <v>3060</v>
      </c>
      <c r="D981" s="274" t="s">
        <v>3539</v>
      </c>
      <c r="E981" s="19" t="s">
        <v>510</v>
      </c>
      <c r="F981" s="275">
        <v>2</v>
      </c>
      <c r="G981" s="36"/>
      <c r="H981" s="41"/>
    </row>
    <row r="982" spans="1:8" s="2" customFormat="1" ht="22.5">
      <c r="A982" s="36"/>
      <c r="B982" s="41"/>
      <c r="C982" s="274" t="s">
        <v>3064</v>
      </c>
      <c r="D982" s="274" t="s">
        <v>3540</v>
      </c>
      <c r="E982" s="19" t="s">
        <v>510</v>
      </c>
      <c r="F982" s="275">
        <v>2</v>
      </c>
      <c r="G982" s="36"/>
      <c r="H982" s="41"/>
    </row>
    <row r="983" spans="1:8" s="2" customFormat="1" ht="16.9" customHeight="1">
      <c r="A983" s="36"/>
      <c r="B983" s="41"/>
      <c r="C983" s="274" t="s">
        <v>3068</v>
      </c>
      <c r="D983" s="274" t="s">
        <v>3541</v>
      </c>
      <c r="E983" s="19" t="s">
        <v>510</v>
      </c>
      <c r="F983" s="275">
        <v>2</v>
      </c>
      <c r="G983" s="36"/>
      <c r="H983" s="41"/>
    </row>
    <row r="984" spans="1:8" s="2" customFormat="1" ht="16.9" customHeight="1">
      <c r="A984" s="36"/>
      <c r="B984" s="41"/>
      <c r="C984" s="274" t="s">
        <v>3072</v>
      </c>
      <c r="D984" s="274" t="s">
        <v>3542</v>
      </c>
      <c r="E984" s="19" t="s">
        <v>510</v>
      </c>
      <c r="F984" s="275">
        <v>2</v>
      </c>
      <c r="G984" s="36"/>
      <c r="H984" s="41"/>
    </row>
    <row r="985" spans="1:8" s="2" customFormat="1" ht="22.5">
      <c r="A985" s="36"/>
      <c r="B985" s="41"/>
      <c r="C985" s="274" t="s">
        <v>3076</v>
      </c>
      <c r="D985" s="274" t="s">
        <v>3543</v>
      </c>
      <c r="E985" s="19" t="s">
        <v>510</v>
      </c>
      <c r="F985" s="275">
        <v>2</v>
      </c>
      <c r="G985" s="36"/>
      <c r="H985" s="41"/>
    </row>
    <row r="986" spans="1:8" s="2" customFormat="1" ht="16.9" customHeight="1">
      <c r="A986" s="36"/>
      <c r="B986" s="41"/>
      <c r="C986" s="274" t="s">
        <v>3080</v>
      </c>
      <c r="D986" s="274" t="s">
        <v>3081</v>
      </c>
      <c r="E986" s="19" t="s">
        <v>510</v>
      </c>
      <c r="F986" s="275">
        <v>2</v>
      </c>
      <c r="G986" s="36"/>
      <c r="H986" s="41"/>
    </row>
    <row r="987" spans="1:8" s="2" customFormat="1" ht="16.9" customHeight="1">
      <c r="A987" s="36"/>
      <c r="B987" s="41"/>
      <c r="C987" s="270" t="s">
        <v>2881</v>
      </c>
      <c r="D987" s="271" t="s">
        <v>2881</v>
      </c>
      <c r="E987" s="272" t="s">
        <v>28</v>
      </c>
      <c r="F987" s="273">
        <v>70.545</v>
      </c>
      <c r="G987" s="36"/>
      <c r="H987" s="41"/>
    </row>
    <row r="988" spans="1:8" s="2" customFormat="1" ht="16.9" customHeight="1">
      <c r="A988" s="36"/>
      <c r="B988" s="41"/>
      <c r="C988" s="274" t="s">
        <v>28</v>
      </c>
      <c r="D988" s="274" t="s">
        <v>2909</v>
      </c>
      <c r="E988" s="19" t="s">
        <v>28</v>
      </c>
      <c r="F988" s="275">
        <v>0</v>
      </c>
      <c r="G988" s="36"/>
      <c r="H988" s="41"/>
    </row>
    <row r="989" spans="1:8" s="2" customFormat="1" ht="16.9" customHeight="1">
      <c r="A989" s="36"/>
      <c r="B989" s="41"/>
      <c r="C989" s="274" t="s">
        <v>28</v>
      </c>
      <c r="D989" s="274" t="s">
        <v>3025</v>
      </c>
      <c r="E989" s="19" t="s">
        <v>28</v>
      </c>
      <c r="F989" s="275">
        <v>70.545</v>
      </c>
      <c r="G989" s="36"/>
      <c r="H989" s="41"/>
    </row>
    <row r="990" spans="1:8" s="2" customFormat="1" ht="16.9" customHeight="1">
      <c r="A990" s="36"/>
      <c r="B990" s="41"/>
      <c r="C990" s="274" t="s">
        <v>2881</v>
      </c>
      <c r="D990" s="274" t="s">
        <v>241</v>
      </c>
      <c r="E990" s="19" t="s">
        <v>28</v>
      </c>
      <c r="F990" s="275">
        <v>70.545</v>
      </c>
      <c r="G990" s="36"/>
      <c r="H990" s="41"/>
    </row>
    <row r="991" spans="1:8" s="2" customFormat="1" ht="16.9" customHeight="1">
      <c r="A991" s="36"/>
      <c r="B991" s="41"/>
      <c r="C991" s="276" t="s">
        <v>3393</v>
      </c>
      <c r="D991" s="36"/>
      <c r="E991" s="36"/>
      <c r="F991" s="36"/>
      <c r="G991" s="36"/>
      <c r="H991" s="41"/>
    </row>
    <row r="992" spans="1:8" s="2" customFormat="1" ht="16.9" customHeight="1">
      <c r="A992" s="36"/>
      <c r="B992" s="41"/>
      <c r="C992" s="274" t="s">
        <v>3021</v>
      </c>
      <c r="D992" s="274" t="s">
        <v>3544</v>
      </c>
      <c r="E992" s="19" t="s">
        <v>275</v>
      </c>
      <c r="F992" s="275">
        <v>70.545</v>
      </c>
      <c r="G992" s="36"/>
      <c r="H992" s="41"/>
    </row>
    <row r="993" spans="1:8" s="2" customFormat="1" ht="16.9" customHeight="1">
      <c r="A993" s="36"/>
      <c r="B993" s="41"/>
      <c r="C993" s="274" t="s">
        <v>3026</v>
      </c>
      <c r="D993" s="274" t="s">
        <v>3545</v>
      </c>
      <c r="E993" s="19" t="s">
        <v>275</v>
      </c>
      <c r="F993" s="275">
        <v>70.545</v>
      </c>
      <c r="G993" s="36"/>
      <c r="H993" s="41"/>
    </row>
    <row r="994" spans="1:8" s="2" customFormat="1" ht="16.9" customHeight="1">
      <c r="A994" s="36"/>
      <c r="B994" s="41"/>
      <c r="C994" s="274" t="s">
        <v>3034</v>
      </c>
      <c r="D994" s="274" t="s">
        <v>3524</v>
      </c>
      <c r="E994" s="19" t="s">
        <v>275</v>
      </c>
      <c r="F994" s="275">
        <v>75.955</v>
      </c>
      <c r="G994" s="36"/>
      <c r="H994" s="41"/>
    </row>
    <row r="995" spans="1:8" s="2" customFormat="1" ht="16.9" customHeight="1">
      <c r="A995" s="36"/>
      <c r="B995" s="41"/>
      <c r="C995" s="270" t="s">
        <v>1215</v>
      </c>
      <c r="D995" s="271" t="s">
        <v>1215</v>
      </c>
      <c r="E995" s="272" t="s">
        <v>28</v>
      </c>
      <c r="F995" s="273">
        <v>57.651</v>
      </c>
      <c r="G995" s="36"/>
      <c r="H995" s="41"/>
    </row>
    <row r="996" spans="1:8" s="2" customFormat="1" ht="16.9" customHeight="1">
      <c r="A996" s="36"/>
      <c r="B996" s="41"/>
      <c r="C996" s="274" t="s">
        <v>28</v>
      </c>
      <c r="D996" s="274" t="s">
        <v>2859</v>
      </c>
      <c r="E996" s="19" t="s">
        <v>28</v>
      </c>
      <c r="F996" s="275">
        <v>47.433</v>
      </c>
      <c r="G996" s="36"/>
      <c r="H996" s="41"/>
    </row>
    <row r="997" spans="1:8" s="2" customFormat="1" ht="16.9" customHeight="1">
      <c r="A997" s="36"/>
      <c r="B997" s="41"/>
      <c r="C997" s="274" t="s">
        <v>28</v>
      </c>
      <c r="D997" s="274" t="s">
        <v>2861</v>
      </c>
      <c r="E997" s="19" t="s">
        <v>28</v>
      </c>
      <c r="F997" s="275">
        <v>8.229</v>
      </c>
      <c r="G997" s="36"/>
      <c r="H997" s="41"/>
    </row>
    <row r="998" spans="1:8" s="2" customFormat="1" ht="16.9" customHeight="1">
      <c r="A998" s="36"/>
      <c r="B998" s="41"/>
      <c r="C998" s="274" t="s">
        <v>28</v>
      </c>
      <c r="D998" s="274" t="s">
        <v>2863</v>
      </c>
      <c r="E998" s="19" t="s">
        <v>28</v>
      </c>
      <c r="F998" s="275">
        <v>1.989</v>
      </c>
      <c r="G998" s="36"/>
      <c r="H998" s="41"/>
    </row>
    <row r="999" spans="1:8" s="2" customFormat="1" ht="16.9" customHeight="1">
      <c r="A999" s="36"/>
      <c r="B999" s="41"/>
      <c r="C999" s="274" t="s">
        <v>1215</v>
      </c>
      <c r="D999" s="274" t="s">
        <v>241</v>
      </c>
      <c r="E999" s="19" t="s">
        <v>28</v>
      </c>
      <c r="F999" s="275">
        <v>57.651</v>
      </c>
      <c r="G999" s="36"/>
      <c r="H999" s="41"/>
    </row>
    <row r="1000" spans="1:8" s="2" customFormat="1" ht="16.9" customHeight="1">
      <c r="A1000" s="36"/>
      <c r="B1000" s="41"/>
      <c r="C1000" s="276" t="s">
        <v>3393</v>
      </c>
      <c r="D1000" s="36"/>
      <c r="E1000" s="36"/>
      <c r="F1000" s="36"/>
      <c r="G1000" s="36"/>
      <c r="H1000" s="41"/>
    </row>
    <row r="1001" spans="1:8" s="2" customFormat="1" ht="16.9" customHeight="1">
      <c r="A1001" s="36"/>
      <c r="B1001" s="41"/>
      <c r="C1001" s="274" t="s">
        <v>242</v>
      </c>
      <c r="D1001" s="274" t="s">
        <v>3472</v>
      </c>
      <c r="E1001" s="19" t="s">
        <v>233</v>
      </c>
      <c r="F1001" s="275">
        <v>57.651</v>
      </c>
      <c r="G1001" s="36"/>
      <c r="H1001" s="41"/>
    </row>
    <row r="1002" spans="1:8" s="2" customFormat="1" ht="22.5">
      <c r="A1002" s="36"/>
      <c r="B1002" s="41"/>
      <c r="C1002" s="274" t="s">
        <v>247</v>
      </c>
      <c r="D1002" s="274" t="s">
        <v>3473</v>
      </c>
      <c r="E1002" s="19" t="s">
        <v>233</v>
      </c>
      <c r="F1002" s="275">
        <v>230.604</v>
      </c>
      <c r="G1002" s="36"/>
      <c r="H1002" s="41"/>
    </row>
    <row r="1003" spans="1:8" s="2" customFormat="1" ht="22.5">
      <c r="A1003" s="36"/>
      <c r="B1003" s="41"/>
      <c r="C1003" s="274" t="s">
        <v>252</v>
      </c>
      <c r="D1003" s="274" t="s">
        <v>3474</v>
      </c>
      <c r="E1003" s="19" t="s">
        <v>233</v>
      </c>
      <c r="F1003" s="275">
        <v>51.5</v>
      </c>
      <c r="G1003" s="36"/>
      <c r="H1003" s="41"/>
    </row>
    <row r="1004" spans="1:8" s="2" customFormat="1" ht="16.9" customHeight="1">
      <c r="A1004" s="36"/>
      <c r="B1004" s="41"/>
      <c r="C1004" s="274" t="s">
        <v>262</v>
      </c>
      <c r="D1004" s="274" t="s">
        <v>3476</v>
      </c>
      <c r="E1004" s="19" t="s">
        <v>264</v>
      </c>
      <c r="F1004" s="275">
        <v>109.151</v>
      </c>
      <c r="G1004" s="36"/>
      <c r="H1004" s="41"/>
    </row>
    <row r="1005" spans="1:8" s="2" customFormat="1" ht="16.9" customHeight="1">
      <c r="A1005" s="36"/>
      <c r="B1005" s="41"/>
      <c r="C1005" s="274" t="s">
        <v>268</v>
      </c>
      <c r="D1005" s="274" t="s">
        <v>3477</v>
      </c>
      <c r="E1005" s="19" t="s">
        <v>233</v>
      </c>
      <c r="F1005" s="275">
        <v>109.151</v>
      </c>
      <c r="G1005" s="36"/>
      <c r="H1005" s="41"/>
    </row>
    <row r="1006" spans="1:8" s="2" customFormat="1" ht="16.9" customHeight="1">
      <c r="A1006" s="36"/>
      <c r="B1006" s="41"/>
      <c r="C1006" s="270" t="s">
        <v>2866</v>
      </c>
      <c r="D1006" s="271" t="s">
        <v>2866</v>
      </c>
      <c r="E1006" s="272" t="s">
        <v>28</v>
      </c>
      <c r="F1006" s="273">
        <v>57.651</v>
      </c>
      <c r="G1006" s="36"/>
      <c r="H1006" s="41"/>
    </row>
    <row r="1007" spans="1:8" s="2" customFormat="1" ht="16.9" customHeight="1">
      <c r="A1007" s="36"/>
      <c r="B1007" s="41"/>
      <c r="C1007" s="274" t="s">
        <v>28</v>
      </c>
      <c r="D1007" s="274" t="s">
        <v>2859</v>
      </c>
      <c r="E1007" s="19" t="s">
        <v>28</v>
      </c>
      <c r="F1007" s="275">
        <v>47.433</v>
      </c>
      <c r="G1007" s="36"/>
      <c r="H1007" s="41"/>
    </row>
    <row r="1008" spans="1:8" s="2" customFormat="1" ht="16.9" customHeight="1">
      <c r="A1008" s="36"/>
      <c r="B1008" s="41"/>
      <c r="C1008" s="274" t="s">
        <v>28</v>
      </c>
      <c r="D1008" s="274" t="s">
        <v>2861</v>
      </c>
      <c r="E1008" s="19" t="s">
        <v>28</v>
      </c>
      <c r="F1008" s="275">
        <v>8.229</v>
      </c>
      <c r="G1008" s="36"/>
      <c r="H1008" s="41"/>
    </row>
    <row r="1009" spans="1:8" s="2" customFormat="1" ht="16.9" customHeight="1">
      <c r="A1009" s="36"/>
      <c r="B1009" s="41"/>
      <c r="C1009" s="274" t="s">
        <v>28</v>
      </c>
      <c r="D1009" s="274" t="s">
        <v>2863</v>
      </c>
      <c r="E1009" s="19" t="s">
        <v>28</v>
      </c>
      <c r="F1009" s="275">
        <v>1.989</v>
      </c>
      <c r="G1009" s="36"/>
      <c r="H1009" s="41"/>
    </row>
    <row r="1010" spans="1:8" s="2" customFormat="1" ht="16.9" customHeight="1">
      <c r="A1010" s="36"/>
      <c r="B1010" s="41"/>
      <c r="C1010" s="274" t="s">
        <v>2866</v>
      </c>
      <c r="D1010" s="274" t="s">
        <v>241</v>
      </c>
      <c r="E1010" s="19" t="s">
        <v>28</v>
      </c>
      <c r="F1010" s="275">
        <v>57.651</v>
      </c>
      <c r="G1010" s="36"/>
      <c r="H1010" s="41"/>
    </row>
    <row r="1011" spans="1:8" s="2" customFormat="1" ht="16.9" customHeight="1">
      <c r="A1011" s="36"/>
      <c r="B1011" s="41"/>
      <c r="C1011" s="276" t="s">
        <v>3393</v>
      </c>
      <c r="D1011" s="36"/>
      <c r="E1011" s="36"/>
      <c r="F1011" s="36"/>
      <c r="G1011" s="36"/>
      <c r="H1011" s="41"/>
    </row>
    <row r="1012" spans="1:8" s="2" customFormat="1" ht="16.9" customHeight="1">
      <c r="A1012" s="36"/>
      <c r="B1012" s="41"/>
      <c r="C1012" s="274" t="s">
        <v>2930</v>
      </c>
      <c r="D1012" s="274" t="s">
        <v>3530</v>
      </c>
      <c r="E1012" s="19" t="s">
        <v>233</v>
      </c>
      <c r="F1012" s="275">
        <v>57.651</v>
      </c>
      <c r="G1012" s="36"/>
      <c r="H1012" s="41"/>
    </row>
    <row r="1013" spans="1:8" s="2" customFormat="1" ht="22.5">
      <c r="A1013" s="36"/>
      <c r="B1013" s="41"/>
      <c r="C1013" s="274" t="s">
        <v>2934</v>
      </c>
      <c r="D1013" s="274" t="s">
        <v>3546</v>
      </c>
      <c r="E1013" s="19" t="s">
        <v>233</v>
      </c>
      <c r="F1013" s="275">
        <v>230.604</v>
      </c>
      <c r="G1013" s="36"/>
      <c r="H1013" s="41"/>
    </row>
    <row r="1014" spans="1:8" s="2" customFormat="1" ht="22.5">
      <c r="A1014" s="36"/>
      <c r="B1014" s="41"/>
      <c r="C1014" s="274" t="s">
        <v>2941</v>
      </c>
      <c r="D1014" s="274" t="s">
        <v>3547</v>
      </c>
      <c r="E1014" s="19" t="s">
        <v>233</v>
      </c>
      <c r="F1014" s="275">
        <v>57.651</v>
      </c>
      <c r="G1014" s="36"/>
      <c r="H1014" s="41"/>
    </row>
    <row r="1015" spans="1:8" s="2" customFormat="1" ht="16.9" customHeight="1">
      <c r="A1015" s="36"/>
      <c r="B1015" s="41"/>
      <c r="C1015" s="274" t="s">
        <v>2946</v>
      </c>
      <c r="D1015" s="274" t="s">
        <v>3548</v>
      </c>
      <c r="E1015" s="19" t="s">
        <v>233</v>
      </c>
      <c r="F1015" s="275">
        <v>57.651</v>
      </c>
      <c r="G1015" s="36"/>
      <c r="H1015" s="41"/>
    </row>
    <row r="1016" spans="1:8" s="2" customFormat="1" ht="16.9" customHeight="1">
      <c r="A1016" s="36"/>
      <c r="B1016" s="41"/>
      <c r="C1016" s="270" t="s">
        <v>1195</v>
      </c>
      <c r="D1016" s="271" t="s">
        <v>1195</v>
      </c>
      <c r="E1016" s="272" t="s">
        <v>28</v>
      </c>
      <c r="F1016" s="273">
        <v>51.5</v>
      </c>
      <c r="G1016" s="36"/>
      <c r="H1016" s="41"/>
    </row>
    <row r="1017" spans="1:8" s="2" customFormat="1" ht="16.9" customHeight="1">
      <c r="A1017" s="36"/>
      <c r="B1017" s="41"/>
      <c r="C1017" s="274" t="s">
        <v>28</v>
      </c>
      <c r="D1017" s="274" t="s">
        <v>1215</v>
      </c>
      <c r="E1017" s="19" t="s">
        <v>28</v>
      </c>
      <c r="F1017" s="275">
        <v>57.651</v>
      </c>
      <c r="G1017" s="36"/>
      <c r="H1017" s="41"/>
    </row>
    <row r="1018" spans="1:8" s="2" customFormat="1" ht="16.9" customHeight="1">
      <c r="A1018" s="36"/>
      <c r="B1018" s="41"/>
      <c r="C1018" s="274" t="s">
        <v>28</v>
      </c>
      <c r="D1018" s="274" t="s">
        <v>2940</v>
      </c>
      <c r="E1018" s="19" t="s">
        <v>28</v>
      </c>
      <c r="F1018" s="275">
        <v>-6.151</v>
      </c>
      <c r="G1018" s="36"/>
      <c r="H1018" s="41"/>
    </row>
    <row r="1019" spans="1:8" s="2" customFormat="1" ht="16.9" customHeight="1">
      <c r="A1019" s="36"/>
      <c r="B1019" s="41"/>
      <c r="C1019" s="274" t="s">
        <v>1195</v>
      </c>
      <c r="D1019" s="274" t="s">
        <v>241</v>
      </c>
      <c r="E1019" s="19" t="s">
        <v>28</v>
      </c>
      <c r="F1019" s="275">
        <v>51.5</v>
      </c>
      <c r="G1019" s="36"/>
      <c r="H1019" s="41"/>
    </row>
    <row r="1020" spans="1:8" s="2" customFormat="1" ht="16.9" customHeight="1">
      <c r="A1020" s="36"/>
      <c r="B1020" s="41"/>
      <c r="C1020" s="276" t="s">
        <v>3393</v>
      </c>
      <c r="D1020" s="36"/>
      <c r="E1020" s="36"/>
      <c r="F1020" s="36"/>
      <c r="G1020" s="36"/>
      <c r="H1020" s="41"/>
    </row>
    <row r="1021" spans="1:8" s="2" customFormat="1" ht="22.5">
      <c r="A1021" s="36"/>
      <c r="B1021" s="41"/>
      <c r="C1021" s="274" t="s">
        <v>252</v>
      </c>
      <c r="D1021" s="274" t="s">
        <v>3474</v>
      </c>
      <c r="E1021" s="19" t="s">
        <v>233</v>
      </c>
      <c r="F1021" s="275">
        <v>51.5</v>
      </c>
      <c r="G1021" s="36"/>
      <c r="H1021" s="41"/>
    </row>
    <row r="1022" spans="1:8" s="2" customFormat="1" ht="16.9" customHeight="1">
      <c r="A1022" s="36"/>
      <c r="B1022" s="41"/>
      <c r="C1022" s="274" t="s">
        <v>257</v>
      </c>
      <c r="D1022" s="274" t="s">
        <v>3475</v>
      </c>
      <c r="E1022" s="19" t="s">
        <v>233</v>
      </c>
      <c r="F1022" s="275">
        <v>51.5</v>
      </c>
      <c r="G1022" s="36"/>
      <c r="H1022" s="41"/>
    </row>
    <row r="1023" spans="1:8" s="2" customFormat="1" ht="16.9" customHeight="1">
      <c r="A1023" s="36"/>
      <c r="B1023" s="41"/>
      <c r="C1023" s="274" t="s">
        <v>262</v>
      </c>
      <c r="D1023" s="274" t="s">
        <v>3476</v>
      </c>
      <c r="E1023" s="19" t="s">
        <v>264</v>
      </c>
      <c r="F1023" s="275">
        <v>109.151</v>
      </c>
      <c r="G1023" s="36"/>
      <c r="H1023" s="41"/>
    </row>
    <row r="1024" spans="1:8" s="2" customFormat="1" ht="16.9" customHeight="1">
      <c r="A1024" s="36"/>
      <c r="B1024" s="41"/>
      <c r="C1024" s="274" t="s">
        <v>268</v>
      </c>
      <c r="D1024" s="274" t="s">
        <v>3477</v>
      </c>
      <c r="E1024" s="19" t="s">
        <v>233</v>
      </c>
      <c r="F1024" s="275">
        <v>109.151</v>
      </c>
      <c r="G1024" s="36"/>
      <c r="H1024" s="41"/>
    </row>
    <row r="1025" spans="1:8" s="2" customFormat="1" ht="16.9" customHeight="1">
      <c r="A1025" s="36"/>
      <c r="B1025" s="41"/>
      <c r="C1025" s="270" t="s">
        <v>2867</v>
      </c>
      <c r="D1025" s="271" t="s">
        <v>2867</v>
      </c>
      <c r="E1025" s="272" t="s">
        <v>28</v>
      </c>
      <c r="F1025" s="273">
        <v>6.151</v>
      </c>
      <c r="G1025" s="36"/>
      <c r="H1025" s="41"/>
    </row>
    <row r="1026" spans="1:8" s="2" customFormat="1" ht="16.9" customHeight="1">
      <c r="A1026" s="36"/>
      <c r="B1026" s="41"/>
      <c r="C1026" s="274" t="s">
        <v>28</v>
      </c>
      <c r="D1026" s="274" t="s">
        <v>2909</v>
      </c>
      <c r="E1026" s="19" t="s">
        <v>28</v>
      </c>
      <c r="F1026" s="275">
        <v>0</v>
      </c>
      <c r="G1026" s="36"/>
      <c r="H1026" s="41"/>
    </row>
    <row r="1027" spans="1:8" s="2" customFormat="1" ht="16.9" customHeight="1">
      <c r="A1027" s="36"/>
      <c r="B1027" s="41"/>
      <c r="C1027" s="274" t="s">
        <v>28</v>
      </c>
      <c r="D1027" s="274" t="s">
        <v>2956</v>
      </c>
      <c r="E1027" s="19" t="s">
        <v>28</v>
      </c>
      <c r="F1027" s="275">
        <v>3.44</v>
      </c>
      <c r="G1027" s="36"/>
      <c r="H1027" s="41"/>
    </row>
    <row r="1028" spans="1:8" s="2" customFormat="1" ht="16.9" customHeight="1">
      <c r="A1028" s="36"/>
      <c r="B1028" s="41"/>
      <c r="C1028" s="274" t="s">
        <v>28</v>
      </c>
      <c r="D1028" s="274" t="s">
        <v>2957</v>
      </c>
      <c r="E1028" s="19" t="s">
        <v>28</v>
      </c>
      <c r="F1028" s="275">
        <v>1.141</v>
      </c>
      <c r="G1028" s="36"/>
      <c r="H1028" s="41"/>
    </row>
    <row r="1029" spans="1:8" s="2" customFormat="1" ht="16.9" customHeight="1">
      <c r="A1029" s="36"/>
      <c r="B1029" s="41"/>
      <c r="C1029" s="274" t="s">
        <v>28</v>
      </c>
      <c r="D1029" s="274" t="s">
        <v>2958</v>
      </c>
      <c r="E1029" s="19" t="s">
        <v>28</v>
      </c>
      <c r="F1029" s="275">
        <v>1.57</v>
      </c>
      <c r="G1029" s="36"/>
      <c r="H1029" s="41"/>
    </row>
    <row r="1030" spans="1:8" s="2" customFormat="1" ht="16.9" customHeight="1">
      <c r="A1030" s="36"/>
      <c r="B1030" s="41"/>
      <c r="C1030" s="274" t="s">
        <v>2867</v>
      </c>
      <c r="D1030" s="274" t="s">
        <v>241</v>
      </c>
      <c r="E1030" s="19" t="s">
        <v>28</v>
      </c>
      <c r="F1030" s="275">
        <v>6.151</v>
      </c>
      <c r="G1030" s="36"/>
      <c r="H1030" s="41"/>
    </row>
    <row r="1031" spans="1:8" s="2" customFormat="1" ht="16.9" customHeight="1">
      <c r="A1031" s="36"/>
      <c r="B1031" s="41"/>
      <c r="C1031" s="276" t="s">
        <v>3393</v>
      </c>
      <c r="D1031" s="36"/>
      <c r="E1031" s="36"/>
      <c r="F1031" s="36"/>
      <c r="G1031" s="36"/>
      <c r="H1031" s="41"/>
    </row>
    <row r="1032" spans="1:8" s="2" customFormat="1" ht="16.9" customHeight="1">
      <c r="A1032" s="36"/>
      <c r="B1032" s="41"/>
      <c r="C1032" s="274" t="s">
        <v>2952</v>
      </c>
      <c r="D1032" s="274" t="s">
        <v>3549</v>
      </c>
      <c r="E1032" s="19" t="s">
        <v>233</v>
      </c>
      <c r="F1032" s="275">
        <v>6.151</v>
      </c>
      <c r="G1032" s="36"/>
      <c r="H1032" s="41"/>
    </row>
    <row r="1033" spans="1:8" s="2" customFormat="1" ht="22.5">
      <c r="A1033" s="36"/>
      <c r="B1033" s="41"/>
      <c r="C1033" s="274" t="s">
        <v>252</v>
      </c>
      <c r="D1033" s="274" t="s">
        <v>3474</v>
      </c>
      <c r="E1033" s="19" t="s">
        <v>233</v>
      </c>
      <c r="F1033" s="275">
        <v>51.5</v>
      </c>
      <c r="G1033" s="36"/>
      <c r="H1033" s="41"/>
    </row>
    <row r="1034" spans="1:8" s="2" customFormat="1" ht="26.45" customHeight="1">
      <c r="A1034" s="36"/>
      <c r="B1034" s="41"/>
      <c r="C1034" s="269" t="s">
        <v>3550</v>
      </c>
      <c r="D1034" s="269" t="s">
        <v>106</v>
      </c>
      <c r="E1034" s="36"/>
      <c r="F1034" s="36"/>
      <c r="G1034" s="36"/>
      <c r="H1034" s="41"/>
    </row>
    <row r="1035" spans="1:8" s="2" customFormat="1" ht="16.9" customHeight="1">
      <c r="A1035" s="36"/>
      <c r="B1035" s="41"/>
      <c r="C1035" s="270" t="s">
        <v>3315</v>
      </c>
      <c r="D1035" s="271" t="s">
        <v>3315</v>
      </c>
      <c r="E1035" s="272" t="s">
        <v>28</v>
      </c>
      <c r="F1035" s="273">
        <v>1</v>
      </c>
      <c r="G1035" s="36"/>
      <c r="H1035" s="41"/>
    </row>
    <row r="1036" spans="1:8" s="2" customFormat="1" ht="16.9" customHeight="1">
      <c r="A1036" s="36"/>
      <c r="B1036" s="41"/>
      <c r="C1036" s="274" t="s">
        <v>28</v>
      </c>
      <c r="D1036" s="274" t="s">
        <v>3127</v>
      </c>
      <c r="E1036" s="19" t="s">
        <v>28</v>
      </c>
      <c r="F1036" s="275">
        <v>0</v>
      </c>
      <c r="G1036" s="36"/>
      <c r="H1036" s="41"/>
    </row>
    <row r="1037" spans="1:8" s="2" customFormat="1" ht="16.9" customHeight="1">
      <c r="A1037" s="36"/>
      <c r="B1037" s="41"/>
      <c r="C1037" s="274" t="s">
        <v>28</v>
      </c>
      <c r="D1037" s="274" t="s">
        <v>82</v>
      </c>
      <c r="E1037" s="19" t="s">
        <v>28</v>
      </c>
      <c r="F1037" s="275">
        <v>1</v>
      </c>
      <c r="G1037" s="36"/>
      <c r="H1037" s="41"/>
    </row>
    <row r="1038" spans="1:8" s="2" customFormat="1" ht="16.9" customHeight="1">
      <c r="A1038" s="36"/>
      <c r="B1038" s="41"/>
      <c r="C1038" s="274" t="s">
        <v>3315</v>
      </c>
      <c r="D1038" s="274" t="s">
        <v>241</v>
      </c>
      <c r="E1038" s="19" t="s">
        <v>28</v>
      </c>
      <c r="F1038" s="275">
        <v>1</v>
      </c>
      <c r="G1038" s="36"/>
      <c r="H1038" s="41"/>
    </row>
    <row r="1039" spans="1:8" s="2" customFormat="1" ht="16.9" customHeight="1">
      <c r="A1039" s="36"/>
      <c r="B1039" s="41"/>
      <c r="C1039" s="270" t="s">
        <v>3121</v>
      </c>
      <c r="D1039" s="271" t="s">
        <v>3121</v>
      </c>
      <c r="E1039" s="272" t="s">
        <v>28</v>
      </c>
      <c r="F1039" s="273">
        <v>3</v>
      </c>
      <c r="G1039" s="36"/>
      <c r="H1039" s="41"/>
    </row>
    <row r="1040" spans="1:8" s="2" customFormat="1" ht="16.9" customHeight="1">
      <c r="A1040" s="36"/>
      <c r="B1040" s="41"/>
      <c r="C1040" s="274" t="s">
        <v>28</v>
      </c>
      <c r="D1040" s="274" t="s">
        <v>3127</v>
      </c>
      <c r="E1040" s="19" t="s">
        <v>28</v>
      </c>
      <c r="F1040" s="275">
        <v>0</v>
      </c>
      <c r="G1040" s="36"/>
      <c r="H1040" s="41"/>
    </row>
    <row r="1041" spans="1:8" s="2" customFormat="1" ht="16.9" customHeight="1">
      <c r="A1041" s="36"/>
      <c r="B1041" s="41"/>
      <c r="C1041" s="274" t="s">
        <v>28</v>
      </c>
      <c r="D1041" s="274" t="s">
        <v>246</v>
      </c>
      <c r="E1041" s="19" t="s">
        <v>28</v>
      </c>
      <c r="F1041" s="275">
        <v>3</v>
      </c>
      <c r="G1041" s="36"/>
      <c r="H1041" s="41"/>
    </row>
    <row r="1042" spans="1:8" s="2" customFormat="1" ht="16.9" customHeight="1">
      <c r="A1042" s="36"/>
      <c r="B1042" s="41"/>
      <c r="C1042" s="274" t="s">
        <v>3121</v>
      </c>
      <c r="D1042" s="274" t="s">
        <v>241</v>
      </c>
      <c r="E1042" s="19" t="s">
        <v>28</v>
      </c>
      <c r="F1042" s="275">
        <v>3</v>
      </c>
      <c r="G1042" s="36"/>
      <c r="H1042" s="41"/>
    </row>
    <row r="1043" spans="1:8" s="2" customFormat="1" ht="16.9" customHeight="1">
      <c r="A1043" s="36"/>
      <c r="B1043" s="41"/>
      <c r="C1043" s="276" t="s">
        <v>3393</v>
      </c>
      <c r="D1043" s="36"/>
      <c r="E1043" s="36"/>
      <c r="F1043" s="36"/>
      <c r="G1043" s="36"/>
      <c r="H1043" s="41"/>
    </row>
    <row r="1044" spans="1:8" s="2" customFormat="1" ht="16.9" customHeight="1">
      <c r="A1044" s="36"/>
      <c r="B1044" s="41"/>
      <c r="C1044" s="274" t="s">
        <v>3206</v>
      </c>
      <c r="D1044" s="274" t="s">
        <v>3551</v>
      </c>
      <c r="E1044" s="19" t="s">
        <v>510</v>
      </c>
      <c r="F1044" s="275">
        <v>3</v>
      </c>
      <c r="G1044" s="36"/>
      <c r="H1044" s="41"/>
    </row>
    <row r="1045" spans="1:8" s="2" customFormat="1" ht="16.9" customHeight="1">
      <c r="A1045" s="36"/>
      <c r="B1045" s="41"/>
      <c r="C1045" s="274" t="s">
        <v>3210</v>
      </c>
      <c r="D1045" s="274" t="s">
        <v>3211</v>
      </c>
      <c r="E1045" s="19" t="s">
        <v>510</v>
      </c>
      <c r="F1045" s="275">
        <v>3</v>
      </c>
      <c r="G1045" s="36"/>
      <c r="H1045" s="41"/>
    </row>
    <row r="1046" spans="1:8" s="2" customFormat="1" ht="16.9" customHeight="1">
      <c r="A1046" s="36"/>
      <c r="B1046" s="41"/>
      <c r="C1046" s="270" t="s">
        <v>3112</v>
      </c>
      <c r="D1046" s="271" t="s">
        <v>3112</v>
      </c>
      <c r="E1046" s="272" t="s">
        <v>28</v>
      </c>
      <c r="F1046" s="273">
        <v>3.795</v>
      </c>
      <c r="G1046" s="36"/>
      <c r="H1046" s="41"/>
    </row>
    <row r="1047" spans="1:8" s="2" customFormat="1" ht="16.9" customHeight="1">
      <c r="A1047" s="36"/>
      <c r="B1047" s="41"/>
      <c r="C1047" s="274" t="s">
        <v>28</v>
      </c>
      <c r="D1047" s="274" t="s">
        <v>3127</v>
      </c>
      <c r="E1047" s="19" t="s">
        <v>28</v>
      </c>
      <c r="F1047" s="275">
        <v>0</v>
      </c>
      <c r="G1047" s="36"/>
      <c r="H1047" s="41"/>
    </row>
    <row r="1048" spans="1:8" s="2" customFormat="1" ht="16.9" customHeight="1">
      <c r="A1048" s="36"/>
      <c r="B1048" s="41"/>
      <c r="C1048" s="274" t="s">
        <v>28</v>
      </c>
      <c r="D1048" s="274" t="s">
        <v>3169</v>
      </c>
      <c r="E1048" s="19" t="s">
        <v>28</v>
      </c>
      <c r="F1048" s="275">
        <v>1.506</v>
      </c>
      <c r="G1048" s="36"/>
      <c r="H1048" s="41"/>
    </row>
    <row r="1049" spans="1:8" s="2" customFormat="1" ht="16.9" customHeight="1">
      <c r="A1049" s="36"/>
      <c r="B1049" s="41"/>
      <c r="C1049" s="274" t="s">
        <v>28</v>
      </c>
      <c r="D1049" s="274" t="s">
        <v>3170</v>
      </c>
      <c r="E1049" s="19" t="s">
        <v>28</v>
      </c>
      <c r="F1049" s="275">
        <v>2.289</v>
      </c>
      <c r="G1049" s="36"/>
      <c r="H1049" s="41"/>
    </row>
    <row r="1050" spans="1:8" s="2" customFormat="1" ht="16.9" customHeight="1">
      <c r="A1050" s="36"/>
      <c r="B1050" s="41"/>
      <c r="C1050" s="274" t="s">
        <v>3112</v>
      </c>
      <c r="D1050" s="274" t="s">
        <v>241</v>
      </c>
      <c r="E1050" s="19" t="s">
        <v>28</v>
      </c>
      <c r="F1050" s="275">
        <v>3.795</v>
      </c>
      <c r="G1050" s="36"/>
      <c r="H1050" s="41"/>
    </row>
    <row r="1051" spans="1:8" s="2" customFormat="1" ht="16.9" customHeight="1">
      <c r="A1051" s="36"/>
      <c r="B1051" s="41"/>
      <c r="C1051" s="276" t="s">
        <v>3393</v>
      </c>
      <c r="D1051" s="36"/>
      <c r="E1051" s="36"/>
      <c r="F1051" s="36"/>
      <c r="G1051" s="36"/>
      <c r="H1051" s="41"/>
    </row>
    <row r="1052" spans="1:8" s="2" customFormat="1" ht="16.9" customHeight="1">
      <c r="A1052" s="36"/>
      <c r="B1052" s="41"/>
      <c r="C1052" s="274" t="s">
        <v>1284</v>
      </c>
      <c r="D1052" s="274" t="s">
        <v>3498</v>
      </c>
      <c r="E1052" s="19" t="s">
        <v>233</v>
      </c>
      <c r="F1052" s="275">
        <v>3.795</v>
      </c>
      <c r="G1052" s="36"/>
      <c r="H1052" s="41"/>
    </row>
    <row r="1053" spans="1:8" s="2" customFormat="1" ht="16.9" customHeight="1">
      <c r="A1053" s="36"/>
      <c r="B1053" s="41"/>
      <c r="C1053" s="274" t="s">
        <v>2952</v>
      </c>
      <c r="D1053" s="274" t="s">
        <v>3549</v>
      </c>
      <c r="E1053" s="19" t="s">
        <v>233</v>
      </c>
      <c r="F1053" s="275">
        <v>60.398</v>
      </c>
      <c r="G1053" s="36"/>
      <c r="H1053" s="41"/>
    </row>
    <row r="1054" spans="1:8" s="2" customFormat="1" ht="16.9" customHeight="1">
      <c r="A1054" s="36"/>
      <c r="B1054" s="41"/>
      <c r="C1054" s="270" t="s">
        <v>3338</v>
      </c>
      <c r="D1054" s="271" t="s">
        <v>3338</v>
      </c>
      <c r="E1054" s="272" t="s">
        <v>28</v>
      </c>
      <c r="F1054" s="273">
        <v>1</v>
      </c>
      <c r="G1054" s="36"/>
      <c r="H1054" s="41"/>
    </row>
    <row r="1055" spans="1:8" s="2" customFormat="1" ht="16.9" customHeight="1">
      <c r="A1055" s="36"/>
      <c r="B1055" s="41"/>
      <c r="C1055" s="274" t="s">
        <v>28</v>
      </c>
      <c r="D1055" s="274" t="s">
        <v>3127</v>
      </c>
      <c r="E1055" s="19" t="s">
        <v>28</v>
      </c>
      <c r="F1055" s="275">
        <v>0</v>
      </c>
      <c r="G1055" s="36"/>
      <c r="H1055" s="41"/>
    </row>
    <row r="1056" spans="1:8" s="2" customFormat="1" ht="16.9" customHeight="1">
      <c r="A1056" s="36"/>
      <c r="B1056" s="41"/>
      <c r="C1056" s="274" t="s">
        <v>3338</v>
      </c>
      <c r="D1056" s="274" t="s">
        <v>82</v>
      </c>
      <c r="E1056" s="19" t="s">
        <v>28</v>
      </c>
      <c r="F1056" s="275">
        <v>1</v>
      </c>
      <c r="G1056" s="36"/>
      <c r="H1056" s="41"/>
    </row>
    <row r="1057" spans="1:8" s="2" customFormat="1" ht="16.9" customHeight="1">
      <c r="A1057" s="36"/>
      <c r="B1057" s="41"/>
      <c r="C1057" s="270" t="s">
        <v>3110</v>
      </c>
      <c r="D1057" s="271" t="s">
        <v>3110</v>
      </c>
      <c r="E1057" s="272" t="s">
        <v>28</v>
      </c>
      <c r="F1057" s="273">
        <v>11.887</v>
      </c>
      <c r="G1057" s="36"/>
      <c r="H1057" s="41"/>
    </row>
    <row r="1058" spans="1:8" s="2" customFormat="1" ht="16.9" customHeight="1">
      <c r="A1058" s="36"/>
      <c r="B1058" s="41"/>
      <c r="C1058" s="274" t="s">
        <v>28</v>
      </c>
      <c r="D1058" s="274" t="s">
        <v>3127</v>
      </c>
      <c r="E1058" s="19" t="s">
        <v>28</v>
      </c>
      <c r="F1058" s="275">
        <v>0</v>
      </c>
      <c r="G1058" s="36"/>
      <c r="H1058" s="41"/>
    </row>
    <row r="1059" spans="1:8" s="2" customFormat="1" ht="16.9" customHeight="1">
      <c r="A1059" s="36"/>
      <c r="B1059" s="41"/>
      <c r="C1059" s="274" t="s">
        <v>28</v>
      </c>
      <c r="D1059" s="274" t="s">
        <v>3162</v>
      </c>
      <c r="E1059" s="19" t="s">
        <v>28</v>
      </c>
      <c r="F1059" s="275">
        <v>5.019</v>
      </c>
      <c r="G1059" s="36"/>
      <c r="H1059" s="41"/>
    </row>
    <row r="1060" spans="1:8" s="2" customFormat="1" ht="16.9" customHeight="1">
      <c r="A1060" s="36"/>
      <c r="B1060" s="41"/>
      <c r="C1060" s="274" t="s">
        <v>28</v>
      </c>
      <c r="D1060" s="274" t="s">
        <v>3163</v>
      </c>
      <c r="E1060" s="19" t="s">
        <v>28</v>
      </c>
      <c r="F1060" s="275">
        <v>6.868</v>
      </c>
      <c r="G1060" s="36"/>
      <c r="H1060" s="41"/>
    </row>
    <row r="1061" spans="1:8" s="2" customFormat="1" ht="16.9" customHeight="1">
      <c r="A1061" s="36"/>
      <c r="B1061" s="41"/>
      <c r="C1061" s="274" t="s">
        <v>3110</v>
      </c>
      <c r="D1061" s="274" t="s">
        <v>241</v>
      </c>
      <c r="E1061" s="19" t="s">
        <v>28</v>
      </c>
      <c r="F1061" s="275">
        <v>11.887</v>
      </c>
      <c r="G1061" s="36"/>
      <c r="H1061" s="41"/>
    </row>
    <row r="1062" spans="1:8" s="2" customFormat="1" ht="16.9" customHeight="1">
      <c r="A1062" s="36"/>
      <c r="B1062" s="41"/>
      <c r="C1062" s="276" t="s">
        <v>3393</v>
      </c>
      <c r="D1062" s="36"/>
      <c r="E1062" s="36"/>
      <c r="F1062" s="36"/>
      <c r="G1062" s="36"/>
      <c r="H1062" s="41"/>
    </row>
    <row r="1063" spans="1:8" s="2" customFormat="1" ht="16.9" customHeight="1">
      <c r="A1063" s="36"/>
      <c r="B1063" s="41"/>
      <c r="C1063" s="274" t="s">
        <v>3158</v>
      </c>
      <c r="D1063" s="274" t="s">
        <v>3552</v>
      </c>
      <c r="E1063" s="19" t="s">
        <v>233</v>
      </c>
      <c r="F1063" s="275">
        <v>11.887</v>
      </c>
      <c r="G1063" s="36"/>
      <c r="H1063" s="41"/>
    </row>
    <row r="1064" spans="1:8" s="2" customFormat="1" ht="16.9" customHeight="1">
      <c r="A1064" s="36"/>
      <c r="B1064" s="41"/>
      <c r="C1064" s="274" t="s">
        <v>2952</v>
      </c>
      <c r="D1064" s="274" t="s">
        <v>3549</v>
      </c>
      <c r="E1064" s="19" t="s">
        <v>233</v>
      </c>
      <c r="F1064" s="275">
        <v>60.398</v>
      </c>
      <c r="G1064" s="36"/>
      <c r="H1064" s="41"/>
    </row>
    <row r="1065" spans="1:8" s="2" customFormat="1" ht="16.9" customHeight="1">
      <c r="A1065" s="36"/>
      <c r="B1065" s="41"/>
      <c r="C1065" s="274" t="s">
        <v>3164</v>
      </c>
      <c r="D1065" s="274" t="s">
        <v>3553</v>
      </c>
      <c r="E1065" s="19" t="s">
        <v>233</v>
      </c>
      <c r="F1065" s="275">
        <v>11.887</v>
      </c>
      <c r="G1065" s="36"/>
      <c r="H1065" s="41"/>
    </row>
    <row r="1066" spans="1:8" s="2" customFormat="1" ht="16.9" customHeight="1">
      <c r="A1066" s="36"/>
      <c r="B1066" s="41"/>
      <c r="C1066" s="270" t="s">
        <v>3107</v>
      </c>
      <c r="D1066" s="271" t="s">
        <v>3108</v>
      </c>
      <c r="E1066" s="272" t="s">
        <v>28</v>
      </c>
      <c r="F1066" s="273">
        <v>140.767</v>
      </c>
      <c r="G1066" s="36"/>
      <c r="H1066" s="41"/>
    </row>
    <row r="1067" spans="1:8" s="2" customFormat="1" ht="16.9" customHeight="1">
      <c r="A1067" s="36"/>
      <c r="B1067" s="41"/>
      <c r="C1067" s="274" t="s">
        <v>28</v>
      </c>
      <c r="D1067" s="274" t="s">
        <v>3127</v>
      </c>
      <c r="E1067" s="19" t="s">
        <v>28</v>
      </c>
      <c r="F1067" s="275">
        <v>0</v>
      </c>
      <c r="G1067" s="36"/>
      <c r="H1067" s="41"/>
    </row>
    <row r="1068" spans="1:8" s="2" customFormat="1" ht="16.9" customHeight="1">
      <c r="A1068" s="36"/>
      <c r="B1068" s="41"/>
      <c r="C1068" s="274" t="s">
        <v>28</v>
      </c>
      <c r="D1068" s="274" t="s">
        <v>3138</v>
      </c>
      <c r="E1068" s="19" t="s">
        <v>28</v>
      </c>
      <c r="F1068" s="275">
        <v>15.888</v>
      </c>
      <c r="G1068" s="36"/>
      <c r="H1068" s="41"/>
    </row>
    <row r="1069" spans="1:8" s="2" customFormat="1" ht="16.9" customHeight="1">
      <c r="A1069" s="36"/>
      <c r="B1069" s="41"/>
      <c r="C1069" s="274" t="s">
        <v>28</v>
      </c>
      <c r="D1069" s="274" t="s">
        <v>3139</v>
      </c>
      <c r="E1069" s="19" t="s">
        <v>28</v>
      </c>
      <c r="F1069" s="275">
        <v>71.087</v>
      </c>
      <c r="G1069" s="36"/>
      <c r="H1069" s="41"/>
    </row>
    <row r="1070" spans="1:8" s="2" customFormat="1" ht="16.9" customHeight="1">
      <c r="A1070" s="36"/>
      <c r="B1070" s="41"/>
      <c r="C1070" s="274" t="s">
        <v>28</v>
      </c>
      <c r="D1070" s="274" t="s">
        <v>3140</v>
      </c>
      <c r="E1070" s="19" t="s">
        <v>28</v>
      </c>
      <c r="F1070" s="275">
        <v>20.478</v>
      </c>
      <c r="G1070" s="36"/>
      <c r="H1070" s="41"/>
    </row>
    <row r="1071" spans="1:8" s="2" customFormat="1" ht="16.9" customHeight="1">
      <c r="A1071" s="36"/>
      <c r="B1071" s="41"/>
      <c r="C1071" s="274" t="s">
        <v>28</v>
      </c>
      <c r="D1071" s="274" t="s">
        <v>3141</v>
      </c>
      <c r="E1071" s="19" t="s">
        <v>28</v>
      </c>
      <c r="F1071" s="275">
        <v>26.464</v>
      </c>
      <c r="G1071" s="36"/>
      <c r="H1071" s="41"/>
    </row>
    <row r="1072" spans="1:8" s="2" customFormat="1" ht="16.9" customHeight="1">
      <c r="A1072" s="36"/>
      <c r="B1072" s="41"/>
      <c r="C1072" s="274" t="s">
        <v>28</v>
      </c>
      <c r="D1072" s="274" t="s">
        <v>3142</v>
      </c>
      <c r="E1072" s="19" t="s">
        <v>28</v>
      </c>
      <c r="F1072" s="275">
        <v>6.85</v>
      </c>
      <c r="G1072" s="36"/>
      <c r="H1072" s="41"/>
    </row>
    <row r="1073" spans="1:8" s="2" customFormat="1" ht="16.9" customHeight="1">
      <c r="A1073" s="36"/>
      <c r="B1073" s="41"/>
      <c r="C1073" s="274" t="s">
        <v>3107</v>
      </c>
      <c r="D1073" s="274" t="s">
        <v>241</v>
      </c>
      <c r="E1073" s="19" t="s">
        <v>28</v>
      </c>
      <c r="F1073" s="275">
        <v>140.767</v>
      </c>
      <c r="G1073" s="36"/>
      <c r="H1073" s="41"/>
    </row>
    <row r="1074" spans="1:8" s="2" customFormat="1" ht="16.9" customHeight="1">
      <c r="A1074" s="36"/>
      <c r="B1074" s="41"/>
      <c r="C1074" s="276" t="s">
        <v>3393</v>
      </c>
      <c r="D1074" s="36"/>
      <c r="E1074" s="36"/>
      <c r="F1074" s="36"/>
      <c r="G1074" s="36"/>
      <c r="H1074" s="41"/>
    </row>
    <row r="1075" spans="1:8" s="2" customFormat="1" ht="16.9" customHeight="1">
      <c r="A1075" s="36"/>
      <c r="B1075" s="41"/>
      <c r="C1075" s="274" t="s">
        <v>3134</v>
      </c>
      <c r="D1075" s="274" t="s">
        <v>3554</v>
      </c>
      <c r="E1075" s="19" t="s">
        <v>275</v>
      </c>
      <c r="F1075" s="275">
        <v>140.767</v>
      </c>
      <c r="G1075" s="36"/>
      <c r="H1075" s="41"/>
    </row>
    <row r="1076" spans="1:8" s="2" customFormat="1" ht="16.9" customHeight="1">
      <c r="A1076" s="36"/>
      <c r="B1076" s="41"/>
      <c r="C1076" s="274" t="s">
        <v>3143</v>
      </c>
      <c r="D1076" s="274" t="s">
        <v>3555</v>
      </c>
      <c r="E1076" s="19" t="s">
        <v>275</v>
      </c>
      <c r="F1076" s="275">
        <v>140.767</v>
      </c>
      <c r="G1076" s="36"/>
      <c r="H1076" s="41"/>
    </row>
    <row r="1077" spans="1:8" s="2" customFormat="1" ht="16.9" customHeight="1">
      <c r="A1077" s="36"/>
      <c r="B1077" s="41"/>
      <c r="C1077" s="270" t="s">
        <v>3114</v>
      </c>
      <c r="D1077" s="271" t="s">
        <v>3114</v>
      </c>
      <c r="E1077" s="272" t="s">
        <v>28</v>
      </c>
      <c r="F1077" s="273">
        <v>0.75</v>
      </c>
      <c r="G1077" s="36"/>
      <c r="H1077" s="41"/>
    </row>
    <row r="1078" spans="1:8" s="2" customFormat="1" ht="16.9" customHeight="1">
      <c r="A1078" s="36"/>
      <c r="B1078" s="41"/>
      <c r="C1078" s="274" t="s">
        <v>28</v>
      </c>
      <c r="D1078" s="274" t="s">
        <v>3127</v>
      </c>
      <c r="E1078" s="19" t="s">
        <v>28</v>
      </c>
      <c r="F1078" s="275">
        <v>0</v>
      </c>
      <c r="G1078" s="36"/>
      <c r="H1078" s="41"/>
    </row>
    <row r="1079" spans="1:8" s="2" customFormat="1" ht="16.9" customHeight="1">
      <c r="A1079" s="36"/>
      <c r="B1079" s="41"/>
      <c r="C1079" s="274" t="s">
        <v>28</v>
      </c>
      <c r="D1079" s="274" t="s">
        <v>3115</v>
      </c>
      <c r="E1079" s="19" t="s">
        <v>28</v>
      </c>
      <c r="F1079" s="275">
        <v>0.75</v>
      </c>
      <c r="G1079" s="36"/>
      <c r="H1079" s="41"/>
    </row>
    <row r="1080" spans="1:8" s="2" customFormat="1" ht="16.9" customHeight="1">
      <c r="A1080" s="36"/>
      <c r="B1080" s="41"/>
      <c r="C1080" s="274" t="s">
        <v>3114</v>
      </c>
      <c r="D1080" s="274" t="s">
        <v>241</v>
      </c>
      <c r="E1080" s="19" t="s">
        <v>28</v>
      </c>
      <c r="F1080" s="275">
        <v>0.75</v>
      </c>
      <c r="G1080" s="36"/>
      <c r="H1080" s="41"/>
    </row>
    <row r="1081" spans="1:8" s="2" customFormat="1" ht="16.9" customHeight="1">
      <c r="A1081" s="36"/>
      <c r="B1081" s="41"/>
      <c r="C1081" s="276" t="s">
        <v>3393</v>
      </c>
      <c r="D1081" s="36"/>
      <c r="E1081" s="36"/>
      <c r="F1081" s="36"/>
      <c r="G1081" s="36"/>
      <c r="H1081" s="41"/>
    </row>
    <row r="1082" spans="1:8" s="2" customFormat="1" ht="16.9" customHeight="1">
      <c r="A1082" s="36"/>
      <c r="B1082" s="41"/>
      <c r="C1082" s="274" t="s">
        <v>3176</v>
      </c>
      <c r="D1082" s="274" t="s">
        <v>3556</v>
      </c>
      <c r="E1082" s="19" t="s">
        <v>323</v>
      </c>
      <c r="F1082" s="275">
        <v>0.75</v>
      </c>
      <c r="G1082" s="36"/>
      <c r="H1082" s="41"/>
    </row>
    <row r="1083" spans="1:8" s="2" customFormat="1" ht="16.9" customHeight="1">
      <c r="A1083" s="36"/>
      <c r="B1083" s="41"/>
      <c r="C1083" s="274" t="s">
        <v>3265</v>
      </c>
      <c r="D1083" s="274" t="s">
        <v>3557</v>
      </c>
      <c r="E1083" s="19" t="s">
        <v>323</v>
      </c>
      <c r="F1083" s="275">
        <v>3.65</v>
      </c>
      <c r="G1083" s="36"/>
      <c r="H1083" s="41"/>
    </row>
    <row r="1084" spans="1:8" s="2" customFormat="1" ht="16.9" customHeight="1">
      <c r="A1084" s="36"/>
      <c r="B1084" s="41"/>
      <c r="C1084" s="274" t="s">
        <v>3180</v>
      </c>
      <c r="D1084" s="274" t="s">
        <v>3558</v>
      </c>
      <c r="E1084" s="19" t="s">
        <v>323</v>
      </c>
      <c r="F1084" s="275">
        <v>0.82</v>
      </c>
      <c r="G1084" s="36"/>
      <c r="H1084" s="41"/>
    </row>
    <row r="1085" spans="1:8" s="2" customFormat="1" ht="16.9" customHeight="1">
      <c r="A1085" s="36"/>
      <c r="B1085" s="41"/>
      <c r="C1085" s="270" t="s">
        <v>1203</v>
      </c>
      <c r="D1085" s="271" t="s">
        <v>1203</v>
      </c>
      <c r="E1085" s="272" t="s">
        <v>28</v>
      </c>
      <c r="F1085" s="273">
        <v>2.9</v>
      </c>
      <c r="G1085" s="36"/>
      <c r="H1085" s="41"/>
    </row>
    <row r="1086" spans="1:8" s="2" customFormat="1" ht="16.9" customHeight="1">
      <c r="A1086" s="36"/>
      <c r="B1086" s="41"/>
      <c r="C1086" s="274" t="s">
        <v>28</v>
      </c>
      <c r="D1086" s="274" t="s">
        <v>3127</v>
      </c>
      <c r="E1086" s="19" t="s">
        <v>28</v>
      </c>
      <c r="F1086" s="275">
        <v>0</v>
      </c>
      <c r="G1086" s="36"/>
      <c r="H1086" s="41"/>
    </row>
    <row r="1087" spans="1:8" s="2" customFormat="1" ht="16.9" customHeight="1">
      <c r="A1087" s="36"/>
      <c r="B1087" s="41"/>
      <c r="C1087" s="274" t="s">
        <v>28</v>
      </c>
      <c r="D1087" s="274" t="s">
        <v>3195</v>
      </c>
      <c r="E1087" s="19" t="s">
        <v>28</v>
      </c>
      <c r="F1087" s="275">
        <v>2.9</v>
      </c>
      <c r="G1087" s="36"/>
      <c r="H1087" s="41"/>
    </row>
    <row r="1088" spans="1:8" s="2" customFormat="1" ht="16.9" customHeight="1">
      <c r="A1088" s="36"/>
      <c r="B1088" s="41"/>
      <c r="C1088" s="274" t="s">
        <v>1203</v>
      </c>
      <c r="D1088" s="274" t="s">
        <v>241</v>
      </c>
      <c r="E1088" s="19" t="s">
        <v>28</v>
      </c>
      <c r="F1088" s="275">
        <v>2.9</v>
      </c>
      <c r="G1088" s="36"/>
      <c r="H1088" s="41"/>
    </row>
    <row r="1089" spans="1:8" s="2" customFormat="1" ht="16.9" customHeight="1">
      <c r="A1089" s="36"/>
      <c r="B1089" s="41"/>
      <c r="C1089" s="276" t="s">
        <v>3393</v>
      </c>
      <c r="D1089" s="36"/>
      <c r="E1089" s="36"/>
      <c r="F1089" s="36"/>
      <c r="G1089" s="36"/>
      <c r="H1089" s="41"/>
    </row>
    <row r="1090" spans="1:8" s="2" customFormat="1" ht="16.9" customHeight="1">
      <c r="A1090" s="36"/>
      <c r="B1090" s="41"/>
      <c r="C1090" s="274" t="s">
        <v>3191</v>
      </c>
      <c r="D1090" s="274" t="s">
        <v>3559</v>
      </c>
      <c r="E1090" s="19" t="s">
        <v>323</v>
      </c>
      <c r="F1090" s="275">
        <v>2.9</v>
      </c>
      <c r="G1090" s="36"/>
      <c r="H1090" s="41"/>
    </row>
    <row r="1091" spans="1:8" s="2" customFormat="1" ht="16.9" customHeight="1">
      <c r="A1091" s="36"/>
      <c r="B1091" s="41"/>
      <c r="C1091" s="274" t="s">
        <v>3265</v>
      </c>
      <c r="D1091" s="274" t="s">
        <v>3557</v>
      </c>
      <c r="E1091" s="19" t="s">
        <v>323</v>
      </c>
      <c r="F1091" s="275">
        <v>3.65</v>
      </c>
      <c r="G1091" s="36"/>
      <c r="H1091" s="41"/>
    </row>
    <row r="1092" spans="1:8" s="2" customFormat="1" ht="16.9" customHeight="1">
      <c r="A1092" s="36"/>
      <c r="B1092" s="41"/>
      <c r="C1092" s="270" t="s">
        <v>1206</v>
      </c>
      <c r="D1092" s="271" t="s">
        <v>1206</v>
      </c>
      <c r="E1092" s="272" t="s">
        <v>28</v>
      </c>
      <c r="F1092" s="273">
        <v>12.21</v>
      </c>
      <c r="G1092" s="36"/>
      <c r="H1092" s="41"/>
    </row>
    <row r="1093" spans="1:8" s="2" customFormat="1" ht="16.9" customHeight="1">
      <c r="A1093" s="36"/>
      <c r="B1093" s="41"/>
      <c r="C1093" s="274" t="s">
        <v>28</v>
      </c>
      <c r="D1093" s="274" t="s">
        <v>3127</v>
      </c>
      <c r="E1093" s="19" t="s">
        <v>28</v>
      </c>
      <c r="F1093" s="275">
        <v>0</v>
      </c>
      <c r="G1093" s="36"/>
      <c r="H1093" s="41"/>
    </row>
    <row r="1094" spans="1:8" s="2" customFormat="1" ht="16.9" customHeight="1">
      <c r="A1094" s="36"/>
      <c r="B1094" s="41"/>
      <c r="C1094" s="274" t="s">
        <v>28</v>
      </c>
      <c r="D1094" s="274" t="s">
        <v>3200</v>
      </c>
      <c r="E1094" s="19" t="s">
        <v>28</v>
      </c>
      <c r="F1094" s="275">
        <v>12.21</v>
      </c>
      <c r="G1094" s="36"/>
      <c r="H1094" s="41"/>
    </row>
    <row r="1095" spans="1:8" s="2" customFormat="1" ht="16.9" customHeight="1">
      <c r="A1095" s="36"/>
      <c r="B1095" s="41"/>
      <c r="C1095" s="274" t="s">
        <v>1206</v>
      </c>
      <c r="D1095" s="274" t="s">
        <v>241</v>
      </c>
      <c r="E1095" s="19" t="s">
        <v>28</v>
      </c>
      <c r="F1095" s="275">
        <v>12.21</v>
      </c>
      <c r="G1095" s="36"/>
      <c r="H1095" s="41"/>
    </row>
    <row r="1096" spans="1:8" s="2" customFormat="1" ht="16.9" customHeight="1">
      <c r="A1096" s="36"/>
      <c r="B1096" s="41"/>
      <c r="C1096" s="276" t="s">
        <v>3393</v>
      </c>
      <c r="D1096" s="36"/>
      <c r="E1096" s="36"/>
      <c r="F1096" s="36"/>
      <c r="G1096" s="36"/>
      <c r="H1096" s="41"/>
    </row>
    <row r="1097" spans="1:8" s="2" customFormat="1" ht="16.9" customHeight="1">
      <c r="A1097" s="36"/>
      <c r="B1097" s="41"/>
      <c r="C1097" s="274" t="s">
        <v>3196</v>
      </c>
      <c r="D1097" s="274" t="s">
        <v>3560</v>
      </c>
      <c r="E1097" s="19" t="s">
        <v>323</v>
      </c>
      <c r="F1097" s="275">
        <v>12.21</v>
      </c>
      <c r="G1097" s="36"/>
      <c r="H1097" s="41"/>
    </row>
    <row r="1098" spans="1:8" s="2" customFormat="1" ht="16.9" customHeight="1">
      <c r="A1098" s="36"/>
      <c r="B1098" s="41"/>
      <c r="C1098" s="274" t="s">
        <v>3270</v>
      </c>
      <c r="D1098" s="274" t="s">
        <v>3561</v>
      </c>
      <c r="E1098" s="19" t="s">
        <v>323</v>
      </c>
      <c r="F1098" s="275">
        <v>21.74</v>
      </c>
      <c r="G1098" s="36"/>
      <c r="H1098" s="41"/>
    </row>
    <row r="1099" spans="1:8" s="2" customFormat="1" ht="16.9" customHeight="1">
      <c r="A1099" s="36"/>
      <c r="B1099" s="41"/>
      <c r="C1099" s="270" t="s">
        <v>3119</v>
      </c>
      <c r="D1099" s="271" t="s">
        <v>3119</v>
      </c>
      <c r="E1099" s="272" t="s">
        <v>28</v>
      </c>
      <c r="F1099" s="273">
        <v>9.53</v>
      </c>
      <c r="G1099" s="36"/>
      <c r="H1099" s="41"/>
    </row>
    <row r="1100" spans="1:8" s="2" customFormat="1" ht="16.9" customHeight="1">
      <c r="A1100" s="36"/>
      <c r="B1100" s="41"/>
      <c r="C1100" s="274" t="s">
        <v>28</v>
      </c>
      <c r="D1100" s="274" t="s">
        <v>3127</v>
      </c>
      <c r="E1100" s="19" t="s">
        <v>28</v>
      </c>
      <c r="F1100" s="275">
        <v>0</v>
      </c>
      <c r="G1100" s="36"/>
      <c r="H1100" s="41"/>
    </row>
    <row r="1101" spans="1:8" s="2" customFormat="1" ht="16.9" customHeight="1">
      <c r="A1101" s="36"/>
      <c r="B1101" s="41"/>
      <c r="C1101" s="274" t="s">
        <v>28</v>
      </c>
      <c r="D1101" s="274" t="s">
        <v>3205</v>
      </c>
      <c r="E1101" s="19" t="s">
        <v>28</v>
      </c>
      <c r="F1101" s="275">
        <v>9.53</v>
      </c>
      <c r="G1101" s="36"/>
      <c r="H1101" s="41"/>
    </row>
    <row r="1102" spans="1:8" s="2" customFormat="1" ht="16.9" customHeight="1">
      <c r="A1102" s="36"/>
      <c r="B1102" s="41"/>
      <c r="C1102" s="274" t="s">
        <v>3119</v>
      </c>
      <c r="D1102" s="274" t="s">
        <v>241</v>
      </c>
      <c r="E1102" s="19" t="s">
        <v>28</v>
      </c>
      <c r="F1102" s="275">
        <v>9.53</v>
      </c>
      <c r="G1102" s="36"/>
      <c r="H1102" s="41"/>
    </row>
    <row r="1103" spans="1:8" s="2" customFormat="1" ht="16.9" customHeight="1">
      <c r="A1103" s="36"/>
      <c r="B1103" s="41"/>
      <c r="C1103" s="276" t="s">
        <v>3393</v>
      </c>
      <c r="D1103" s="36"/>
      <c r="E1103" s="36"/>
      <c r="F1103" s="36"/>
      <c r="G1103" s="36"/>
      <c r="H1103" s="41"/>
    </row>
    <row r="1104" spans="1:8" s="2" customFormat="1" ht="16.9" customHeight="1">
      <c r="A1104" s="36"/>
      <c r="B1104" s="41"/>
      <c r="C1104" s="274" t="s">
        <v>3201</v>
      </c>
      <c r="D1104" s="274" t="s">
        <v>3562</v>
      </c>
      <c r="E1104" s="19" t="s">
        <v>323</v>
      </c>
      <c r="F1104" s="275">
        <v>9.53</v>
      </c>
      <c r="G1104" s="36"/>
      <c r="H1104" s="41"/>
    </row>
    <row r="1105" spans="1:8" s="2" customFormat="1" ht="16.9" customHeight="1">
      <c r="A1105" s="36"/>
      <c r="B1105" s="41"/>
      <c r="C1105" s="274" t="s">
        <v>3270</v>
      </c>
      <c r="D1105" s="274" t="s">
        <v>3561</v>
      </c>
      <c r="E1105" s="19" t="s">
        <v>323</v>
      </c>
      <c r="F1105" s="275">
        <v>21.74</v>
      </c>
      <c r="G1105" s="36"/>
      <c r="H1105" s="41"/>
    </row>
    <row r="1106" spans="1:8" s="2" customFormat="1" ht="16.9" customHeight="1">
      <c r="A1106" s="36"/>
      <c r="B1106" s="41"/>
      <c r="C1106" s="270" t="s">
        <v>2861</v>
      </c>
      <c r="D1106" s="271" t="s">
        <v>2861</v>
      </c>
      <c r="E1106" s="272" t="s">
        <v>28</v>
      </c>
      <c r="F1106" s="273">
        <v>38.04</v>
      </c>
      <c r="G1106" s="36"/>
      <c r="H1106" s="41"/>
    </row>
    <row r="1107" spans="1:8" s="2" customFormat="1" ht="16.9" customHeight="1">
      <c r="A1107" s="36"/>
      <c r="B1107" s="41"/>
      <c r="C1107" s="274" t="s">
        <v>28</v>
      </c>
      <c r="D1107" s="274" t="s">
        <v>3127</v>
      </c>
      <c r="E1107" s="19" t="s">
        <v>28</v>
      </c>
      <c r="F1107" s="275">
        <v>0</v>
      </c>
      <c r="G1107" s="36"/>
      <c r="H1107" s="41"/>
    </row>
    <row r="1108" spans="1:8" s="2" customFormat="1" ht="16.9" customHeight="1">
      <c r="A1108" s="36"/>
      <c r="B1108" s="41"/>
      <c r="C1108" s="274" t="s">
        <v>28</v>
      </c>
      <c r="D1108" s="274" t="s">
        <v>3128</v>
      </c>
      <c r="E1108" s="19" t="s">
        <v>28</v>
      </c>
      <c r="F1108" s="275">
        <v>2.07</v>
      </c>
      <c r="G1108" s="36"/>
      <c r="H1108" s="41"/>
    </row>
    <row r="1109" spans="1:8" s="2" customFormat="1" ht="16.9" customHeight="1">
      <c r="A1109" s="36"/>
      <c r="B1109" s="41"/>
      <c r="C1109" s="274" t="s">
        <v>28</v>
      </c>
      <c r="D1109" s="274" t="s">
        <v>3129</v>
      </c>
      <c r="E1109" s="19" t="s">
        <v>28</v>
      </c>
      <c r="F1109" s="275">
        <v>20.15</v>
      </c>
      <c r="G1109" s="36"/>
      <c r="H1109" s="41"/>
    </row>
    <row r="1110" spans="1:8" s="2" customFormat="1" ht="16.9" customHeight="1">
      <c r="A1110" s="36"/>
      <c r="B1110" s="41"/>
      <c r="C1110" s="274" t="s">
        <v>28</v>
      </c>
      <c r="D1110" s="274" t="s">
        <v>3130</v>
      </c>
      <c r="E1110" s="19" t="s">
        <v>28</v>
      </c>
      <c r="F1110" s="275">
        <v>6.399</v>
      </c>
      <c r="G1110" s="36"/>
      <c r="H1110" s="41"/>
    </row>
    <row r="1111" spans="1:8" s="2" customFormat="1" ht="16.9" customHeight="1">
      <c r="A1111" s="36"/>
      <c r="B1111" s="41"/>
      <c r="C1111" s="274" t="s">
        <v>28</v>
      </c>
      <c r="D1111" s="274" t="s">
        <v>3563</v>
      </c>
      <c r="E1111" s="19" t="s">
        <v>28</v>
      </c>
      <c r="F1111" s="275">
        <v>7.28</v>
      </c>
      <c r="G1111" s="36"/>
      <c r="H1111" s="41"/>
    </row>
    <row r="1112" spans="1:8" s="2" customFormat="1" ht="16.9" customHeight="1">
      <c r="A1112" s="36"/>
      <c r="B1112" s="41"/>
      <c r="C1112" s="274" t="s">
        <v>28</v>
      </c>
      <c r="D1112" s="274" t="s">
        <v>3132</v>
      </c>
      <c r="E1112" s="19" t="s">
        <v>28</v>
      </c>
      <c r="F1112" s="275">
        <v>2.141</v>
      </c>
      <c r="G1112" s="36"/>
      <c r="H1112" s="41"/>
    </row>
    <row r="1113" spans="1:8" s="2" customFormat="1" ht="16.9" customHeight="1">
      <c r="A1113" s="36"/>
      <c r="B1113" s="41"/>
      <c r="C1113" s="274" t="s">
        <v>2861</v>
      </c>
      <c r="D1113" s="274" t="s">
        <v>241</v>
      </c>
      <c r="E1113" s="19" t="s">
        <v>28</v>
      </c>
      <c r="F1113" s="275">
        <v>38.04</v>
      </c>
      <c r="G1113" s="36"/>
      <c r="H1113" s="41"/>
    </row>
    <row r="1114" spans="1:8" s="2" customFormat="1" ht="16.9" customHeight="1">
      <c r="A1114" s="36"/>
      <c r="B1114" s="41"/>
      <c r="C1114" s="270" t="s">
        <v>2863</v>
      </c>
      <c r="D1114" s="271" t="s">
        <v>2863</v>
      </c>
      <c r="E1114" s="272" t="s">
        <v>28</v>
      </c>
      <c r="F1114" s="273">
        <v>38.04</v>
      </c>
      <c r="G1114" s="36"/>
      <c r="H1114" s="41"/>
    </row>
    <row r="1115" spans="1:8" s="2" customFormat="1" ht="16.9" customHeight="1">
      <c r="A1115" s="36"/>
      <c r="B1115" s="41"/>
      <c r="C1115" s="274" t="s">
        <v>28</v>
      </c>
      <c r="D1115" s="274" t="s">
        <v>3127</v>
      </c>
      <c r="E1115" s="19" t="s">
        <v>28</v>
      </c>
      <c r="F1115" s="275">
        <v>0</v>
      </c>
      <c r="G1115" s="36"/>
      <c r="H1115" s="41"/>
    </row>
    <row r="1116" spans="1:8" s="2" customFormat="1" ht="16.9" customHeight="1">
      <c r="A1116" s="36"/>
      <c r="B1116" s="41"/>
      <c r="C1116" s="274" t="s">
        <v>28</v>
      </c>
      <c r="D1116" s="274" t="s">
        <v>3128</v>
      </c>
      <c r="E1116" s="19" t="s">
        <v>28</v>
      </c>
      <c r="F1116" s="275">
        <v>2.07</v>
      </c>
      <c r="G1116" s="36"/>
      <c r="H1116" s="41"/>
    </row>
    <row r="1117" spans="1:8" s="2" customFormat="1" ht="16.9" customHeight="1">
      <c r="A1117" s="36"/>
      <c r="B1117" s="41"/>
      <c r="C1117" s="274" t="s">
        <v>28</v>
      </c>
      <c r="D1117" s="274" t="s">
        <v>3129</v>
      </c>
      <c r="E1117" s="19" t="s">
        <v>28</v>
      </c>
      <c r="F1117" s="275">
        <v>20.15</v>
      </c>
      <c r="G1117" s="36"/>
      <c r="H1117" s="41"/>
    </row>
    <row r="1118" spans="1:8" s="2" customFormat="1" ht="16.9" customHeight="1">
      <c r="A1118" s="36"/>
      <c r="B1118" s="41"/>
      <c r="C1118" s="274" t="s">
        <v>28</v>
      </c>
      <c r="D1118" s="274" t="s">
        <v>3130</v>
      </c>
      <c r="E1118" s="19" t="s">
        <v>28</v>
      </c>
      <c r="F1118" s="275">
        <v>6.399</v>
      </c>
      <c r="G1118" s="36"/>
      <c r="H1118" s="41"/>
    </row>
    <row r="1119" spans="1:8" s="2" customFormat="1" ht="16.9" customHeight="1">
      <c r="A1119" s="36"/>
      <c r="B1119" s="41"/>
      <c r="C1119" s="274" t="s">
        <v>28</v>
      </c>
      <c r="D1119" s="274" t="s">
        <v>3131</v>
      </c>
      <c r="E1119" s="19" t="s">
        <v>28</v>
      </c>
      <c r="F1119" s="275">
        <v>7.28</v>
      </c>
      <c r="G1119" s="36"/>
      <c r="H1119" s="41"/>
    </row>
    <row r="1120" spans="1:8" s="2" customFormat="1" ht="16.9" customHeight="1">
      <c r="A1120" s="36"/>
      <c r="B1120" s="41"/>
      <c r="C1120" s="274" t="s">
        <v>28</v>
      </c>
      <c r="D1120" s="274" t="s">
        <v>3132</v>
      </c>
      <c r="E1120" s="19" t="s">
        <v>28</v>
      </c>
      <c r="F1120" s="275">
        <v>2.141</v>
      </c>
      <c r="G1120" s="36"/>
      <c r="H1120" s="41"/>
    </row>
    <row r="1121" spans="1:8" s="2" customFormat="1" ht="16.9" customHeight="1">
      <c r="A1121" s="36"/>
      <c r="B1121" s="41"/>
      <c r="C1121" s="274" t="s">
        <v>2863</v>
      </c>
      <c r="D1121" s="274" t="s">
        <v>241</v>
      </c>
      <c r="E1121" s="19" t="s">
        <v>28</v>
      </c>
      <c r="F1121" s="275">
        <v>38.04</v>
      </c>
      <c r="G1121" s="36"/>
      <c r="H1121" s="41"/>
    </row>
    <row r="1122" spans="1:8" s="2" customFormat="1" ht="16.9" customHeight="1">
      <c r="A1122" s="36"/>
      <c r="B1122" s="41"/>
      <c r="C1122" s="276" t="s">
        <v>3393</v>
      </c>
      <c r="D1122" s="36"/>
      <c r="E1122" s="36"/>
      <c r="F1122" s="36"/>
      <c r="G1122" s="36"/>
      <c r="H1122" s="41"/>
    </row>
    <row r="1123" spans="1:8" s="2" customFormat="1" ht="22.5">
      <c r="A1123" s="36"/>
      <c r="B1123" s="41"/>
      <c r="C1123" s="274" t="s">
        <v>2913</v>
      </c>
      <c r="D1123" s="274" t="s">
        <v>3537</v>
      </c>
      <c r="E1123" s="19" t="s">
        <v>233</v>
      </c>
      <c r="F1123" s="275">
        <v>38.04</v>
      </c>
      <c r="G1123" s="36"/>
      <c r="H1123" s="41"/>
    </row>
    <row r="1124" spans="1:8" s="2" customFormat="1" ht="22.5">
      <c r="A1124" s="36"/>
      <c r="B1124" s="41"/>
      <c r="C1124" s="274" t="s">
        <v>2923</v>
      </c>
      <c r="D1124" s="274" t="s">
        <v>3538</v>
      </c>
      <c r="E1124" s="19" t="s">
        <v>233</v>
      </c>
      <c r="F1124" s="275">
        <v>38.04</v>
      </c>
      <c r="G1124" s="36"/>
      <c r="H1124" s="41"/>
    </row>
    <row r="1125" spans="1:8" s="2" customFormat="1" ht="16.9" customHeight="1">
      <c r="A1125" s="36"/>
      <c r="B1125" s="41"/>
      <c r="C1125" s="274" t="s">
        <v>2930</v>
      </c>
      <c r="D1125" s="274" t="s">
        <v>3530</v>
      </c>
      <c r="E1125" s="19" t="s">
        <v>233</v>
      </c>
      <c r="F1125" s="275">
        <v>11.887</v>
      </c>
      <c r="G1125" s="36"/>
      <c r="H1125" s="41"/>
    </row>
    <row r="1126" spans="1:8" s="2" customFormat="1" ht="16.9" customHeight="1">
      <c r="A1126" s="36"/>
      <c r="B1126" s="41"/>
      <c r="C1126" s="274" t="s">
        <v>2952</v>
      </c>
      <c r="D1126" s="274" t="s">
        <v>3549</v>
      </c>
      <c r="E1126" s="19" t="s">
        <v>233</v>
      </c>
      <c r="F1126" s="275">
        <v>60.398</v>
      </c>
      <c r="G1126" s="36"/>
      <c r="H1126" s="41"/>
    </row>
    <row r="1127" spans="1:8" s="2" customFormat="1" ht="16.9" customHeight="1">
      <c r="A1127" s="36"/>
      <c r="B1127" s="41"/>
      <c r="C1127" s="270" t="s">
        <v>3125</v>
      </c>
      <c r="D1127" s="271" t="s">
        <v>3125</v>
      </c>
      <c r="E1127" s="272" t="s">
        <v>28</v>
      </c>
      <c r="F1127" s="273">
        <v>1</v>
      </c>
      <c r="G1127" s="36"/>
      <c r="H1127" s="41"/>
    </row>
    <row r="1128" spans="1:8" s="2" customFormat="1" ht="16.9" customHeight="1">
      <c r="A1128" s="36"/>
      <c r="B1128" s="41"/>
      <c r="C1128" s="274" t="s">
        <v>28</v>
      </c>
      <c r="D1128" s="274" t="s">
        <v>3127</v>
      </c>
      <c r="E1128" s="19" t="s">
        <v>28</v>
      </c>
      <c r="F1128" s="275">
        <v>0</v>
      </c>
      <c r="G1128" s="36"/>
      <c r="H1128" s="41"/>
    </row>
    <row r="1129" spans="1:8" s="2" customFormat="1" ht="16.9" customHeight="1">
      <c r="A1129" s="36"/>
      <c r="B1129" s="41"/>
      <c r="C1129" s="274" t="s">
        <v>28</v>
      </c>
      <c r="D1129" s="274" t="s">
        <v>82</v>
      </c>
      <c r="E1129" s="19" t="s">
        <v>28</v>
      </c>
      <c r="F1129" s="275">
        <v>1</v>
      </c>
      <c r="G1129" s="36"/>
      <c r="H1129" s="41"/>
    </row>
    <row r="1130" spans="1:8" s="2" customFormat="1" ht="16.9" customHeight="1">
      <c r="A1130" s="36"/>
      <c r="B1130" s="41"/>
      <c r="C1130" s="274" t="s">
        <v>3125</v>
      </c>
      <c r="D1130" s="274" t="s">
        <v>241</v>
      </c>
      <c r="E1130" s="19" t="s">
        <v>28</v>
      </c>
      <c r="F1130" s="275">
        <v>1</v>
      </c>
      <c r="G1130" s="36"/>
      <c r="H1130" s="41"/>
    </row>
    <row r="1131" spans="1:8" s="2" customFormat="1" ht="16.9" customHeight="1">
      <c r="A1131" s="36"/>
      <c r="B1131" s="41"/>
      <c r="C1131" s="276" t="s">
        <v>3393</v>
      </c>
      <c r="D1131" s="36"/>
      <c r="E1131" s="36"/>
      <c r="F1131" s="36"/>
      <c r="G1131" s="36"/>
      <c r="H1131" s="41"/>
    </row>
    <row r="1132" spans="1:8" s="2" customFormat="1" ht="16.9" customHeight="1">
      <c r="A1132" s="36"/>
      <c r="B1132" s="41"/>
      <c r="C1132" s="274" t="s">
        <v>3299</v>
      </c>
      <c r="D1132" s="274" t="s">
        <v>3564</v>
      </c>
      <c r="E1132" s="19" t="s">
        <v>510</v>
      </c>
      <c r="F1132" s="275">
        <v>1</v>
      </c>
      <c r="G1132" s="36"/>
      <c r="H1132" s="41"/>
    </row>
    <row r="1133" spans="1:8" s="2" customFormat="1" ht="16.9" customHeight="1">
      <c r="A1133" s="36"/>
      <c r="B1133" s="41"/>
      <c r="C1133" s="274" t="s">
        <v>3303</v>
      </c>
      <c r="D1133" s="274" t="s">
        <v>3565</v>
      </c>
      <c r="E1133" s="19" t="s">
        <v>510</v>
      </c>
      <c r="F1133" s="275">
        <v>1</v>
      </c>
      <c r="G1133" s="36"/>
      <c r="H1133" s="41"/>
    </row>
    <row r="1134" spans="1:8" s="2" customFormat="1" ht="16.9" customHeight="1">
      <c r="A1134" s="36"/>
      <c r="B1134" s="41"/>
      <c r="C1134" s="274" t="s">
        <v>3307</v>
      </c>
      <c r="D1134" s="274" t="s">
        <v>3566</v>
      </c>
      <c r="E1134" s="19" t="s">
        <v>510</v>
      </c>
      <c r="F1134" s="275">
        <v>1</v>
      </c>
      <c r="G1134" s="36"/>
      <c r="H1134" s="41"/>
    </row>
    <row r="1135" spans="1:8" s="2" customFormat="1" ht="22.5">
      <c r="A1135" s="36"/>
      <c r="B1135" s="41"/>
      <c r="C1135" s="274" t="s">
        <v>3319</v>
      </c>
      <c r="D1135" s="274" t="s">
        <v>3567</v>
      </c>
      <c r="E1135" s="19" t="s">
        <v>510</v>
      </c>
      <c r="F1135" s="275">
        <v>1</v>
      </c>
      <c r="G1135" s="36"/>
      <c r="H1135" s="41"/>
    </row>
    <row r="1136" spans="1:8" s="2" customFormat="1" ht="16.9" customHeight="1">
      <c r="A1136" s="36"/>
      <c r="B1136" s="41"/>
      <c r="C1136" s="270" t="s">
        <v>2884</v>
      </c>
      <c r="D1136" s="271" t="s">
        <v>2884</v>
      </c>
      <c r="E1136" s="272" t="s">
        <v>28</v>
      </c>
      <c r="F1136" s="273">
        <v>1</v>
      </c>
      <c r="G1136" s="36"/>
      <c r="H1136" s="41"/>
    </row>
    <row r="1137" spans="1:8" s="2" customFormat="1" ht="16.9" customHeight="1">
      <c r="A1137" s="36"/>
      <c r="B1137" s="41"/>
      <c r="C1137" s="274" t="s">
        <v>28</v>
      </c>
      <c r="D1137" s="274" t="s">
        <v>3127</v>
      </c>
      <c r="E1137" s="19" t="s">
        <v>28</v>
      </c>
      <c r="F1137" s="275">
        <v>0</v>
      </c>
      <c r="G1137" s="36"/>
      <c r="H1137" s="41"/>
    </row>
    <row r="1138" spans="1:8" s="2" customFormat="1" ht="16.9" customHeight="1">
      <c r="A1138" s="36"/>
      <c r="B1138" s="41"/>
      <c r="C1138" s="274" t="s">
        <v>2884</v>
      </c>
      <c r="D1138" s="274" t="s">
        <v>82</v>
      </c>
      <c r="E1138" s="19" t="s">
        <v>28</v>
      </c>
      <c r="F1138" s="275">
        <v>1</v>
      </c>
      <c r="G1138" s="36"/>
      <c r="H1138" s="41"/>
    </row>
    <row r="1139" spans="1:8" s="2" customFormat="1" ht="16.9" customHeight="1">
      <c r="A1139" s="36"/>
      <c r="B1139" s="41"/>
      <c r="C1139" s="276" t="s">
        <v>3393</v>
      </c>
      <c r="D1139" s="36"/>
      <c r="E1139" s="36"/>
      <c r="F1139" s="36"/>
      <c r="G1139" s="36"/>
      <c r="H1139" s="41"/>
    </row>
    <row r="1140" spans="1:8" s="2" customFormat="1" ht="16.9" customHeight="1">
      <c r="A1140" s="36"/>
      <c r="B1140" s="41"/>
      <c r="C1140" s="274" t="s">
        <v>3279</v>
      </c>
      <c r="D1140" s="274" t="s">
        <v>3568</v>
      </c>
      <c r="E1140" s="19" t="s">
        <v>510</v>
      </c>
      <c r="F1140" s="275">
        <v>1</v>
      </c>
      <c r="G1140" s="36"/>
      <c r="H1140" s="41"/>
    </row>
    <row r="1141" spans="1:8" s="2" customFormat="1" ht="22.5">
      <c r="A1141" s="36"/>
      <c r="B1141" s="41"/>
      <c r="C1141" s="274" t="s">
        <v>3283</v>
      </c>
      <c r="D1141" s="274" t="s">
        <v>3569</v>
      </c>
      <c r="E1141" s="19" t="s">
        <v>510</v>
      </c>
      <c r="F1141" s="275">
        <v>1</v>
      </c>
      <c r="G1141" s="36"/>
      <c r="H1141" s="41"/>
    </row>
    <row r="1142" spans="1:8" s="2" customFormat="1" ht="16.9" customHeight="1">
      <c r="A1142" s="36"/>
      <c r="B1142" s="41"/>
      <c r="C1142" s="274" t="s">
        <v>3287</v>
      </c>
      <c r="D1142" s="274" t="s">
        <v>3570</v>
      </c>
      <c r="E1142" s="19" t="s">
        <v>510</v>
      </c>
      <c r="F1142" s="275">
        <v>1</v>
      </c>
      <c r="G1142" s="36"/>
      <c r="H1142" s="41"/>
    </row>
    <row r="1143" spans="1:8" s="2" customFormat="1" ht="16.9" customHeight="1">
      <c r="A1143" s="36"/>
      <c r="B1143" s="41"/>
      <c r="C1143" s="274" t="s">
        <v>3291</v>
      </c>
      <c r="D1143" s="274" t="s">
        <v>3571</v>
      </c>
      <c r="E1143" s="19" t="s">
        <v>510</v>
      </c>
      <c r="F1143" s="275">
        <v>1</v>
      </c>
      <c r="G1143" s="36"/>
      <c r="H1143" s="41"/>
    </row>
    <row r="1144" spans="1:8" s="2" customFormat="1" ht="16.9" customHeight="1">
      <c r="A1144" s="36"/>
      <c r="B1144" s="41"/>
      <c r="C1144" s="274" t="s">
        <v>3295</v>
      </c>
      <c r="D1144" s="274" t="s">
        <v>3572</v>
      </c>
      <c r="E1144" s="19" t="s">
        <v>510</v>
      </c>
      <c r="F1144" s="275">
        <v>1</v>
      </c>
      <c r="G1144" s="36"/>
      <c r="H1144" s="41"/>
    </row>
    <row r="1145" spans="1:8" s="2" customFormat="1" ht="16.9" customHeight="1">
      <c r="A1145" s="36"/>
      <c r="B1145" s="41"/>
      <c r="C1145" s="270" t="s">
        <v>3124</v>
      </c>
      <c r="D1145" s="271" t="s">
        <v>3124</v>
      </c>
      <c r="E1145" s="272" t="s">
        <v>28</v>
      </c>
      <c r="F1145" s="273">
        <v>1</v>
      </c>
      <c r="G1145" s="36"/>
      <c r="H1145" s="41"/>
    </row>
    <row r="1146" spans="1:8" s="2" customFormat="1" ht="16.9" customHeight="1">
      <c r="A1146" s="36"/>
      <c r="B1146" s="41"/>
      <c r="C1146" s="274" t="s">
        <v>28</v>
      </c>
      <c r="D1146" s="274" t="s">
        <v>3127</v>
      </c>
      <c r="E1146" s="19" t="s">
        <v>28</v>
      </c>
      <c r="F1146" s="275">
        <v>0</v>
      </c>
      <c r="G1146" s="36"/>
      <c r="H1146" s="41"/>
    </row>
    <row r="1147" spans="1:8" s="2" customFormat="1" ht="16.9" customHeight="1">
      <c r="A1147" s="36"/>
      <c r="B1147" s="41"/>
      <c r="C1147" s="274" t="s">
        <v>3124</v>
      </c>
      <c r="D1147" s="274" t="s">
        <v>82</v>
      </c>
      <c r="E1147" s="19" t="s">
        <v>28</v>
      </c>
      <c r="F1147" s="275">
        <v>1</v>
      </c>
      <c r="G1147" s="36"/>
      <c r="H1147" s="41"/>
    </row>
    <row r="1148" spans="1:8" s="2" customFormat="1" ht="16.9" customHeight="1">
      <c r="A1148" s="36"/>
      <c r="B1148" s="41"/>
      <c r="C1148" s="276" t="s">
        <v>3393</v>
      </c>
      <c r="D1148" s="36"/>
      <c r="E1148" s="36"/>
      <c r="F1148" s="36"/>
      <c r="G1148" s="36"/>
      <c r="H1148" s="41"/>
    </row>
    <row r="1149" spans="1:8" s="2" customFormat="1" ht="22.5">
      <c r="A1149" s="36"/>
      <c r="B1149" s="41"/>
      <c r="C1149" s="274" t="s">
        <v>3235</v>
      </c>
      <c r="D1149" s="274" t="s">
        <v>3573</v>
      </c>
      <c r="E1149" s="19" t="s">
        <v>510</v>
      </c>
      <c r="F1149" s="275">
        <v>6</v>
      </c>
      <c r="G1149" s="36"/>
      <c r="H1149" s="41"/>
    </row>
    <row r="1150" spans="1:8" s="2" customFormat="1" ht="16.9" customHeight="1">
      <c r="A1150" s="36"/>
      <c r="B1150" s="41"/>
      <c r="C1150" s="274" t="s">
        <v>3240</v>
      </c>
      <c r="D1150" s="274" t="s">
        <v>3241</v>
      </c>
      <c r="E1150" s="19" t="s">
        <v>510</v>
      </c>
      <c r="F1150" s="275">
        <v>3</v>
      </c>
      <c r="G1150" s="36"/>
      <c r="H1150" s="41"/>
    </row>
    <row r="1151" spans="1:8" s="2" customFormat="1" ht="16.9" customHeight="1">
      <c r="A1151" s="36"/>
      <c r="B1151" s="41"/>
      <c r="C1151" s="274" t="s">
        <v>3244</v>
      </c>
      <c r="D1151" s="274" t="s">
        <v>3245</v>
      </c>
      <c r="E1151" s="19" t="s">
        <v>510</v>
      </c>
      <c r="F1151" s="275">
        <v>1</v>
      </c>
      <c r="G1151" s="36"/>
      <c r="H1151" s="41"/>
    </row>
    <row r="1152" spans="1:8" s="2" customFormat="1" ht="16.9" customHeight="1">
      <c r="A1152" s="36"/>
      <c r="B1152" s="41"/>
      <c r="C1152" s="274" t="s">
        <v>3247</v>
      </c>
      <c r="D1152" s="274" t="s">
        <v>3574</v>
      </c>
      <c r="E1152" s="19" t="s">
        <v>510</v>
      </c>
      <c r="F1152" s="275">
        <v>1</v>
      </c>
      <c r="G1152" s="36"/>
      <c r="H1152" s="41"/>
    </row>
    <row r="1153" spans="1:8" s="2" customFormat="1" ht="16.9" customHeight="1">
      <c r="A1153" s="36"/>
      <c r="B1153" s="41"/>
      <c r="C1153" s="274" t="s">
        <v>3250</v>
      </c>
      <c r="D1153" s="274" t="s">
        <v>3575</v>
      </c>
      <c r="E1153" s="19" t="s">
        <v>510</v>
      </c>
      <c r="F1153" s="275">
        <v>1</v>
      </c>
      <c r="G1153" s="36"/>
      <c r="H1153" s="41"/>
    </row>
    <row r="1154" spans="1:8" s="2" customFormat="1" ht="16.9" customHeight="1">
      <c r="A1154" s="36"/>
      <c r="B1154" s="41"/>
      <c r="C1154" s="270" t="s">
        <v>3122</v>
      </c>
      <c r="D1154" s="271" t="s">
        <v>3122</v>
      </c>
      <c r="E1154" s="272" t="s">
        <v>28</v>
      </c>
      <c r="F1154" s="273">
        <v>1</v>
      </c>
      <c r="G1154" s="36"/>
      <c r="H1154" s="41"/>
    </row>
    <row r="1155" spans="1:8" s="2" customFormat="1" ht="16.9" customHeight="1">
      <c r="A1155" s="36"/>
      <c r="B1155" s="41"/>
      <c r="C1155" s="274" t="s">
        <v>28</v>
      </c>
      <c r="D1155" s="274" t="s">
        <v>3127</v>
      </c>
      <c r="E1155" s="19" t="s">
        <v>28</v>
      </c>
      <c r="F1155" s="275">
        <v>0</v>
      </c>
      <c r="G1155" s="36"/>
      <c r="H1155" s="41"/>
    </row>
    <row r="1156" spans="1:8" s="2" customFormat="1" ht="16.9" customHeight="1">
      <c r="A1156" s="36"/>
      <c r="B1156" s="41"/>
      <c r="C1156" s="274" t="s">
        <v>3122</v>
      </c>
      <c r="D1156" s="274" t="s">
        <v>82</v>
      </c>
      <c r="E1156" s="19" t="s">
        <v>28</v>
      </c>
      <c r="F1156" s="275">
        <v>1</v>
      </c>
      <c r="G1156" s="36"/>
      <c r="H1156" s="41"/>
    </row>
    <row r="1157" spans="1:8" s="2" customFormat="1" ht="16.9" customHeight="1">
      <c r="A1157" s="36"/>
      <c r="B1157" s="41"/>
      <c r="C1157" s="276" t="s">
        <v>3393</v>
      </c>
      <c r="D1157" s="36"/>
      <c r="E1157" s="36"/>
      <c r="F1157" s="36"/>
      <c r="G1157" s="36"/>
      <c r="H1157" s="41"/>
    </row>
    <row r="1158" spans="1:8" s="2" customFormat="1" ht="22.5">
      <c r="A1158" s="36"/>
      <c r="B1158" s="41"/>
      <c r="C1158" s="274" t="s">
        <v>3048</v>
      </c>
      <c r="D1158" s="274" t="s">
        <v>3576</v>
      </c>
      <c r="E1158" s="19" t="s">
        <v>510</v>
      </c>
      <c r="F1158" s="275">
        <v>10</v>
      </c>
      <c r="G1158" s="36"/>
      <c r="H1158" s="41"/>
    </row>
    <row r="1159" spans="1:8" s="2" customFormat="1" ht="16.9" customHeight="1">
      <c r="A1159" s="36"/>
      <c r="B1159" s="41"/>
      <c r="C1159" s="274" t="s">
        <v>3214</v>
      </c>
      <c r="D1159" s="274" t="s">
        <v>3215</v>
      </c>
      <c r="E1159" s="19" t="s">
        <v>510</v>
      </c>
      <c r="F1159" s="275">
        <v>1</v>
      </c>
      <c r="G1159" s="36"/>
      <c r="H1159" s="41"/>
    </row>
    <row r="1160" spans="1:8" s="2" customFormat="1" ht="16.9" customHeight="1">
      <c r="A1160" s="36"/>
      <c r="B1160" s="41"/>
      <c r="C1160" s="274" t="s">
        <v>3217</v>
      </c>
      <c r="D1160" s="274" t="s">
        <v>3218</v>
      </c>
      <c r="E1160" s="19" t="s">
        <v>510</v>
      </c>
      <c r="F1160" s="275">
        <v>6</v>
      </c>
      <c r="G1160" s="36"/>
      <c r="H1160" s="41"/>
    </row>
    <row r="1161" spans="1:8" s="2" customFormat="1" ht="16.9" customHeight="1">
      <c r="A1161" s="36"/>
      <c r="B1161" s="41"/>
      <c r="C1161" s="274" t="s">
        <v>3221</v>
      </c>
      <c r="D1161" s="274" t="s">
        <v>3222</v>
      </c>
      <c r="E1161" s="19" t="s">
        <v>510</v>
      </c>
      <c r="F1161" s="275">
        <v>1</v>
      </c>
      <c r="G1161" s="36"/>
      <c r="H1161" s="41"/>
    </row>
    <row r="1162" spans="1:8" s="2" customFormat="1" ht="16.9" customHeight="1">
      <c r="A1162" s="36"/>
      <c r="B1162" s="41"/>
      <c r="C1162" s="274" t="s">
        <v>3224</v>
      </c>
      <c r="D1162" s="274" t="s">
        <v>3225</v>
      </c>
      <c r="E1162" s="19" t="s">
        <v>510</v>
      </c>
      <c r="F1162" s="275">
        <v>2</v>
      </c>
      <c r="G1162" s="36"/>
      <c r="H1162" s="41"/>
    </row>
    <row r="1163" spans="1:8" s="2" customFormat="1" ht="16.9" customHeight="1">
      <c r="A1163" s="36"/>
      <c r="B1163" s="41"/>
      <c r="C1163" s="270" t="s">
        <v>3123</v>
      </c>
      <c r="D1163" s="271" t="s">
        <v>3123</v>
      </c>
      <c r="E1163" s="272" t="s">
        <v>28</v>
      </c>
      <c r="F1163" s="273">
        <v>1</v>
      </c>
      <c r="G1163" s="36"/>
      <c r="H1163" s="41"/>
    </row>
    <row r="1164" spans="1:8" s="2" customFormat="1" ht="16.9" customHeight="1">
      <c r="A1164" s="36"/>
      <c r="B1164" s="41"/>
      <c r="C1164" s="274" t="s">
        <v>28</v>
      </c>
      <c r="D1164" s="274" t="s">
        <v>3127</v>
      </c>
      <c r="E1164" s="19" t="s">
        <v>28</v>
      </c>
      <c r="F1164" s="275">
        <v>0</v>
      </c>
      <c r="G1164" s="36"/>
      <c r="H1164" s="41"/>
    </row>
    <row r="1165" spans="1:8" s="2" customFormat="1" ht="16.9" customHeight="1">
      <c r="A1165" s="36"/>
      <c r="B1165" s="41"/>
      <c r="C1165" s="274" t="s">
        <v>3123</v>
      </c>
      <c r="D1165" s="274" t="s">
        <v>82</v>
      </c>
      <c r="E1165" s="19" t="s">
        <v>28</v>
      </c>
      <c r="F1165" s="275">
        <v>1</v>
      </c>
      <c r="G1165" s="36"/>
      <c r="H1165" s="41"/>
    </row>
    <row r="1166" spans="1:8" s="2" customFormat="1" ht="16.9" customHeight="1">
      <c r="A1166" s="36"/>
      <c r="B1166" s="41"/>
      <c r="C1166" s="276" t="s">
        <v>3393</v>
      </c>
      <c r="D1166" s="36"/>
      <c r="E1166" s="36"/>
      <c r="F1166" s="36"/>
      <c r="G1166" s="36"/>
      <c r="H1166" s="41"/>
    </row>
    <row r="1167" spans="1:8" s="2" customFormat="1" ht="22.5">
      <c r="A1167" s="36"/>
      <c r="B1167" s="41"/>
      <c r="C1167" s="274" t="s">
        <v>3253</v>
      </c>
      <c r="D1167" s="274" t="s">
        <v>3577</v>
      </c>
      <c r="E1167" s="19" t="s">
        <v>510</v>
      </c>
      <c r="F1167" s="275">
        <v>4</v>
      </c>
      <c r="G1167" s="36"/>
      <c r="H1167" s="41"/>
    </row>
    <row r="1168" spans="1:8" s="2" customFormat="1" ht="16.9" customHeight="1">
      <c r="A1168" s="36"/>
      <c r="B1168" s="41"/>
      <c r="C1168" s="274" t="s">
        <v>3261</v>
      </c>
      <c r="D1168" s="274" t="s">
        <v>3262</v>
      </c>
      <c r="E1168" s="19" t="s">
        <v>510</v>
      </c>
      <c r="F1168" s="275">
        <v>1</v>
      </c>
      <c r="G1168" s="36"/>
      <c r="H1168" s="41"/>
    </row>
    <row r="1169" spans="1:8" s="2" customFormat="1" ht="16.9" customHeight="1">
      <c r="A1169" s="36"/>
      <c r="B1169" s="41"/>
      <c r="C1169" s="274" t="s">
        <v>3257</v>
      </c>
      <c r="D1169" s="274" t="s">
        <v>3258</v>
      </c>
      <c r="E1169" s="19" t="s">
        <v>510</v>
      </c>
      <c r="F1169" s="275">
        <v>3</v>
      </c>
      <c r="G1169" s="36"/>
      <c r="H1169" s="41"/>
    </row>
    <row r="1170" spans="1:8" s="2" customFormat="1" ht="16.9" customHeight="1">
      <c r="A1170" s="36"/>
      <c r="B1170" s="41"/>
      <c r="C1170" s="270" t="s">
        <v>1215</v>
      </c>
      <c r="D1170" s="271" t="s">
        <v>1215</v>
      </c>
      <c r="E1170" s="272" t="s">
        <v>28</v>
      </c>
      <c r="F1170" s="273">
        <v>11.887</v>
      </c>
      <c r="G1170" s="36"/>
      <c r="H1170" s="41"/>
    </row>
    <row r="1171" spans="1:8" s="2" customFormat="1" ht="16.9" customHeight="1">
      <c r="A1171" s="36"/>
      <c r="B1171" s="41"/>
      <c r="C1171" s="274" t="s">
        <v>28</v>
      </c>
      <c r="D1171" s="274" t="s">
        <v>2863</v>
      </c>
      <c r="E1171" s="19" t="s">
        <v>28</v>
      </c>
      <c r="F1171" s="275">
        <v>38.04</v>
      </c>
      <c r="G1171" s="36"/>
      <c r="H1171" s="41"/>
    </row>
    <row r="1172" spans="1:8" s="2" customFormat="1" ht="16.9" customHeight="1">
      <c r="A1172" s="36"/>
      <c r="B1172" s="41"/>
      <c r="C1172" s="274" t="s">
        <v>28</v>
      </c>
      <c r="D1172" s="274" t="s">
        <v>3148</v>
      </c>
      <c r="E1172" s="19" t="s">
        <v>28</v>
      </c>
      <c r="F1172" s="275">
        <v>-26.153</v>
      </c>
      <c r="G1172" s="36"/>
      <c r="H1172" s="41"/>
    </row>
    <row r="1173" spans="1:8" s="2" customFormat="1" ht="16.9" customHeight="1">
      <c r="A1173" s="36"/>
      <c r="B1173" s="41"/>
      <c r="C1173" s="274" t="s">
        <v>1215</v>
      </c>
      <c r="D1173" s="274" t="s">
        <v>241</v>
      </c>
      <c r="E1173" s="19" t="s">
        <v>28</v>
      </c>
      <c r="F1173" s="275">
        <v>11.887</v>
      </c>
      <c r="G1173" s="36"/>
      <c r="H1173" s="41"/>
    </row>
    <row r="1174" spans="1:8" s="2" customFormat="1" ht="16.9" customHeight="1">
      <c r="A1174" s="36"/>
      <c r="B1174" s="41"/>
      <c r="C1174" s="276" t="s">
        <v>3393</v>
      </c>
      <c r="D1174" s="36"/>
      <c r="E1174" s="36"/>
      <c r="F1174" s="36"/>
      <c r="G1174" s="36"/>
      <c r="H1174" s="41"/>
    </row>
    <row r="1175" spans="1:8" s="2" customFormat="1" ht="16.9" customHeight="1">
      <c r="A1175" s="36"/>
      <c r="B1175" s="41"/>
      <c r="C1175" s="274" t="s">
        <v>2930</v>
      </c>
      <c r="D1175" s="274" t="s">
        <v>3530</v>
      </c>
      <c r="E1175" s="19" t="s">
        <v>233</v>
      </c>
      <c r="F1175" s="275">
        <v>11.887</v>
      </c>
      <c r="G1175" s="36"/>
      <c r="H1175" s="41"/>
    </row>
    <row r="1176" spans="1:8" s="2" customFormat="1" ht="22.5">
      <c r="A1176" s="36"/>
      <c r="B1176" s="41"/>
      <c r="C1176" s="274" t="s">
        <v>2934</v>
      </c>
      <c r="D1176" s="274" t="s">
        <v>3546</v>
      </c>
      <c r="E1176" s="19" t="s">
        <v>233</v>
      </c>
      <c r="F1176" s="275">
        <v>11.887</v>
      </c>
      <c r="G1176" s="36"/>
      <c r="H1176" s="41"/>
    </row>
    <row r="1177" spans="1:8" s="2" customFormat="1" ht="22.5">
      <c r="A1177" s="36"/>
      <c r="B1177" s="41"/>
      <c r="C1177" s="274" t="s">
        <v>2941</v>
      </c>
      <c r="D1177" s="274" t="s">
        <v>3547</v>
      </c>
      <c r="E1177" s="19" t="s">
        <v>233</v>
      </c>
      <c r="F1177" s="275">
        <v>11.887</v>
      </c>
      <c r="G1177" s="36"/>
      <c r="H1177" s="41"/>
    </row>
    <row r="1178" spans="1:8" s="2" customFormat="1" ht="16.9" customHeight="1">
      <c r="A1178" s="36"/>
      <c r="B1178" s="41"/>
      <c r="C1178" s="274" t="s">
        <v>2946</v>
      </c>
      <c r="D1178" s="274" t="s">
        <v>3548</v>
      </c>
      <c r="E1178" s="19" t="s">
        <v>233</v>
      </c>
      <c r="F1178" s="275">
        <v>11.887</v>
      </c>
      <c r="G1178" s="36"/>
      <c r="H1178" s="41"/>
    </row>
    <row r="1179" spans="1:8" s="2" customFormat="1" ht="16.9" customHeight="1">
      <c r="A1179" s="36"/>
      <c r="B1179" s="41"/>
      <c r="C1179" s="274" t="s">
        <v>262</v>
      </c>
      <c r="D1179" s="274" t="s">
        <v>3476</v>
      </c>
      <c r="E1179" s="19" t="s">
        <v>264</v>
      </c>
      <c r="F1179" s="275">
        <v>11.887</v>
      </c>
      <c r="G1179" s="36"/>
      <c r="H1179" s="41"/>
    </row>
    <row r="1180" spans="1:8" s="2" customFormat="1" ht="16.9" customHeight="1">
      <c r="A1180" s="36"/>
      <c r="B1180" s="41"/>
      <c r="C1180" s="274" t="s">
        <v>268</v>
      </c>
      <c r="D1180" s="274" t="s">
        <v>3477</v>
      </c>
      <c r="E1180" s="19" t="s">
        <v>233</v>
      </c>
      <c r="F1180" s="275">
        <v>11.887</v>
      </c>
      <c r="G1180" s="36"/>
      <c r="H1180" s="41"/>
    </row>
    <row r="1181" spans="1:8" s="2" customFormat="1" ht="16.9" customHeight="1">
      <c r="A1181" s="36"/>
      <c r="B1181" s="41"/>
      <c r="C1181" s="270" t="s">
        <v>2867</v>
      </c>
      <c r="D1181" s="271" t="s">
        <v>2867</v>
      </c>
      <c r="E1181" s="272" t="s">
        <v>28</v>
      </c>
      <c r="F1181" s="273">
        <v>60.398</v>
      </c>
      <c r="G1181" s="36"/>
      <c r="H1181" s="41"/>
    </row>
    <row r="1182" spans="1:8" s="2" customFormat="1" ht="16.9" customHeight="1">
      <c r="A1182" s="36"/>
      <c r="B1182" s="41"/>
      <c r="C1182" s="274" t="s">
        <v>28</v>
      </c>
      <c r="D1182" s="274" t="s">
        <v>3155</v>
      </c>
      <c r="E1182" s="19" t="s">
        <v>28</v>
      </c>
      <c r="F1182" s="275">
        <v>76.08</v>
      </c>
      <c r="G1182" s="36"/>
      <c r="H1182" s="41"/>
    </row>
    <row r="1183" spans="1:8" s="2" customFormat="1" ht="16.9" customHeight="1">
      <c r="A1183" s="36"/>
      <c r="B1183" s="41"/>
      <c r="C1183" s="274" t="s">
        <v>28</v>
      </c>
      <c r="D1183" s="274" t="s">
        <v>3156</v>
      </c>
      <c r="E1183" s="19" t="s">
        <v>28</v>
      </c>
      <c r="F1183" s="275">
        <v>-3.795</v>
      </c>
      <c r="G1183" s="36"/>
      <c r="H1183" s="41"/>
    </row>
    <row r="1184" spans="1:8" s="2" customFormat="1" ht="16.9" customHeight="1">
      <c r="A1184" s="36"/>
      <c r="B1184" s="41"/>
      <c r="C1184" s="274" t="s">
        <v>28</v>
      </c>
      <c r="D1184" s="274" t="s">
        <v>3157</v>
      </c>
      <c r="E1184" s="19" t="s">
        <v>28</v>
      </c>
      <c r="F1184" s="275">
        <v>-11.887</v>
      </c>
      <c r="G1184" s="36"/>
      <c r="H1184" s="41"/>
    </row>
    <row r="1185" spans="1:8" s="2" customFormat="1" ht="16.9" customHeight="1">
      <c r="A1185" s="36"/>
      <c r="B1185" s="41"/>
      <c r="C1185" s="274" t="s">
        <v>2867</v>
      </c>
      <c r="D1185" s="274" t="s">
        <v>241</v>
      </c>
      <c r="E1185" s="19" t="s">
        <v>28</v>
      </c>
      <c r="F1185" s="275">
        <v>60.398</v>
      </c>
      <c r="G1185" s="36"/>
      <c r="H1185" s="41"/>
    </row>
    <row r="1186" spans="1:8" s="2" customFormat="1" ht="16.9" customHeight="1">
      <c r="A1186" s="36"/>
      <c r="B1186" s="41"/>
      <c r="C1186" s="270" t="s">
        <v>3269</v>
      </c>
      <c r="D1186" s="271" t="s">
        <v>3269</v>
      </c>
      <c r="E1186" s="272" t="s">
        <v>28</v>
      </c>
      <c r="F1186" s="273">
        <v>3.65</v>
      </c>
      <c r="G1186" s="36"/>
      <c r="H1186" s="41"/>
    </row>
    <row r="1187" spans="1:8" s="2" customFormat="1" ht="16.9" customHeight="1">
      <c r="A1187" s="36"/>
      <c r="B1187" s="41"/>
      <c r="C1187" s="274" t="s">
        <v>28</v>
      </c>
      <c r="D1187" s="274" t="s">
        <v>1203</v>
      </c>
      <c r="E1187" s="19" t="s">
        <v>28</v>
      </c>
      <c r="F1187" s="275">
        <v>2.9</v>
      </c>
      <c r="G1187" s="36"/>
      <c r="H1187" s="41"/>
    </row>
    <row r="1188" spans="1:8" s="2" customFormat="1" ht="16.9" customHeight="1">
      <c r="A1188" s="36"/>
      <c r="B1188" s="41"/>
      <c r="C1188" s="274" t="s">
        <v>28</v>
      </c>
      <c r="D1188" s="274" t="s">
        <v>3114</v>
      </c>
      <c r="E1188" s="19" t="s">
        <v>28</v>
      </c>
      <c r="F1188" s="275">
        <v>0.75</v>
      </c>
      <c r="G1188" s="36"/>
      <c r="H1188" s="41"/>
    </row>
    <row r="1189" spans="1:8" s="2" customFormat="1" ht="16.9" customHeight="1">
      <c r="A1189" s="36"/>
      <c r="B1189" s="41"/>
      <c r="C1189" s="274" t="s">
        <v>3269</v>
      </c>
      <c r="D1189" s="274" t="s">
        <v>241</v>
      </c>
      <c r="E1189" s="19" t="s">
        <v>28</v>
      </c>
      <c r="F1189" s="275">
        <v>3.65</v>
      </c>
      <c r="G1189" s="36"/>
      <c r="H1189" s="41"/>
    </row>
    <row r="1190" spans="1:8" s="2" customFormat="1" ht="16.9" customHeight="1">
      <c r="A1190" s="36"/>
      <c r="B1190" s="41"/>
      <c r="C1190" s="270" t="s">
        <v>3274</v>
      </c>
      <c r="D1190" s="271" t="s">
        <v>3274</v>
      </c>
      <c r="E1190" s="272" t="s">
        <v>28</v>
      </c>
      <c r="F1190" s="273">
        <v>21.74</v>
      </c>
      <c r="G1190" s="36"/>
      <c r="H1190" s="41"/>
    </row>
    <row r="1191" spans="1:8" s="2" customFormat="1" ht="16.9" customHeight="1">
      <c r="A1191" s="36"/>
      <c r="B1191" s="41"/>
      <c r="C1191" s="274" t="s">
        <v>28</v>
      </c>
      <c r="D1191" s="274" t="s">
        <v>1206</v>
      </c>
      <c r="E1191" s="19" t="s">
        <v>28</v>
      </c>
      <c r="F1191" s="275">
        <v>12.21</v>
      </c>
      <c r="G1191" s="36"/>
      <c r="H1191" s="41"/>
    </row>
    <row r="1192" spans="1:8" s="2" customFormat="1" ht="16.9" customHeight="1">
      <c r="A1192" s="36"/>
      <c r="B1192" s="41"/>
      <c r="C1192" s="274" t="s">
        <v>28</v>
      </c>
      <c r="D1192" s="274" t="s">
        <v>3119</v>
      </c>
      <c r="E1192" s="19" t="s">
        <v>28</v>
      </c>
      <c r="F1192" s="275">
        <v>9.53</v>
      </c>
      <c r="G1192" s="36"/>
      <c r="H1192" s="41"/>
    </row>
    <row r="1193" spans="1:8" s="2" customFormat="1" ht="16.9" customHeight="1">
      <c r="A1193" s="36"/>
      <c r="B1193" s="41"/>
      <c r="C1193" s="274" t="s">
        <v>3274</v>
      </c>
      <c r="D1193" s="274" t="s">
        <v>241</v>
      </c>
      <c r="E1193" s="19" t="s">
        <v>28</v>
      </c>
      <c r="F1193" s="275">
        <v>21.74</v>
      </c>
      <c r="G1193" s="36"/>
      <c r="H1193" s="41"/>
    </row>
    <row r="1194" spans="1:8" s="2" customFormat="1" ht="7.35" customHeight="1">
      <c r="A1194" s="36"/>
      <c r="B1194" s="130"/>
      <c r="C1194" s="131"/>
      <c r="D1194" s="131"/>
      <c r="E1194" s="131"/>
      <c r="F1194" s="131"/>
      <c r="G1194" s="131"/>
      <c r="H1194" s="41"/>
    </row>
    <row r="1195" spans="1:8" s="2" customFormat="1" ht="11.25">
      <c r="A1195" s="36"/>
      <c r="B1195" s="36"/>
      <c r="C1195" s="36"/>
      <c r="D1195" s="36"/>
      <c r="E1195" s="36"/>
      <c r="F1195" s="36"/>
      <c r="G1195" s="36"/>
      <c r="H1195" s="36"/>
    </row>
  </sheetData>
  <sheetProtection algorithmName="SHA-512" hashValue="znE7M4uTYJ9j48GwbWgahRl2U9CZqBUsK0Z7YLDg0zD2DPYW2iWtZcqdsxpIiK4RNt6f8Z5JgKniDJdBGkLk8Q==" saltValue="aEgb31lzbHlUZbVrDv1h0NpML5nPQlKbSPrHuLIsRM8XrRQmuHeEzmS5VLB1SP4HHiXGg1YD4OTiHnSXNN74gw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7" customWidth="1"/>
    <col min="2" max="2" width="1.7109375" style="277" customWidth="1"/>
    <col min="3" max="4" width="5.00390625" style="277" customWidth="1"/>
    <col min="5" max="5" width="11.7109375" style="277" customWidth="1"/>
    <col min="6" max="6" width="9.140625" style="277" customWidth="1"/>
    <col min="7" max="7" width="5.00390625" style="277" customWidth="1"/>
    <col min="8" max="8" width="77.8515625" style="277" customWidth="1"/>
    <col min="9" max="10" width="20.00390625" style="277" customWidth="1"/>
    <col min="11" max="11" width="1.7109375" style="277" customWidth="1"/>
  </cols>
  <sheetData>
    <row r="1" s="1" customFormat="1" ht="37.5" customHeight="1"/>
    <row r="2" spans="2:11" s="1" customFormat="1" ht="7.5" customHeight="1">
      <c r="B2" s="278"/>
      <c r="C2" s="279"/>
      <c r="D2" s="279"/>
      <c r="E2" s="279"/>
      <c r="F2" s="279"/>
      <c r="G2" s="279"/>
      <c r="H2" s="279"/>
      <c r="I2" s="279"/>
      <c r="J2" s="279"/>
      <c r="K2" s="280"/>
    </row>
    <row r="3" spans="2:11" s="17" customFormat="1" ht="45" customHeight="1">
      <c r="B3" s="281"/>
      <c r="C3" s="410" t="s">
        <v>3578</v>
      </c>
      <c r="D3" s="410"/>
      <c r="E3" s="410"/>
      <c r="F3" s="410"/>
      <c r="G3" s="410"/>
      <c r="H3" s="410"/>
      <c r="I3" s="410"/>
      <c r="J3" s="410"/>
      <c r="K3" s="282"/>
    </row>
    <row r="4" spans="2:11" s="1" customFormat="1" ht="25.5" customHeight="1">
      <c r="B4" s="283"/>
      <c r="C4" s="415" t="s">
        <v>3579</v>
      </c>
      <c r="D4" s="415"/>
      <c r="E4" s="415"/>
      <c r="F4" s="415"/>
      <c r="G4" s="415"/>
      <c r="H4" s="415"/>
      <c r="I4" s="415"/>
      <c r="J4" s="415"/>
      <c r="K4" s="284"/>
    </row>
    <row r="5" spans="2:11" s="1" customFormat="1" ht="5.25" customHeight="1">
      <c r="B5" s="283"/>
      <c r="C5" s="285"/>
      <c r="D5" s="285"/>
      <c r="E5" s="285"/>
      <c r="F5" s="285"/>
      <c r="G5" s="285"/>
      <c r="H5" s="285"/>
      <c r="I5" s="285"/>
      <c r="J5" s="285"/>
      <c r="K5" s="284"/>
    </row>
    <row r="6" spans="2:11" s="1" customFormat="1" ht="15" customHeight="1">
      <c r="B6" s="283"/>
      <c r="C6" s="414" t="s">
        <v>3580</v>
      </c>
      <c r="D6" s="414"/>
      <c r="E6" s="414"/>
      <c r="F6" s="414"/>
      <c r="G6" s="414"/>
      <c r="H6" s="414"/>
      <c r="I6" s="414"/>
      <c r="J6" s="414"/>
      <c r="K6" s="284"/>
    </row>
    <row r="7" spans="2:11" s="1" customFormat="1" ht="15" customHeight="1">
      <c r="B7" s="287"/>
      <c r="C7" s="414" t="s">
        <v>3581</v>
      </c>
      <c r="D7" s="414"/>
      <c r="E7" s="414"/>
      <c r="F7" s="414"/>
      <c r="G7" s="414"/>
      <c r="H7" s="414"/>
      <c r="I7" s="414"/>
      <c r="J7" s="414"/>
      <c r="K7" s="284"/>
    </row>
    <row r="8" spans="2:11" s="1" customFormat="1" ht="12.75" customHeight="1">
      <c r="B8" s="287"/>
      <c r="C8" s="286"/>
      <c r="D8" s="286"/>
      <c r="E8" s="286"/>
      <c r="F8" s="286"/>
      <c r="G8" s="286"/>
      <c r="H8" s="286"/>
      <c r="I8" s="286"/>
      <c r="J8" s="286"/>
      <c r="K8" s="284"/>
    </row>
    <row r="9" spans="2:11" s="1" customFormat="1" ht="15" customHeight="1">
      <c r="B9" s="287"/>
      <c r="C9" s="414" t="s">
        <v>3582</v>
      </c>
      <c r="D9" s="414"/>
      <c r="E9" s="414"/>
      <c r="F9" s="414"/>
      <c r="G9" s="414"/>
      <c r="H9" s="414"/>
      <c r="I9" s="414"/>
      <c r="J9" s="414"/>
      <c r="K9" s="284"/>
    </row>
    <row r="10" spans="2:11" s="1" customFormat="1" ht="15" customHeight="1">
      <c r="B10" s="287"/>
      <c r="C10" s="286"/>
      <c r="D10" s="414" t="s">
        <v>3583</v>
      </c>
      <c r="E10" s="414"/>
      <c r="F10" s="414"/>
      <c r="G10" s="414"/>
      <c r="H10" s="414"/>
      <c r="I10" s="414"/>
      <c r="J10" s="414"/>
      <c r="K10" s="284"/>
    </row>
    <row r="11" spans="2:11" s="1" customFormat="1" ht="15" customHeight="1">
      <c r="B11" s="287"/>
      <c r="C11" s="288"/>
      <c r="D11" s="414" t="s">
        <v>3584</v>
      </c>
      <c r="E11" s="414"/>
      <c r="F11" s="414"/>
      <c r="G11" s="414"/>
      <c r="H11" s="414"/>
      <c r="I11" s="414"/>
      <c r="J11" s="414"/>
      <c r="K11" s="284"/>
    </row>
    <row r="12" spans="2:11" s="1" customFormat="1" ht="15" customHeight="1">
      <c r="B12" s="287"/>
      <c r="C12" s="288"/>
      <c r="D12" s="286"/>
      <c r="E12" s="286"/>
      <c r="F12" s="286"/>
      <c r="G12" s="286"/>
      <c r="H12" s="286"/>
      <c r="I12" s="286"/>
      <c r="J12" s="286"/>
      <c r="K12" s="284"/>
    </row>
    <row r="13" spans="2:11" s="1" customFormat="1" ht="15" customHeight="1">
      <c r="B13" s="287"/>
      <c r="C13" s="288"/>
      <c r="D13" s="289" t="s">
        <v>3585</v>
      </c>
      <c r="E13" s="286"/>
      <c r="F13" s="286"/>
      <c r="G13" s="286"/>
      <c r="H13" s="286"/>
      <c r="I13" s="286"/>
      <c r="J13" s="286"/>
      <c r="K13" s="284"/>
    </row>
    <row r="14" spans="2:11" s="1" customFormat="1" ht="12.75" customHeight="1">
      <c r="B14" s="287"/>
      <c r="C14" s="288"/>
      <c r="D14" s="288"/>
      <c r="E14" s="288"/>
      <c r="F14" s="288"/>
      <c r="G14" s="288"/>
      <c r="H14" s="288"/>
      <c r="I14" s="288"/>
      <c r="J14" s="288"/>
      <c r="K14" s="284"/>
    </row>
    <row r="15" spans="2:11" s="1" customFormat="1" ht="15" customHeight="1">
      <c r="B15" s="287"/>
      <c r="C15" s="288"/>
      <c r="D15" s="414" t="s">
        <v>3586</v>
      </c>
      <c r="E15" s="414"/>
      <c r="F15" s="414"/>
      <c r="G15" s="414"/>
      <c r="H15" s="414"/>
      <c r="I15" s="414"/>
      <c r="J15" s="414"/>
      <c r="K15" s="284"/>
    </row>
    <row r="16" spans="2:11" s="1" customFormat="1" ht="15" customHeight="1">
      <c r="B16" s="287"/>
      <c r="C16" s="288"/>
      <c r="D16" s="414" t="s">
        <v>3587</v>
      </c>
      <c r="E16" s="414"/>
      <c r="F16" s="414"/>
      <c r="G16" s="414"/>
      <c r="H16" s="414"/>
      <c r="I16" s="414"/>
      <c r="J16" s="414"/>
      <c r="K16" s="284"/>
    </row>
    <row r="17" spans="2:11" s="1" customFormat="1" ht="15" customHeight="1">
      <c r="B17" s="287"/>
      <c r="C17" s="288"/>
      <c r="D17" s="414" t="s">
        <v>3588</v>
      </c>
      <c r="E17" s="414"/>
      <c r="F17" s="414"/>
      <c r="G17" s="414"/>
      <c r="H17" s="414"/>
      <c r="I17" s="414"/>
      <c r="J17" s="414"/>
      <c r="K17" s="284"/>
    </row>
    <row r="18" spans="2:11" s="1" customFormat="1" ht="15" customHeight="1">
      <c r="B18" s="287"/>
      <c r="C18" s="288"/>
      <c r="D18" s="288"/>
      <c r="E18" s="290" t="s">
        <v>81</v>
      </c>
      <c r="F18" s="414" t="s">
        <v>3589</v>
      </c>
      <c r="G18" s="414"/>
      <c r="H18" s="414"/>
      <c r="I18" s="414"/>
      <c r="J18" s="414"/>
      <c r="K18" s="284"/>
    </row>
    <row r="19" spans="2:11" s="1" customFormat="1" ht="15" customHeight="1">
      <c r="B19" s="287"/>
      <c r="C19" s="288"/>
      <c r="D19" s="288"/>
      <c r="E19" s="290" t="s">
        <v>103</v>
      </c>
      <c r="F19" s="414" t="s">
        <v>3590</v>
      </c>
      <c r="G19" s="414"/>
      <c r="H19" s="414"/>
      <c r="I19" s="414"/>
      <c r="J19" s="414"/>
      <c r="K19" s="284"/>
    </row>
    <row r="20" spans="2:11" s="1" customFormat="1" ht="15" customHeight="1">
      <c r="B20" s="287"/>
      <c r="C20" s="288"/>
      <c r="D20" s="288"/>
      <c r="E20" s="290" t="s">
        <v>3591</v>
      </c>
      <c r="F20" s="414" t="s">
        <v>3592</v>
      </c>
      <c r="G20" s="414"/>
      <c r="H20" s="414"/>
      <c r="I20" s="414"/>
      <c r="J20" s="414"/>
      <c r="K20" s="284"/>
    </row>
    <row r="21" spans="2:11" s="1" customFormat="1" ht="15" customHeight="1">
      <c r="B21" s="287"/>
      <c r="C21" s="288"/>
      <c r="D21" s="288"/>
      <c r="E21" s="290" t="s">
        <v>110</v>
      </c>
      <c r="F21" s="414" t="s">
        <v>3593</v>
      </c>
      <c r="G21" s="414"/>
      <c r="H21" s="414"/>
      <c r="I21" s="414"/>
      <c r="J21" s="414"/>
      <c r="K21" s="284"/>
    </row>
    <row r="22" spans="2:11" s="1" customFormat="1" ht="15" customHeight="1">
      <c r="B22" s="287"/>
      <c r="C22" s="288"/>
      <c r="D22" s="288"/>
      <c r="E22" s="290" t="s">
        <v>3354</v>
      </c>
      <c r="F22" s="414" t="s">
        <v>2215</v>
      </c>
      <c r="G22" s="414"/>
      <c r="H22" s="414"/>
      <c r="I22" s="414"/>
      <c r="J22" s="414"/>
      <c r="K22" s="284"/>
    </row>
    <row r="23" spans="2:11" s="1" customFormat="1" ht="15" customHeight="1">
      <c r="B23" s="287"/>
      <c r="C23" s="288"/>
      <c r="D23" s="288"/>
      <c r="E23" s="290" t="s">
        <v>3594</v>
      </c>
      <c r="F23" s="414" t="s">
        <v>3595</v>
      </c>
      <c r="G23" s="414"/>
      <c r="H23" s="414"/>
      <c r="I23" s="414"/>
      <c r="J23" s="414"/>
      <c r="K23" s="284"/>
    </row>
    <row r="24" spans="2:11" s="1" customFormat="1" ht="12.75" customHeight="1">
      <c r="B24" s="287"/>
      <c r="C24" s="288"/>
      <c r="D24" s="288"/>
      <c r="E24" s="288"/>
      <c r="F24" s="288"/>
      <c r="G24" s="288"/>
      <c r="H24" s="288"/>
      <c r="I24" s="288"/>
      <c r="J24" s="288"/>
      <c r="K24" s="284"/>
    </row>
    <row r="25" spans="2:11" s="1" customFormat="1" ht="15" customHeight="1">
      <c r="B25" s="287"/>
      <c r="C25" s="414" t="s">
        <v>3596</v>
      </c>
      <c r="D25" s="414"/>
      <c r="E25" s="414"/>
      <c r="F25" s="414"/>
      <c r="G25" s="414"/>
      <c r="H25" s="414"/>
      <c r="I25" s="414"/>
      <c r="J25" s="414"/>
      <c r="K25" s="284"/>
    </row>
    <row r="26" spans="2:11" s="1" customFormat="1" ht="15" customHeight="1">
      <c r="B26" s="287"/>
      <c r="C26" s="414" t="s">
        <v>3597</v>
      </c>
      <c r="D26" s="414"/>
      <c r="E26" s="414"/>
      <c r="F26" s="414"/>
      <c r="G26" s="414"/>
      <c r="H26" s="414"/>
      <c r="I26" s="414"/>
      <c r="J26" s="414"/>
      <c r="K26" s="284"/>
    </row>
    <row r="27" spans="2:11" s="1" customFormat="1" ht="15" customHeight="1">
      <c r="B27" s="287"/>
      <c r="C27" s="286"/>
      <c r="D27" s="414" t="s">
        <v>3598</v>
      </c>
      <c r="E27" s="414"/>
      <c r="F27" s="414"/>
      <c r="G27" s="414"/>
      <c r="H27" s="414"/>
      <c r="I27" s="414"/>
      <c r="J27" s="414"/>
      <c r="K27" s="284"/>
    </row>
    <row r="28" spans="2:11" s="1" customFormat="1" ht="15" customHeight="1">
      <c r="B28" s="287"/>
      <c r="C28" s="288"/>
      <c r="D28" s="414" t="s">
        <v>3599</v>
      </c>
      <c r="E28" s="414"/>
      <c r="F28" s="414"/>
      <c r="G28" s="414"/>
      <c r="H28" s="414"/>
      <c r="I28" s="414"/>
      <c r="J28" s="414"/>
      <c r="K28" s="284"/>
    </row>
    <row r="29" spans="2:11" s="1" customFormat="1" ht="12.75" customHeight="1">
      <c r="B29" s="287"/>
      <c r="C29" s="288"/>
      <c r="D29" s="288"/>
      <c r="E29" s="288"/>
      <c r="F29" s="288"/>
      <c r="G29" s="288"/>
      <c r="H29" s="288"/>
      <c r="I29" s="288"/>
      <c r="J29" s="288"/>
      <c r="K29" s="284"/>
    </row>
    <row r="30" spans="2:11" s="1" customFormat="1" ht="15" customHeight="1">
      <c r="B30" s="287"/>
      <c r="C30" s="288"/>
      <c r="D30" s="414" t="s">
        <v>3600</v>
      </c>
      <c r="E30" s="414"/>
      <c r="F30" s="414"/>
      <c r="G30" s="414"/>
      <c r="H30" s="414"/>
      <c r="I30" s="414"/>
      <c r="J30" s="414"/>
      <c r="K30" s="284"/>
    </row>
    <row r="31" spans="2:11" s="1" customFormat="1" ht="15" customHeight="1">
      <c r="B31" s="287"/>
      <c r="C31" s="288"/>
      <c r="D31" s="414" t="s">
        <v>3601</v>
      </c>
      <c r="E31" s="414"/>
      <c r="F31" s="414"/>
      <c r="G31" s="414"/>
      <c r="H31" s="414"/>
      <c r="I31" s="414"/>
      <c r="J31" s="414"/>
      <c r="K31" s="284"/>
    </row>
    <row r="32" spans="2:11" s="1" customFormat="1" ht="12.75" customHeight="1">
      <c r="B32" s="287"/>
      <c r="C32" s="288"/>
      <c r="D32" s="288"/>
      <c r="E32" s="288"/>
      <c r="F32" s="288"/>
      <c r="G32" s="288"/>
      <c r="H32" s="288"/>
      <c r="I32" s="288"/>
      <c r="J32" s="288"/>
      <c r="K32" s="284"/>
    </row>
    <row r="33" spans="2:11" s="1" customFormat="1" ht="15" customHeight="1">
      <c r="B33" s="287"/>
      <c r="C33" s="288"/>
      <c r="D33" s="414" t="s">
        <v>3602</v>
      </c>
      <c r="E33" s="414"/>
      <c r="F33" s="414"/>
      <c r="G33" s="414"/>
      <c r="H33" s="414"/>
      <c r="I33" s="414"/>
      <c r="J33" s="414"/>
      <c r="K33" s="284"/>
    </row>
    <row r="34" spans="2:11" s="1" customFormat="1" ht="15" customHeight="1">
      <c r="B34" s="287"/>
      <c r="C34" s="288"/>
      <c r="D34" s="414" t="s">
        <v>3603</v>
      </c>
      <c r="E34" s="414"/>
      <c r="F34" s="414"/>
      <c r="G34" s="414"/>
      <c r="H34" s="414"/>
      <c r="I34" s="414"/>
      <c r="J34" s="414"/>
      <c r="K34" s="284"/>
    </row>
    <row r="35" spans="2:11" s="1" customFormat="1" ht="15" customHeight="1">
      <c r="B35" s="287"/>
      <c r="C35" s="288"/>
      <c r="D35" s="414" t="s">
        <v>3604</v>
      </c>
      <c r="E35" s="414"/>
      <c r="F35" s="414"/>
      <c r="G35" s="414"/>
      <c r="H35" s="414"/>
      <c r="I35" s="414"/>
      <c r="J35" s="414"/>
      <c r="K35" s="284"/>
    </row>
    <row r="36" spans="2:11" s="1" customFormat="1" ht="15" customHeight="1">
      <c r="B36" s="287"/>
      <c r="C36" s="288"/>
      <c r="D36" s="286"/>
      <c r="E36" s="289" t="s">
        <v>214</v>
      </c>
      <c r="F36" s="286"/>
      <c r="G36" s="414" t="s">
        <v>3605</v>
      </c>
      <c r="H36" s="414"/>
      <c r="I36" s="414"/>
      <c r="J36" s="414"/>
      <c r="K36" s="284"/>
    </row>
    <row r="37" spans="2:11" s="1" customFormat="1" ht="30.75" customHeight="1">
      <c r="B37" s="287"/>
      <c r="C37" s="288"/>
      <c r="D37" s="286"/>
      <c r="E37" s="289" t="s">
        <v>3606</v>
      </c>
      <c r="F37" s="286"/>
      <c r="G37" s="414" t="s">
        <v>3607</v>
      </c>
      <c r="H37" s="414"/>
      <c r="I37" s="414"/>
      <c r="J37" s="414"/>
      <c r="K37" s="284"/>
    </row>
    <row r="38" spans="2:11" s="1" customFormat="1" ht="15" customHeight="1">
      <c r="B38" s="287"/>
      <c r="C38" s="288"/>
      <c r="D38" s="286"/>
      <c r="E38" s="289" t="s">
        <v>55</v>
      </c>
      <c r="F38" s="286"/>
      <c r="G38" s="414" t="s">
        <v>3608</v>
      </c>
      <c r="H38" s="414"/>
      <c r="I38" s="414"/>
      <c r="J38" s="414"/>
      <c r="K38" s="284"/>
    </row>
    <row r="39" spans="2:11" s="1" customFormat="1" ht="15" customHeight="1">
      <c r="B39" s="287"/>
      <c r="C39" s="288"/>
      <c r="D39" s="286"/>
      <c r="E39" s="289" t="s">
        <v>56</v>
      </c>
      <c r="F39" s="286"/>
      <c r="G39" s="414" t="s">
        <v>3609</v>
      </c>
      <c r="H39" s="414"/>
      <c r="I39" s="414"/>
      <c r="J39" s="414"/>
      <c r="K39" s="284"/>
    </row>
    <row r="40" spans="2:11" s="1" customFormat="1" ht="15" customHeight="1">
      <c r="B40" s="287"/>
      <c r="C40" s="288"/>
      <c r="D40" s="286"/>
      <c r="E40" s="289" t="s">
        <v>215</v>
      </c>
      <c r="F40" s="286"/>
      <c r="G40" s="414" t="s">
        <v>3610</v>
      </c>
      <c r="H40" s="414"/>
      <c r="I40" s="414"/>
      <c r="J40" s="414"/>
      <c r="K40" s="284"/>
    </row>
    <row r="41" spans="2:11" s="1" customFormat="1" ht="15" customHeight="1">
      <c r="B41" s="287"/>
      <c r="C41" s="288"/>
      <c r="D41" s="286"/>
      <c r="E41" s="289" t="s">
        <v>216</v>
      </c>
      <c r="F41" s="286"/>
      <c r="G41" s="414" t="s">
        <v>3611</v>
      </c>
      <c r="H41" s="414"/>
      <c r="I41" s="414"/>
      <c r="J41" s="414"/>
      <c r="K41" s="284"/>
    </row>
    <row r="42" spans="2:11" s="1" customFormat="1" ht="15" customHeight="1">
      <c r="B42" s="287"/>
      <c r="C42" s="288"/>
      <c r="D42" s="286"/>
      <c r="E42" s="289" t="s">
        <v>3612</v>
      </c>
      <c r="F42" s="286"/>
      <c r="G42" s="414" t="s">
        <v>3613</v>
      </c>
      <c r="H42" s="414"/>
      <c r="I42" s="414"/>
      <c r="J42" s="414"/>
      <c r="K42" s="284"/>
    </row>
    <row r="43" spans="2:11" s="1" customFormat="1" ht="15" customHeight="1">
      <c r="B43" s="287"/>
      <c r="C43" s="288"/>
      <c r="D43" s="286"/>
      <c r="E43" s="289"/>
      <c r="F43" s="286"/>
      <c r="G43" s="414" t="s">
        <v>3614</v>
      </c>
      <c r="H43" s="414"/>
      <c r="I43" s="414"/>
      <c r="J43" s="414"/>
      <c r="K43" s="284"/>
    </row>
    <row r="44" spans="2:11" s="1" customFormat="1" ht="15" customHeight="1">
      <c r="B44" s="287"/>
      <c r="C44" s="288"/>
      <c r="D44" s="286"/>
      <c r="E44" s="289" t="s">
        <v>3615</v>
      </c>
      <c r="F44" s="286"/>
      <c r="G44" s="414" t="s">
        <v>3616</v>
      </c>
      <c r="H44" s="414"/>
      <c r="I44" s="414"/>
      <c r="J44" s="414"/>
      <c r="K44" s="284"/>
    </row>
    <row r="45" spans="2:11" s="1" customFormat="1" ht="15" customHeight="1">
      <c r="B45" s="287"/>
      <c r="C45" s="288"/>
      <c r="D45" s="286"/>
      <c r="E45" s="289" t="s">
        <v>218</v>
      </c>
      <c r="F45" s="286"/>
      <c r="G45" s="414" t="s">
        <v>3617</v>
      </c>
      <c r="H45" s="414"/>
      <c r="I45" s="414"/>
      <c r="J45" s="414"/>
      <c r="K45" s="284"/>
    </row>
    <row r="46" spans="2:11" s="1" customFormat="1" ht="12.75" customHeight="1">
      <c r="B46" s="287"/>
      <c r="C46" s="288"/>
      <c r="D46" s="286"/>
      <c r="E46" s="286"/>
      <c r="F46" s="286"/>
      <c r="G46" s="286"/>
      <c r="H46" s="286"/>
      <c r="I46" s="286"/>
      <c r="J46" s="286"/>
      <c r="K46" s="284"/>
    </row>
    <row r="47" spans="2:11" s="1" customFormat="1" ht="15" customHeight="1">
      <c r="B47" s="287"/>
      <c r="C47" s="288"/>
      <c r="D47" s="414" t="s">
        <v>3618</v>
      </c>
      <c r="E47" s="414"/>
      <c r="F47" s="414"/>
      <c r="G47" s="414"/>
      <c r="H47" s="414"/>
      <c r="I47" s="414"/>
      <c r="J47" s="414"/>
      <c r="K47" s="284"/>
    </row>
    <row r="48" spans="2:11" s="1" customFormat="1" ht="15" customHeight="1">
      <c r="B48" s="287"/>
      <c r="C48" s="288"/>
      <c r="D48" s="288"/>
      <c r="E48" s="414" t="s">
        <v>3619</v>
      </c>
      <c r="F48" s="414"/>
      <c r="G48" s="414"/>
      <c r="H48" s="414"/>
      <c r="I48" s="414"/>
      <c r="J48" s="414"/>
      <c r="K48" s="284"/>
    </row>
    <row r="49" spans="2:11" s="1" customFormat="1" ht="15" customHeight="1">
      <c r="B49" s="287"/>
      <c r="C49" s="288"/>
      <c r="D49" s="288"/>
      <c r="E49" s="414" t="s">
        <v>3620</v>
      </c>
      <c r="F49" s="414"/>
      <c r="G49" s="414"/>
      <c r="H49" s="414"/>
      <c r="I49" s="414"/>
      <c r="J49" s="414"/>
      <c r="K49" s="284"/>
    </row>
    <row r="50" spans="2:11" s="1" customFormat="1" ht="15" customHeight="1">
      <c r="B50" s="287"/>
      <c r="C50" s="288"/>
      <c r="D50" s="288"/>
      <c r="E50" s="414" t="s">
        <v>3621</v>
      </c>
      <c r="F50" s="414"/>
      <c r="G50" s="414"/>
      <c r="H50" s="414"/>
      <c r="I50" s="414"/>
      <c r="J50" s="414"/>
      <c r="K50" s="284"/>
    </row>
    <row r="51" spans="2:11" s="1" customFormat="1" ht="15" customHeight="1">
      <c r="B51" s="287"/>
      <c r="C51" s="288"/>
      <c r="D51" s="414" t="s">
        <v>3622</v>
      </c>
      <c r="E51" s="414"/>
      <c r="F51" s="414"/>
      <c r="G51" s="414"/>
      <c r="H51" s="414"/>
      <c r="I51" s="414"/>
      <c r="J51" s="414"/>
      <c r="K51" s="284"/>
    </row>
    <row r="52" spans="2:11" s="1" customFormat="1" ht="25.5" customHeight="1">
      <c r="B52" s="283"/>
      <c r="C52" s="415" t="s">
        <v>3623</v>
      </c>
      <c r="D52" s="415"/>
      <c r="E52" s="415"/>
      <c r="F52" s="415"/>
      <c r="G52" s="415"/>
      <c r="H52" s="415"/>
      <c r="I52" s="415"/>
      <c r="J52" s="415"/>
      <c r="K52" s="284"/>
    </row>
    <row r="53" spans="2:11" s="1" customFormat="1" ht="5.25" customHeight="1">
      <c r="B53" s="283"/>
      <c r="C53" s="285"/>
      <c r="D53" s="285"/>
      <c r="E53" s="285"/>
      <c r="F53" s="285"/>
      <c r="G53" s="285"/>
      <c r="H53" s="285"/>
      <c r="I53" s="285"/>
      <c r="J53" s="285"/>
      <c r="K53" s="284"/>
    </row>
    <row r="54" spans="2:11" s="1" customFormat="1" ht="15" customHeight="1">
      <c r="B54" s="283"/>
      <c r="C54" s="414" t="s">
        <v>3624</v>
      </c>
      <c r="D54" s="414"/>
      <c r="E54" s="414"/>
      <c r="F54" s="414"/>
      <c r="G54" s="414"/>
      <c r="H54" s="414"/>
      <c r="I54" s="414"/>
      <c r="J54" s="414"/>
      <c r="K54" s="284"/>
    </row>
    <row r="55" spans="2:11" s="1" customFormat="1" ht="15" customHeight="1">
      <c r="B55" s="283"/>
      <c r="C55" s="414" t="s">
        <v>3625</v>
      </c>
      <c r="D55" s="414"/>
      <c r="E55" s="414"/>
      <c r="F55" s="414"/>
      <c r="G55" s="414"/>
      <c r="H55" s="414"/>
      <c r="I55" s="414"/>
      <c r="J55" s="414"/>
      <c r="K55" s="284"/>
    </row>
    <row r="56" spans="2:11" s="1" customFormat="1" ht="12.75" customHeight="1">
      <c r="B56" s="283"/>
      <c r="C56" s="286"/>
      <c r="D56" s="286"/>
      <c r="E56" s="286"/>
      <c r="F56" s="286"/>
      <c r="G56" s="286"/>
      <c r="H56" s="286"/>
      <c r="I56" s="286"/>
      <c r="J56" s="286"/>
      <c r="K56" s="284"/>
    </row>
    <row r="57" spans="2:11" s="1" customFormat="1" ht="15" customHeight="1">
      <c r="B57" s="283"/>
      <c r="C57" s="414" t="s">
        <v>3626</v>
      </c>
      <c r="D57" s="414"/>
      <c r="E57" s="414"/>
      <c r="F57" s="414"/>
      <c r="G57" s="414"/>
      <c r="H57" s="414"/>
      <c r="I57" s="414"/>
      <c r="J57" s="414"/>
      <c r="K57" s="284"/>
    </row>
    <row r="58" spans="2:11" s="1" customFormat="1" ht="15" customHeight="1">
      <c r="B58" s="283"/>
      <c r="C58" s="288"/>
      <c r="D58" s="414" t="s">
        <v>3627</v>
      </c>
      <c r="E58" s="414"/>
      <c r="F58" s="414"/>
      <c r="G58" s="414"/>
      <c r="H58" s="414"/>
      <c r="I58" s="414"/>
      <c r="J58" s="414"/>
      <c r="K58" s="284"/>
    </row>
    <row r="59" spans="2:11" s="1" customFormat="1" ht="15" customHeight="1">
      <c r="B59" s="283"/>
      <c r="C59" s="288"/>
      <c r="D59" s="414" t="s">
        <v>3628</v>
      </c>
      <c r="E59" s="414"/>
      <c r="F59" s="414"/>
      <c r="G59" s="414"/>
      <c r="H59" s="414"/>
      <c r="I59" s="414"/>
      <c r="J59" s="414"/>
      <c r="K59" s="284"/>
    </row>
    <row r="60" spans="2:11" s="1" customFormat="1" ht="15" customHeight="1">
      <c r="B60" s="283"/>
      <c r="C60" s="288"/>
      <c r="D60" s="414" t="s">
        <v>3629</v>
      </c>
      <c r="E60" s="414"/>
      <c r="F60" s="414"/>
      <c r="G60" s="414"/>
      <c r="H60" s="414"/>
      <c r="I60" s="414"/>
      <c r="J60" s="414"/>
      <c r="K60" s="284"/>
    </row>
    <row r="61" spans="2:11" s="1" customFormat="1" ht="15" customHeight="1">
      <c r="B61" s="283"/>
      <c r="C61" s="288"/>
      <c r="D61" s="414" t="s">
        <v>3630</v>
      </c>
      <c r="E61" s="414"/>
      <c r="F61" s="414"/>
      <c r="G61" s="414"/>
      <c r="H61" s="414"/>
      <c r="I61" s="414"/>
      <c r="J61" s="414"/>
      <c r="K61" s="284"/>
    </row>
    <row r="62" spans="2:11" s="1" customFormat="1" ht="15" customHeight="1">
      <c r="B62" s="283"/>
      <c r="C62" s="288"/>
      <c r="D62" s="416" t="s">
        <v>3631</v>
      </c>
      <c r="E62" s="416"/>
      <c r="F62" s="416"/>
      <c r="G62" s="416"/>
      <c r="H62" s="416"/>
      <c r="I62" s="416"/>
      <c r="J62" s="416"/>
      <c r="K62" s="284"/>
    </row>
    <row r="63" spans="2:11" s="1" customFormat="1" ht="15" customHeight="1">
      <c r="B63" s="283"/>
      <c r="C63" s="288"/>
      <c r="D63" s="414" t="s">
        <v>3632</v>
      </c>
      <c r="E63" s="414"/>
      <c r="F63" s="414"/>
      <c r="G63" s="414"/>
      <c r="H63" s="414"/>
      <c r="I63" s="414"/>
      <c r="J63" s="414"/>
      <c r="K63" s="284"/>
    </row>
    <row r="64" spans="2:11" s="1" customFormat="1" ht="12.75" customHeight="1">
      <c r="B64" s="283"/>
      <c r="C64" s="288"/>
      <c r="D64" s="288"/>
      <c r="E64" s="291"/>
      <c r="F64" s="288"/>
      <c r="G64" s="288"/>
      <c r="H64" s="288"/>
      <c r="I64" s="288"/>
      <c r="J64" s="288"/>
      <c r="K64" s="284"/>
    </row>
    <row r="65" spans="2:11" s="1" customFormat="1" ht="15" customHeight="1">
      <c r="B65" s="283"/>
      <c r="C65" s="288"/>
      <c r="D65" s="414" t="s">
        <v>3633</v>
      </c>
      <c r="E65" s="414"/>
      <c r="F65" s="414"/>
      <c r="G65" s="414"/>
      <c r="H65" s="414"/>
      <c r="I65" s="414"/>
      <c r="J65" s="414"/>
      <c r="K65" s="284"/>
    </row>
    <row r="66" spans="2:11" s="1" customFormat="1" ht="15" customHeight="1">
      <c r="B66" s="283"/>
      <c r="C66" s="288"/>
      <c r="D66" s="416" t="s">
        <v>3634</v>
      </c>
      <c r="E66" s="416"/>
      <c r="F66" s="416"/>
      <c r="G66" s="416"/>
      <c r="H66" s="416"/>
      <c r="I66" s="416"/>
      <c r="J66" s="416"/>
      <c r="K66" s="284"/>
    </row>
    <row r="67" spans="2:11" s="1" customFormat="1" ht="15" customHeight="1">
      <c r="B67" s="283"/>
      <c r="C67" s="288"/>
      <c r="D67" s="414" t="s">
        <v>3635</v>
      </c>
      <c r="E67" s="414"/>
      <c r="F67" s="414"/>
      <c r="G67" s="414"/>
      <c r="H67" s="414"/>
      <c r="I67" s="414"/>
      <c r="J67" s="414"/>
      <c r="K67" s="284"/>
    </row>
    <row r="68" spans="2:11" s="1" customFormat="1" ht="15" customHeight="1">
      <c r="B68" s="283"/>
      <c r="C68" s="288"/>
      <c r="D68" s="414" t="s">
        <v>3636</v>
      </c>
      <c r="E68" s="414"/>
      <c r="F68" s="414"/>
      <c r="G68" s="414"/>
      <c r="H68" s="414"/>
      <c r="I68" s="414"/>
      <c r="J68" s="414"/>
      <c r="K68" s="284"/>
    </row>
    <row r="69" spans="2:11" s="1" customFormat="1" ht="15" customHeight="1">
      <c r="B69" s="283"/>
      <c r="C69" s="288"/>
      <c r="D69" s="414" t="s">
        <v>3637</v>
      </c>
      <c r="E69" s="414"/>
      <c r="F69" s="414"/>
      <c r="G69" s="414"/>
      <c r="H69" s="414"/>
      <c r="I69" s="414"/>
      <c r="J69" s="414"/>
      <c r="K69" s="284"/>
    </row>
    <row r="70" spans="2:11" s="1" customFormat="1" ht="15" customHeight="1">
      <c r="B70" s="283"/>
      <c r="C70" s="288"/>
      <c r="D70" s="414" t="s">
        <v>3638</v>
      </c>
      <c r="E70" s="414"/>
      <c r="F70" s="414"/>
      <c r="G70" s="414"/>
      <c r="H70" s="414"/>
      <c r="I70" s="414"/>
      <c r="J70" s="414"/>
      <c r="K70" s="284"/>
    </row>
    <row r="71" spans="2:11" s="1" customFormat="1" ht="12.75" customHeight="1">
      <c r="B71" s="292"/>
      <c r="C71" s="293"/>
      <c r="D71" s="293"/>
      <c r="E71" s="293"/>
      <c r="F71" s="293"/>
      <c r="G71" s="293"/>
      <c r="H71" s="293"/>
      <c r="I71" s="293"/>
      <c r="J71" s="293"/>
      <c r="K71" s="294"/>
    </row>
    <row r="72" spans="2:11" s="1" customFormat="1" ht="18.75" customHeight="1">
      <c r="B72" s="295"/>
      <c r="C72" s="295"/>
      <c r="D72" s="295"/>
      <c r="E72" s="295"/>
      <c r="F72" s="295"/>
      <c r="G72" s="295"/>
      <c r="H72" s="295"/>
      <c r="I72" s="295"/>
      <c r="J72" s="295"/>
      <c r="K72" s="296"/>
    </row>
    <row r="73" spans="2:11" s="1" customFormat="1" ht="18.75" customHeight="1">
      <c r="B73" s="296"/>
      <c r="C73" s="296"/>
      <c r="D73" s="296"/>
      <c r="E73" s="296"/>
      <c r="F73" s="296"/>
      <c r="G73" s="296"/>
      <c r="H73" s="296"/>
      <c r="I73" s="296"/>
      <c r="J73" s="296"/>
      <c r="K73" s="296"/>
    </row>
    <row r="74" spans="2:11" s="1" customFormat="1" ht="7.5" customHeight="1">
      <c r="B74" s="297"/>
      <c r="C74" s="298"/>
      <c r="D74" s="298"/>
      <c r="E74" s="298"/>
      <c r="F74" s="298"/>
      <c r="G74" s="298"/>
      <c r="H74" s="298"/>
      <c r="I74" s="298"/>
      <c r="J74" s="298"/>
      <c r="K74" s="299"/>
    </row>
    <row r="75" spans="2:11" s="1" customFormat="1" ht="45" customHeight="1">
      <c r="B75" s="300"/>
      <c r="C75" s="409" t="s">
        <v>3639</v>
      </c>
      <c r="D75" s="409"/>
      <c r="E75" s="409"/>
      <c r="F75" s="409"/>
      <c r="G75" s="409"/>
      <c r="H75" s="409"/>
      <c r="I75" s="409"/>
      <c r="J75" s="409"/>
      <c r="K75" s="301"/>
    </row>
    <row r="76" spans="2:11" s="1" customFormat="1" ht="17.25" customHeight="1">
      <c r="B76" s="300"/>
      <c r="C76" s="302" t="s">
        <v>3640</v>
      </c>
      <c r="D76" s="302"/>
      <c r="E76" s="302"/>
      <c r="F76" s="302" t="s">
        <v>3641</v>
      </c>
      <c r="G76" s="303"/>
      <c r="H76" s="302" t="s">
        <v>56</v>
      </c>
      <c r="I76" s="302" t="s">
        <v>59</v>
      </c>
      <c r="J76" s="302" t="s">
        <v>3642</v>
      </c>
      <c r="K76" s="301"/>
    </row>
    <row r="77" spans="2:11" s="1" customFormat="1" ht="17.25" customHeight="1">
      <c r="B77" s="300"/>
      <c r="C77" s="304" t="s">
        <v>3643</v>
      </c>
      <c r="D77" s="304"/>
      <c r="E77" s="304"/>
      <c r="F77" s="305" t="s">
        <v>3644</v>
      </c>
      <c r="G77" s="306"/>
      <c r="H77" s="304"/>
      <c r="I77" s="304"/>
      <c r="J77" s="304" t="s">
        <v>3645</v>
      </c>
      <c r="K77" s="301"/>
    </row>
    <row r="78" spans="2:11" s="1" customFormat="1" ht="5.25" customHeight="1">
      <c r="B78" s="300"/>
      <c r="C78" s="307"/>
      <c r="D78" s="307"/>
      <c r="E78" s="307"/>
      <c r="F78" s="307"/>
      <c r="G78" s="308"/>
      <c r="H78" s="307"/>
      <c r="I78" s="307"/>
      <c r="J78" s="307"/>
      <c r="K78" s="301"/>
    </row>
    <row r="79" spans="2:11" s="1" customFormat="1" ht="15" customHeight="1">
      <c r="B79" s="300"/>
      <c r="C79" s="289" t="s">
        <v>55</v>
      </c>
      <c r="D79" s="309"/>
      <c r="E79" s="309"/>
      <c r="F79" s="310" t="s">
        <v>3646</v>
      </c>
      <c r="G79" s="311"/>
      <c r="H79" s="289" t="s">
        <v>3647</v>
      </c>
      <c r="I79" s="289" t="s">
        <v>3648</v>
      </c>
      <c r="J79" s="289">
        <v>20</v>
      </c>
      <c r="K79" s="301"/>
    </row>
    <row r="80" spans="2:11" s="1" customFormat="1" ht="15" customHeight="1">
      <c r="B80" s="300"/>
      <c r="C80" s="289" t="s">
        <v>3649</v>
      </c>
      <c r="D80" s="289"/>
      <c r="E80" s="289"/>
      <c r="F80" s="310" t="s">
        <v>3646</v>
      </c>
      <c r="G80" s="311"/>
      <c r="H80" s="289" t="s">
        <v>3650</v>
      </c>
      <c r="I80" s="289" t="s">
        <v>3648</v>
      </c>
      <c r="J80" s="289">
        <v>120</v>
      </c>
      <c r="K80" s="301"/>
    </row>
    <row r="81" spans="2:11" s="1" customFormat="1" ht="15" customHeight="1">
      <c r="B81" s="312"/>
      <c r="C81" s="289" t="s">
        <v>3651</v>
      </c>
      <c r="D81" s="289"/>
      <c r="E81" s="289"/>
      <c r="F81" s="310" t="s">
        <v>3652</v>
      </c>
      <c r="G81" s="311"/>
      <c r="H81" s="289" t="s">
        <v>3653</v>
      </c>
      <c r="I81" s="289" t="s">
        <v>3648</v>
      </c>
      <c r="J81" s="289">
        <v>50</v>
      </c>
      <c r="K81" s="301"/>
    </row>
    <row r="82" spans="2:11" s="1" customFormat="1" ht="15" customHeight="1">
      <c r="B82" s="312"/>
      <c r="C82" s="289" t="s">
        <v>3654</v>
      </c>
      <c r="D82" s="289"/>
      <c r="E82" s="289"/>
      <c r="F82" s="310" t="s">
        <v>3646</v>
      </c>
      <c r="G82" s="311"/>
      <c r="H82" s="289" t="s">
        <v>3655</v>
      </c>
      <c r="I82" s="289" t="s">
        <v>3656</v>
      </c>
      <c r="J82" s="289"/>
      <c r="K82" s="301"/>
    </row>
    <row r="83" spans="2:11" s="1" customFormat="1" ht="15" customHeight="1">
      <c r="B83" s="312"/>
      <c r="C83" s="313" t="s">
        <v>3657</v>
      </c>
      <c r="D83" s="313"/>
      <c r="E83" s="313"/>
      <c r="F83" s="314" t="s">
        <v>3652</v>
      </c>
      <c r="G83" s="313"/>
      <c r="H83" s="313" t="s">
        <v>3658</v>
      </c>
      <c r="I83" s="313" t="s">
        <v>3648</v>
      </c>
      <c r="J83" s="313">
        <v>15</v>
      </c>
      <c r="K83" s="301"/>
    </row>
    <row r="84" spans="2:11" s="1" customFormat="1" ht="15" customHeight="1">
      <c r="B84" s="312"/>
      <c r="C84" s="313" t="s">
        <v>3659</v>
      </c>
      <c r="D84" s="313"/>
      <c r="E84" s="313"/>
      <c r="F84" s="314" t="s">
        <v>3652</v>
      </c>
      <c r="G84" s="313"/>
      <c r="H84" s="313" t="s">
        <v>3660</v>
      </c>
      <c r="I84" s="313" t="s">
        <v>3648</v>
      </c>
      <c r="J84" s="313">
        <v>15</v>
      </c>
      <c r="K84" s="301"/>
    </row>
    <row r="85" spans="2:11" s="1" customFormat="1" ht="15" customHeight="1">
      <c r="B85" s="312"/>
      <c r="C85" s="313" t="s">
        <v>3661</v>
      </c>
      <c r="D85" s="313"/>
      <c r="E85" s="313"/>
      <c r="F85" s="314" t="s">
        <v>3652</v>
      </c>
      <c r="G85" s="313"/>
      <c r="H85" s="313" t="s">
        <v>3662</v>
      </c>
      <c r="I85" s="313" t="s">
        <v>3648</v>
      </c>
      <c r="J85" s="313">
        <v>20</v>
      </c>
      <c r="K85" s="301"/>
    </row>
    <row r="86" spans="2:11" s="1" customFormat="1" ht="15" customHeight="1">
      <c r="B86" s="312"/>
      <c r="C86" s="313" t="s">
        <v>3663</v>
      </c>
      <c r="D86" s="313"/>
      <c r="E86" s="313"/>
      <c r="F86" s="314" t="s">
        <v>3652</v>
      </c>
      <c r="G86" s="313"/>
      <c r="H86" s="313" t="s">
        <v>3664</v>
      </c>
      <c r="I86" s="313" t="s">
        <v>3648</v>
      </c>
      <c r="J86" s="313">
        <v>20</v>
      </c>
      <c r="K86" s="301"/>
    </row>
    <row r="87" spans="2:11" s="1" customFormat="1" ht="15" customHeight="1">
      <c r="B87" s="312"/>
      <c r="C87" s="289" t="s">
        <v>3665</v>
      </c>
      <c r="D87" s="289"/>
      <c r="E87" s="289"/>
      <c r="F87" s="310" t="s">
        <v>3652</v>
      </c>
      <c r="G87" s="311"/>
      <c r="H87" s="289" t="s">
        <v>3666</v>
      </c>
      <c r="I87" s="289" t="s">
        <v>3648</v>
      </c>
      <c r="J87" s="289">
        <v>50</v>
      </c>
      <c r="K87" s="301"/>
    </row>
    <row r="88" spans="2:11" s="1" customFormat="1" ht="15" customHeight="1">
      <c r="B88" s="312"/>
      <c r="C88" s="289" t="s">
        <v>3667</v>
      </c>
      <c r="D88" s="289"/>
      <c r="E88" s="289"/>
      <c r="F88" s="310" t="s">
        <v>3652</v>
      </c>
      <c r="G88" s="311"/>
      <c r="H88" s="289" t="s">
        <v>3668</v>
      </c>
      <c r="I88" s="289" t="s">
        <v>3648</v>
      </c>
      <c r="J88" s="289">
        <v>20</v>
      </c>
      <c r="K88" s="301"/>
    </row>
    <row r="89" spans="2:11" s="1" customFormat="1" ht="15" customHeight="1">
      <c r="B89" s="312"/>
      <c r="C89" s="289" t="s">
        <v>3669</v>
      </c>
      <c r="D89" s="289"/>
      <c r="E89" s="289"/>
      <c r="F89" s="310" t="s">
        <v>3652</v>
      </c>
      <c r="G89" s="311"/>
      <c r="H89" s="289" t="s">
        <v>3670</v>
      </c>
      <c r="I89" s="289" t="s">
        <v>3648</v>
      </c>
      <c r="J89" s="289">
        <v>20</v>
      </c>
      <c r="K89" s="301"/>
    </row>
    <row r="90" spans="2:11" s="1" customFormat="1" ht="15" customHeight="1">
      <c r="B90" s="312"/>
      <c r="C90" s="289" t="s">
        <v>3671</v>
      </c>
      <c r="D90" s="289"/>
      <c r="E90" s="289"/>
      <c r="F90" s="310" t="s">
        <v>3652</v>
      </c>
      <c r="G90" s="311"/>
      <c r="H90" s="289" t="s">
        <v>3672</v>
      </c>
      <c r="I90" s="289" t="s">
        <v>3648</v>
      </c>
      <c r="J90" s="289">
        <v>50</v>
      </c>
      <c r="K90" s="301"/>
    </row>
    <row r="91" spans="2:11" s="1" customFormat="1" ht="15" customHeight="1">
      <c r="B91" s="312"/>
      <c r="C91" s="289" t="s">
        <v>3673</v>
      </c>
      <c r="D91" s="289"/>
      <c r="E91" s="289"/>
      <c r="F91" s="310" t="s">
        <v>3652</v>
      </c>
      <c r="G91" s="311"/>
      <c r="H91" s="289" t="s">
        <v>3673</v>
      </c>
      <c r="I91" s="289" t="s">
        <v>3648</v>
      </c>
      <c r="J91" s="289">
        <v>50</v>
      </c>
      <c r="K91" s="301"/>
    </row>
    <row r="92" spans="2:11" s="1" customFormat="1" ht="15" customHeight="1">
      <c r="B92" s="312"/>
      <c r="C92" s="289" t="s">
        <v>3674</v>
      </c>
      <c r="D92" s="289"/>
      <c r="E92" s="289"/>
      <c r="F92" s="310" t="s">
        <v>3652</v>
      </c>
      <c r="G92" s="311"/>
      <c r="H92" s="289" t="s">
        <v>3675</v>
      </c>
      <c r="I92" s="289" t="s">
        <v>3648</v>
      </c>
      <c r="J92" s="289">
        <v>255</v>
      </c>
      <c r="K92" s="301"/>
    </row>
    <row r="93" spans="2:11" s="1" customFormat="1" ht="15" customHeight="1">
      <c r="B93" s="312"/>
      <c r="C93" s="289" t="s">
        <v>3676</v>
      </c>
      <c r="D93" s="289"/>
      <c r="E93" s="289"/>
      <c r="F93" s="310" t="s">
        <v>3646</v>
      </c>
      <c r="G93" s="311"/>
      <c r="H93" s="289" t="s">
        <v>3677</v>
      </c>
      <c r="I93" s="289" t="s">
        <v>3678</v>
      </c>
      <c r="J93" s="289"/>
      <c r="K93" s="301"/>
    </row>
    <row r="94" spans="2:11" s="1" customFormat="1" ht="15" customHeight="1">
      <c r="B94" s="312"/>
      <c r="C94" s="289" t="s">
        <v>3679</v>
      </c>
      <c r="D94" s="289"/>
      <c r="E94" s="289"/>
      <c r="F94" s="310" t="s">
        <v>3646</v>
      </c>
      <c r="G94" s="311"/>
      <c r="H94" s="289" t="s">
        <v>3680</v>
      </c>
      <c r="I94" s="289" t="s">
        <v>3681</v>
      </c>
      <c r="J94" s="289"/>
      <c r="K94" s="301"/>
    </row>
    <row r="95" spans="2:11" s="1" customFormat="1" ht="15" customHeight="1">
      <c r="B95" s="312"/>
      <c r="C95" s="289" t="s">
        <v>3682</v>
      </c>
      <c r="D95" s="289"/>
      <c r="E95" s="289"/>
      <c r="F95" s="310" t="s">
        <v>3646</v>
      </c>
      <c r="G95" s="311"/>
      <c r="H95" s="289" t="s">
        <v>3682</v>
      </c>
      <c r="I95" s="289" t="s">
        <v>3681</v>
      </c>
      <c r="J95" s="289"/>
      <c r="K95" s="301"/>
    </row>
    <row r="96" spans="2:11" s="1" customFormat="1" ht="15" customHeight="1">
      <c r="B96" s="312"/>
      <c r="C96" s="289" t="s">
        <v>40</v>
      </c>
      <c r="D96" s="289"/>
      <c r="E96" s="289"/>
      <c r="F96" s="310" t="s">
        <v>3646</v>
      </c>
      <c r="G96" s="311"/>
      <c r="H96" s="289" t="s">
        <v>3683</v>
      </c>
      <c r="I96" s="289" t="s">
        <v>3681</v>
      </c>
      <c r="J96" s="289"/>
      <c r="K96" s="301"/>
    </row>
    <row r="97" spans="2:11" s="1" customFormat="1" ht="15" customHeight="1">
      <c r="B97" s="312"/>
      <c r="C97" s="289" t="s">
        <v>50</v>
      </c>
      <c r="D97" s="289"/>
      <c r="E97" s="289"/>
      <c r="F97" s="310" t="s">
        <v>3646</v>
      </c>
      <c r="G97" s="311"/>
      <c r="H97" s="289" t="s">
        <v>3684</v>
      </c>
      <c r="I97" s="289" t="s">
        <v>3681</v>
      </c>
      <c r="J97" s="289"/>
      <c r="K97" s="301"/>
    </row>
    <row r="98" spans="2:11" s="1" customFormat="1" ht="15" customHeight="1">
      <c r="B98" s="315"/>
      <c r="C98" s="316"/>
      <c r="D98" s="316"/>
      <c r="E98" s="316"/>
      <c r="F98" s="316"/>
      <c r="G98" s="316"/>
      <c r="H98" s="316"/>
      <c r="I98" s="316"/>
      <c r="J98" s="316"/>
      <c r="K98" s="317"/>
    </row>
    <row r="99" spans="2:11" s="1" customFormat="1" ht="18.75" customHeight="1">
      <c r="B99" s="318"/>
      <c r="C99" s="319"/>
      <c r="D99" s="319"/>
      <c r="E99" s="319"/>
      <c r="F99" s="319"/>
      <c r="G99" s="319"/>
      <c r="H99" s="319"/>
      <c r="I99" s="319"/>
      <c r="J99" s="319"/>
      <c r="K99" s="318"/>
    </row>
    <row r="100" spans="2:11" s="1" customFormat="1" ht="18.75" customHeight="1">
      <c r="B100" s="296"/>
      <c r="C100" s="296"/>
      <c r="D100" s="296"/>
      <c r="E100" s="296"/>
      <c r="F100" s="296"/>
      <c r="G100" s="296"/>
      <c r="H100" s="296"/>
      <c r="I100" s="296"/>
      <c r="J100" s="296"/>
      <c r="K100" s="296"/>
    </row>
    <row r="101" spans="2:11" s="1" customFormat="1" ht="7.5" customHeight="1">
      <c r="B101" s="297"/>
      <c r="C101" s="298"/>
      <c r="D101" s="298"/>
      <c r="E101" s="298"/>
      <c r="F101" s="298"/>
      <c r="G101" s="298"/>
      <c r="H101" s="298"/>
      <c r="I101" s="298"/>
      <c r="J101" s="298"/>
      <c r="K101" s="299"/>
    </row>
    <row r="102" spans="2:11" s="1" customFormat="1" ht="45" customHeight="1">
      <c r="B102" s="300"/>
      <c r="C102" s="409" t="s">
        <v>3685</v>
      </c>
      <c r="D102" s="409"/>
      <c r="E102" s="409"/>
      <c r="F102" s="409"/>
      <c r="G102" s="409"/>
      <c r="H102" s="409"/>
      <c r="I102" s="409"/>
      <c r="J102" s="409"/>
      <c r="K102" s="301"/>
    </row>
    <row r="103" spans="2:11" s="1" customFormat="1" ht="17.25" customHeight="1">
      <c r="B103" s="300"/>
      <c r="C103" s="302" t="s">
        <v>3640</v>
      </c>
      <c r="D103" s="302"/>
      <c r="E103" s="302"/>
      <c r="F103" s="302" t="s">
        <v>3641</v>
      </c>
      <c r="G103" s="303"/>
      <c r="H103" s="302" t="s">
        <v>56</v>
      </c>
      <c r="I103" s="302" t="s">
        <v>59</v>
      </c>
      <c r="J103" s="302" t="s">
        <v>3642</v>
      </c>
      <c r="K103" s="301"/>
    </row>
    <row r="104" spans="2:11" s="1" customFormat="1" ht="17.25" customHeight="1">
      <c r="B104" s="300"/>
      <c r="C104" s="304" t="s">
        <v>3643</v>
      </c>
      <c r="D104" s="304"/>
      <c r="E104" s="304"/>
      <c r="F104" s="305" t="s">
        <v>3644</v>
      </c>
      <c r="G104" s="306"/>
      <c r="H104" s="304"/>
      <c r="I104" s="304"/>
      <c r="J104" s="304" t="s">
        <v>3645</v>
      </c>
      <c r="K104" s="301"/>
    </row>
    <row r="105" spans="2:11" s="1" customFormat="1" ht="5.25" customHeight="1">
      <c r="B105" s="300"/>
      <c r="C105" s="302"/>
      <c r="D105" s="302"/>
      <c r="E105" s="302"/>
      <c r="F105" s="302"/>
      <c r="G105" s="320"/>
      <c r="H105" s="302"/>
      <c r="I105" s="302"/>
      <c r="J105" s="302"/>
      <c r="K105" s="301"/>
    </row>
    <row r="106" spans="2:11" s="1" customFormat="1" ht="15" customHeight="1">
      <c r="B106" s="300"/>
      <c r="C106" s="289" t="s">
        <v>55</v>
      </c>
      <c r="D106" s="309"/>
      <c r="E106" s="309"/>
      <c r="F106" s="310" t="s">
        <v>3646</v>
      </c>
      <c r="G106" s="289"/>
      <c r="H106" s="289" t="s">
        <v>3686</v>
      </c>
      <c r="I106" s="289" t="s">
        <v>3648</v>
      </c>
      <c r="J106" s="289">
        <v>20</v>
      </c>
      <c r="K106" s="301"/>
    </row>
    <row r="107" spans="2:11" s="1" customFormat="1" ht="15" customHeight="1">
      <c r="B107" s="300"/>
      <c r="C107" s="289" t="s">
        <v>3649</v>
      </c>
      <c r="D107" s="289"/>
      <c r="E107" s="289"/>
      <c r="F107" s="310" t="s">
        <v>3646</v>
      </c>
      <c r="G107" s="289"/>
      <c r="H107" s="289" t="s">
        <v>3686</v>
      </c>
      <c r="I107" s="289" t="s">
        <v>3648</v>
      </c>
      <c r="J107" s="289">
        <v>120</v>
      </c>
      <c r="K107" s="301"/>
    </row>
    <row r="108" spans="2:11" s="1" customFormat="1" ht="15" customHeight="1">
      <c r="B108" s="312"/>
      <c r="C108" s="289" t="s">
        <v>3651</v>
      </c>
      <c r="D108" s="289"/>
      <c r="E108" s="289"/>
      <c r="F108" s="310" t="s">
        <v>3652</v>
      </c>
      <c r="G108" s="289"/>
      <c r="H108" s="289" t="s">
        <v>3686</v>
      </c>
      <c r="I108" s="289" t="s">
        <v>3648</v>
      </c>
      <c r="J108" s="289">
        <v>50</v>
      </c>
      <c r="K108" s="301"/>
    </row>
    <row r="109" spans="2:11" s="1" customFormat="1" ht="15" customHeight="1">
      <c r="B109" s="312"/>
      <c r="C109" s="289" t="s">
        <v>3654</v>
      </c>
      <c r="D109" s="289"/>
      <c r="E109" s="289"/>
      <c r="F109" s="310" t="s">
        <v>3646</v>
      </c>
      <c r="G109" s="289"/>
      <c r="H109" s="289" t="s">
        <v>3686</v>
      </c>
      <c r="I109" s="289" t="s">
        <v>3656</v>
      </c>
      <c r="J109" s="289"/>
      <c r="K109" s="301"/>
    </row>
    <row r="110" spans="2:11" s="1" customFormat="1" ht="15" customHeight="1">
      <c r="B110" s="312"/>
      <c r="C110" s="289" t="s">
        <v>3665</v>
      </c>
      <c r="D110" s="289"/>
      <c r="E110" s="289"/>
      <c r="F110" s="310" t="s">
        <v>3652</v>
      </c>
      <c r="G110" s="289"/>
      <c r="H110" s="289" t="s">
        <v>3686</v>
      </c>
      <c r="I110" s="289" t="s">
        <v>3648</v>
      </c>
      <c r="J110" s="289">
        <v>50</v>
      </c>
      <c r="K110" s="301"/>
    </row>
    <row r="111" spans="2:11" s="1" customFormat="1" ht="15" customHeight="1">
      <c r="B111" s="312"/>
      <c r="C111" s="289" t="s">
        <v>3673</v>
      </c>
      <c r="D111" s="289"/>
      <c r="E111" s="289"/>
      <c r="F111" s="310" t="s">
        <v>3652</v>
      </c>
      <c r="G111" s="289"/>
      <c r="H111" s="289" t="s">
        <v>3686</v>
      </c>
      <c r="I111" s="289" t="s">
        <v>3648</v>
      </c>
      <c r="J111" s="289">
        <v>50</v>
      </c>
      <c r="K111" s="301"/>
    </row>
    <row r="112" spans="2:11" s="1" customFormat="1" ht="15" customHeight="1">
      <c r="B112" s="312"/>
      <c r="C112" s="289" t="s">
        <v>3671</v>
      </c>
      <c r="D112" s="289"/>
      <c r="E112" s="289"/>
      <c r="F112" s="310" t="s">
        <v>3652</v>
      </c>
      <c r="G112" s="289"/>
      <c r="H112" s="289" t="s">
        <v>3686</v>
      </c>
      <c r="I112" s="289" t="s">
        <v>3648</v>
      </c>
      <c r="J112" s="289">
        <v>50</v>
      </c>
      <c r="K112" s="301"/>
    </row>
    <row r="113" spans="2:11" s="1" customFormat="1" ht="15" customHeight="1">
      <c r="B113" s="312"/>
      <c r="C113" s="289" t="s">
        <v>55</v>
      </c>
      <c r="D113" s="289"/>
      <c r="E113" s="289"/>
      <c r="F113" s="310" t="s">
        <v>3646</v>
      </c>
      <c r="G113" s="289"/>
      <c r="H113" s="289" t="s">
        <v>3687</v>
      </c>
      <c r="I113" s="289" t="s">
        <v>3648</v>
      </c>
      <c r="J113" s="289">
        <v>20</v>
      </c>
      <c r="K113" s="301"/>
    </row>
    <row r="114" spans="2:11" s="1" customFormat="1" ht="15" customHeight="1">
      <c r="B114" s="312"/>
      <c r="C114" s="289" t="s">
        <v>3688</v>
      </c>
      <c r="D114" s="289"/>
      <c r="E114" s="289"/>
      <c r="F114" s="310" t="s">
        <v>3646</v>
      </c>
      <c r="G114" s="289"/>
      <c r="H114" s="289" t="s">
        <v>3689</v>
      </c>
      <c r="I114" s="289" t="s">
        <v>3648</v>
      </c>
      <c r="J114" s="289">
        <v>120</v>
      </c>
      <c r="K114" s="301"/>
    </row>
    <row r="115" spans="2:11" s="1" customFormat="1" ht="15" customHeight="1">
      <c r="B115" s="312"/>
      <c r="C115" s="289" t="s">
        <v>40</v>
      </c>
      <c r="D115" s="289"/>
      <c r="E115" s="289"/>
      <c r="F115" s="310" t="s">
        <v>3646</v>
      </c>
      <c r="G115" s="289"/>
      <c r="H115" s="289" t="s">
        <v>3690</v>
      </c>
      <c r="I115" s="289" t="s">
        <v>3681</v>
      </c>
      <c r="J115" s="289"/>
      <c r="K115" s="301"/>
    </row>
    <row r="116" spans="2:11" s="1" customFormat="1" ht="15" customHeight="1">
      <c r="B116" s="312"/>
      <c r="C116" s="289" t="s">
        <v>50</v>
      </c>
      <c r="D116" s="289"/>
      <c r="E116" s="289"/>
      <c r="F116" s="310" t="s">
        <v>3646</v>
      </c>
      <c r="G116" s="289"/>
      <c r="H116" s="289" t="s">
        <v>3691</v>
      </c>
      <c r="I116" s="289" t="s">
        <v>3681</v>
      </c>
      <c r="J116" s="289"/>
      <c r="K116" s="301"/>
    </row>
    <row r="117" spans="2:11" s="1" customFormat="1" ht="15" customHeight="1">
      <c r="B117" s="312"/>
      <c r="C117" s="289" t="s">
        <v>59</v>
      </c>
      <c r="D117" s="289"/>
      <c r="E117" s="289"/>
      <c r="F117" s="310" t="s">
        <v>3646</v>
      </c>
      <c r="G117" s="289"/>
      <c r="H117" s="289" t="s">
        <v>3692</v>
      </c>
      <c r="I117" s="289" t="s">
        <v>3693</v>
      </c>
      <c r="J117" s="289"/>
      <c r="K117" s="301"/>
    </row>
    <row r="118" spans="2:11" s="1" customFormat="1" ht="15" customHeight="1">
      <c r="B118" s="315"/>
      <c r="C118" s="321"/>
      <c r="D118" s="321"/>
      <c r="E118" s="321"/>
      <c r="F118" s="321"/>
      <c r="G118" s="321"/>
      <c r="H118" s="321"/>
      <c r="I118" s="321"/>
      <c r="J118" s="321"/>
      <c r="K118" s="317"/>
    </row>
    <row r="119" spans="2:11" s="1" customFormat="1" ht="18.75" customHeight="1">
      <c r="B119" s="322"/>
      <c r="C119" s="323"/>
      <c r="D119" s="323"/>
      <c r="E119" s="323"/>
      <c r="F119" s="324"/>
      <c r="G119" s="323"/>
      <c r="H119" s="323"/>
      <c r="I119" s="323"/>
      <c r="J119" s="323"/>
      <c r="K119" s="322"/>
    </row>
    <row r="120" spans="2:11" s="1" customFormat="1" ht="18.75" customHeight="1">
      <c r="B120" s="296"/>
      <c r="C120" s="296"/>
      <c r="D120" s="296"/>
      <c r="E120" s="296"/>
      <c r="F120" s="296"/>
      <c r="G120" s="296"/>
      <c r="H120" s="296"/>
      <c r="I120" s="296"/>
      <c r="J120" s="296"/>
      <c r="K120" s="296"/>
    </row>
    <row r="121" spans="2:11" s="1" customFormat="1" ht="7.5" customHeight="1">
      <c r="B121" s="325"/>
      <c r="C121" s="326"/>
      <c r="D121" s="326"/>
      <c r="E121" s="326"/>
      <c r="F121" s="326"/>
      <c r="G121" s="326"/>
      <c r="H121" s="326"/>
      <c r="I121" s="326"/>
      <c r="J121" s="326"/>
      <c r="K121" s="327"/>
    </row>
    <row r="122" spans="2:11" s="1" customFormat="1" ht="45" customHeight="1">
      <c r="B122" s="328"/>
      <c r="C122" s="410" t="s">
        <v>3694</v>
      </c>
      <c r="D122" s="410"/>
      <c r="E122" s="410"/>
      <c r="F122" s="410"/>
      <c r="G122" s="410"/>
      <c r="H122" s="410"/>
      <c r="I122" s="410"/>
      <c r="J122" s="410"/>
      <c r="K122" s="329"/>
    </row>
    <row r="123" spans="2:11" s="1" customFormat="1" ht="17.25" customHeight="1">
      <c r="B123" s="330"/>
      <c r="C123" s="302" t="s">
        <v>3640</v>
      </c>
      <c r="D123" s="302"/>
      <c r="E123" s="302"/>
      <c r="F123" s="302" t="s">
        <v>3641</v>
      </c>
      <c r="G123" s="303"/>
      <c r="H123" s="302" t="s">
        <v>56</v>
      </c>
      <c r="I123" s="302" t="s">
        <v>59</v>
      </c>
      <c r="J123" s="302" t="s">
        <v>3642</v>
      </c>
      <c r="K123" s="331"/>
    </row>
    <row r="124" spans="2:11" s="1" customFormat="1" ht="17.25" customHeight="1">
      <c r="B124" s="330"/>
      <c r="C124" s="304" t="s">
        <v>3643</v>
      </c>
      <c r="D124" s="304"/>
      <c r="E124" s="304"/>
      <c r="F124" s="305" t="s">
        <v>3644</v>
      </c>
      <c r="G124" s="306"/>
      <c r="H124" s="304"/>
      <c r="I124" s="304"/>
      <c r="J124" s="304" t="s">
        <v>3645</v>
      </c>
      <c r="K124" s="331"/>
    </row>
    <row r="125" spans="2:11" s="1" customFormat="1" ht="5.25" customHeight="1">
      <c r="B125" s="332"/>
      <c r="C125" s="307"/>
      <c r="D125" s="307"/>
      <c r="E125" s="307"/>
      <c r="F125" s="307"/>
      <c r="G125" s="333"/>
      <c r="H125" s="307"/>
      <c r="I125" s="307"/>
      <c r="J125" s="307"/>
      <c r="K125" s="334"/>
    </row>
    <row r="126" spans="2:11" s="1" customFormat="1" ht="15" customHeight="1">
      <c r="B126" s="332"/>
      <c r="C126" s="289" t="s">
        <v>3649</v>
      </c>
      <c r="D126" s="309"/>
      <c r="E126" s="309"/>
      <c r="F126" s="310" t="s">
        <v>3646</v>
      </c>
      <c r="G126" s="289"/>
      <c r="H126" s="289" t="s">
        <v>3686</v>
      </c>
      <c r="I126" s="289" t="s">
        <v>3648</v>
      </c>
      <c r="J126" s="289">
        <v>120</v>
      </c>
      <c r="K126" s="335"/>
    </row>
    <row r="127" spans="2:11" s="1" customFormat="1" ht="15" customHeight="1">
      <c r="B127" s="332"/>
      <c r="C127" s="289" t="s">
        <v>3695</v>
      </c>
      <c r="D127" s="289"/>
      <c r="E127" s="289"/>
      <c r="F127" s="310" t="s">
        <v>3646</v>
      </c>
      <c r="G127" s="289"/>
      <c r="H127" s="289" t="s">
        <v>3696</v>
      </c>
      <c r="I127" s="289" t="s">
        <v>3648</v>
      </c>
      <c r="J127" s="289" t="s">
        <v>3697</v>
      </c>
      <c r="K127" s="335"/>
    </row>
    <row r="128" spans="2:11" s="1" customFormat="1" ht="15" customHeight="1">
      <c r="B128" s="332"/>
      <c r="C128" s="289" t="s">
        <v>3594</v>
      </c>
      <c r="D128" s="289"/>
      <c r="E128" s="289"/>
      <c r="F128" s="310" t="s">
        <v>3646</v>
      </c>
      <c r="G128" s="289"/>
      <c r="H128" s="289" t="s">
        <v>3698</v>
      </c>
      <c r="I128" s="289" t="s">
        <v>3648</v>
      </c>
      <c r="J128" s="289" t="s">
        <v>3697</v>
      </c>
      <c r="K128" s="335"/>
    </row>
    <row r="129" spans="2:11" s="1" customFormat="1" ht="15" customHeight="1">
      <c r="B129" s="332"/>
      <c r="C129" s="289" t="s">
        <v>3657</v>
      </c>
      <c r="D129" s="289"/>
      <c r="E129" s="289"/>
      <c r="F129" s="310" t="s">
        <v>3652</v>
      </c>
      <c r="G129" s="289"/>
      <c r="H129" s="289" t="s">
        <v>3658</v>
      </c>
      <c r="I129" s="289" t="s">
        <v>3648</v>
      </c>
      <c r="J129" s="289">
        <v>15</v>
      </c>
      <c r="K129" s="335"/>
    </row>
    <row r="130" spans="2:11" s="1" customFormat="1" ht="15" customHeight="1">
      <c r="B130" s="332"/>
      <c r="C130" s="313" t="s">
        <v>3659</v>
      </c>
      <c r="D130" s="313"/>
      <c r="E130" s="313"/>
      <c r="F130" s="314" t="s">
        <v>3652</v>
      </c>
      <c r="G130" s="313"/>
      <c r="H130" s="313" t="s">
        <v>3660</v>
      </c>
      <c r="I130" s="313" t="s">
        <v>3648</v>
      </c>
      <c r="J130" s="313">
        <v>15</v>
      </c>
      <c r="K130" s="335"/>
    </row>
    <row r="131" spans="2:11" s="1" customFormat="1" ht="15" customHeight="1">
      <c r="B131" s="332"/>
      <c r="C131" s="313" t="s">
        <v>3661</v>
      </c>
      <c r="D131" s="313"/>
      <c r="E131" s="313"/>
      <c r="F131" s="314" t="s">
        <v>3652</v>
      </c>
      <c r="G131" s="313"/>
      <c r="H131" s="313" t="s">
        <v>3662</v>
      </c>
      <c r="I131" s="313" t="s">
        <v>3648</v>
      </c>
      <c r="J131" s="313">
        <v>20</v>
      </c>
      <c r="K131" s="335"/>
    </row>
    <row r="132" spans="2:11" s="1" customFormat="1" ht="15" customHeight="1">
      <c r="B132" s="332"/>
      <c r="C132" s="313" t="s">
        <v>3663</v>
      </c>
      <c r="D132" s="313"/>
      <c r="E132" s="313"/>
      <c r="F132" s="314" t="s">
        <v>3652</v>
      </c>
      <c r="G132" s="313"/>
      <c r="H132" s="313" t="s">
        <v>3664</v>
      </c>
      <c r="I132" s="313" t="s">
        <v>3648</v>
      </c>
      <c r="J132" s="313">
        <v>20</v>
      </c>
      <c r="K132" s="335"/>
    </row>
    <row r="133" spans="2:11" s="1" customFormat="1" ht="15" customHeight="1">
      <c r="B133" s="332"/>
      <c r="C133" s="289" t="s">
        <v>3651</v>
      </c>
      <c r="D133" s="289"/>
      <c r="E133" s="289"/>
      <c r="F133" s="310" t="s">
        <v>3652</v>
      </c>
      <c r="G133" s="289"/>
      <c r="H133" s="289" t="s">
        <v>3686</v>
      </c>
      <c r="I133" s="289" t="s">
        <v>3648</v>
      </c>
      <c r="J133" s="289">
        <v>50</v>
      </c>
      <c r="K133" s="335"/>
    </row>
    <row r="134" spans="2:11" s="1" customFormat="1" ht="15" customHeight="1">
      <c r="B134" s="332"/>
      <c r="C134" s="289" t="s">
        <v>3665</v>
      </c>
      <c r="D134" s="289"/>
      <c r="E134" s="289"/>
      <c r="F134" s="310" t="s">
        <v>3652</v>
      </c>
      <c r="G134" s="289"/>
      <c r="H134" s="289" t="s">
        <v>3686</v>
      </c>
      <c r="I134" s="289" t="s">
        <v>3648</v>
      </c>
      <c r="J134" s="289">
        <v>50</v>
      </c>
      <c r="K134" s="335"/>
    </row>
    <row r="135" spans="2:11" s="1" customFormat="1" ht="15" customHeight="1">
      <c r="B135" s="332"/>
      <c r="C135" s="289" t="s">
        <v>3671</v>
      </c>
      <c r="D135" s="289"/>
      <c r="E135" s="289"/>
      <c r="F135" s="310" t="s">
        <v>3652</v>
      </c>
      <c r="G135" s="289"/>
      <c r="H135" s="289" t="s">
        <v>3686</v>
      </c>
      <c r="I135" s="289" t="s">
        <v>3648</v>
      </c>
      <c r="J135" s="289">
        <v>50</v>
      </c>
      <c r="K135" s="335"/>
    </row>
    <row r="136" spans="2:11" s="1" customFormat="1" ht="15" customHeight="1">
      <c r="B136" s="332"/>
      <c r="C136" s="289" t="s">
        <v>3673</v>
      </c>
      <c r="D136" s="289"/>
      <c r="E136" s="289"/>
      <c r="F136" s="310" t="s">
        <v>3652</v>
      </c>
      <c r="G136" s="289"/>
      <c r="H136" s="289" t="s">
        <v>3686</v>
      </c>
      <c r="I136" s="289" t="s">
        <v>3648</v>
      </c>
      <c r="J136" s="289">
        <v>50</v>
      </c>
      <c r="K136" s="335"/>
    </row>
    <row r="137" spans="2:11" s="1" customFormat="1" ht="15" customHeight="1">
      <c r="B137" s="332"/>
      <c r="C137" s="289" t="s">
        <v>3674</v>
      </c>
      <c r="D137" s="289"/>
      <c r="E137" s="289"/>
      <c r="F137" s="310" t="s">
        <v>3652</v>
      </c>
      <c r="G137" s="289"/>
      <c r="H137" s="289" t="s">
        <v>3699</v>
      </c>
      <c r="I137" s="289" t="s">
        <v>3648</v>
      </c>
      <c r="J137" s="289">
        <v>255</v>
      </c>
      <c r="K137" s="335"/>
    </row>
    <row r="138" spans="2:11" s="1" customFormat="1" ht="15" customHeight="1">
      <c r="B138" s="332"/>
      <c r="C138" s="289" t="s">
        <v>3676</v>
      </c>
      <c r="D138" s="289"/>
      <c r="E138" s="289"/>
      <c r="F138" s="310" t="s">
        <v>3646</v>
      </c>
      <c r="G138" s="289"/>
      <c r="H138" s="289" t="s">
        <v>3700</v>
      </c>
      <c r="I138" s="289" t="s">
        <v>3678</v>
      </c>
      <c r="J138" s="289"/>
      <c r="K138" s="335"/>
    </row>
    <row r="139" spans="2:11" s="1" customFormat="1" ht="15" customHeight="1">
      <c r="B139" s="332"/>
      <c r="C139" s="289" t="s">
        <v>3679</v>
      </c>
      <c r="D139" s="289"/>
      <c r="E139" s="289"/>
      <c r="F139" s="310" t="s">
        <v>3646</v>
      </c>
      <c r="G139" s="289"/>
      <c r="H139" s="289" t="s">
        <v>3701</v>
      </c>
      <c r="I139" s="289" t="s">
        <v>3681</v>
      </c>
      <c r="J139" s="289"/>
      <c r="K139" s="335"/>
    </row>
    <row r="140" spans="2:11" s="1" customFormat="1" ht="15" customHeight="1">
      <c r="B140" s="332"/>
      <c r="C140" s="289" t="s">
        <v>3682</v>
      </c>
      <c r="D140" s="289"/>
      <c r="E140" s="289"/>
      <c r="F140" s="310" t="s">
        <v>3646</v>
      </c>
      <c r="G140" s="289"/>
      <c r="H140" s="289" t="s">
        <v>3682</v>
      </c>
      <c r="I140" s="289" t="s">
        <v>3681</v>
      </c>
      <c r="J140" s="289"/>
      <c r="K140" s="335"/>
    </row>
    <row r="141" spans="2:11" s="1" customFormat="1" ht="15" customHeight="1">
      <c r="B141" s="332"/>
      <c r="C141" s="289" t="s">
        <v>40</v>
      </c>
      <c r="D141" s="289"/>
      <c r="E141" s="289"/>
      <c r="F141" s="310" t="s">
        <v>3646</v>
      </c>
      <c r="G141" s="289"/>
      <c r="H141" s="289" t="s">
        <v>3702</v>
      </c>
      <c r="I141" s="289" t="s">
        <v>3681</v>
      </c>
      <c r="J141" s="289"/>
      <c r="K141" s="335"/>
    </row>
    <row r="142" spans="2:11" s="1" customFormat="1" ht="15" customHeight="1">
      <c r="B142" s="332"/>
      <c r="C142" s="289" t="s">
        <v>3703</v>
      </c>
      <c r="D142" s="289"/>
      <c r="E142" s="289"/>
      <c r="F142" s="310" t="s">
        <v>3646</v>
      </c>
      <c r="G142" s="289"/>
      <c r="H142" s="289" t="s">
        <v>3704</v>
      </c>
      <c r="I142" s="289" t="s">
        <v>3681</v>
      </c>
      <c r="J142" s="289"/>
      <c r="K142" s="335"/>
    </row>
    <row r="143" spans="2:11" s="1" customFormat="1" ht="15" customHeight="1">
      <c r="B143" s="336"/>
      <c r="C143" s="337"/>
      <c r="D143" s="337"/>
      <c r="E143" s="337"/>
      <c r="F143" s="337"/>
      <c r="G143" s="337"/>
      <c r="H143" s="337"/>
      <c r="I143" s="337"/>
      <c r="J143" s="337"/>
      <c r="K143" s="338"/>
    </row>
    <row r="144" spans="2:11" s="1" customFormat="1" ht="18.75" customHeight="1">
      <c r="B144" s="323"/>
      <c r="C144" s="323"/>
      <c r="D144" s="323"/>
      <c r="E144" s="323"/>
      <c r="F144" s="324"/>
      <c r="G144" s="323"/>
      <c r="H144" s="323"/>
      <c r="I144" s="323"/>
      <c r="J144" s="323"/>
      <c r="K144" s="323"/>
    </row>
    <row r="145" spans="2:11" s="1" customFormat="1" ht="18.75" customHeight="1">
      <c r="B145" s="296"/>
      <c r="C145" s="296"/>
      <c r="D145" s="296"/>
      <c r="E145" s="296"/>
      <c r="F145" s="296"/>
      <c r="G145" s="296"/>
      <c r="H145" s="296"/>
      <c r="I145" s="296"/>
      <c r="J145" s="296"/>
      <c r="K145" s="296"/>
    </row>
    <row r="146" spans="2:11" s="1" customFormat="1" ht="7.5" customHeight="1">
      <c r="B146" s="297"/>
      <c r="C146" s="298"/>
      <c r="D146" s="298"/>
      <c r="E146" s="298"/>
      <c r="F146" s="298"/>
      <c r="G146" s="298"/>
      <c r="H146" s="298"/>
      <c r="I146" s="298"/>
      <c r="J146" s="298"/>
      <c r="K146" s="299"/>
    </row>
    <row r="147" spans="2:11" s="1" customFormat="1" ht="45" customHeight="1">
      <c r="B147" s="300"/>
      <c r="C147" s="409" t="s">
        <v>3705</v>
      </c>
      <c r="D147" s="409"/>
      <c r="E147" s="409"/>
      <c r="F147" s="409"/>
      <c r="G147" s="409"/>
      <c r="H147" s="409"/>
      <c r="I147" s="409"/>
      <c r="J147" s="409"/>
      <c r="K147" s="301"/>
    </row>
    <row r="148" spans="2:11" s="1" customFormat="1" ht="17.25" customHeight="1">
      <c r="B148" s="300"/>
      <c r="C148" s="302" t="s">
        <v>3640</v>
      </c>
      <c r="D148" s="302"/>
      <c r="E148" s="302"/>
      <c r="F148" s="302" t="s">
        <v>3641</v>
      </c>
      <c r="G148" s="303"/>
      <c r="H148" s="302" t="s">
        <v>56</v>
      </c>
      <c r="I148" s="302" t="s">
        <v>59</v>
      </c>
      <c r="J148" s="302" t="s">
        <v>3642</v>
      </c>
      <c r="K148" s="301"/>
    </row>
    <row r="149" spans="2:11" s="1" customFormat="1" ht="17.25" customHeight="1">
      <c r="B149" s="300"/>
      <c r="C149" s="304" t="s">
        <v>3643</v>
      </c>
      <c r="D149" s="304"/>
      <c r="E149" s="304"/>
      <c r="F149" s="305" t="s">
        <v>3644</v>
      </c>
      <c r="G149" s="306"/>
      <c r="H149" s="304"/>
      <c r="I149" s="304"/>
      <c r="J149" s="304" t="s">
        <v>3645</v>
      </c>
      <c r="K149" s="301"/>
    </row>
    <row r="150" spans="2:11" s="1" customFormat="1" ht="5.25" customHeight="1">
      <c r="B150" s="312"/>
      <c r="C150" s="307"/>
      <c r="D150" s="307"/>
      <c r="E150" s="307"/>
      <c r="F150" s="307"/>
      <c r="G150" s="308"/>
      <c r="H150" s="307"/>
      <c r="I150" s="307"/>
      <c r="J150" s="307"/>
      <c r="K150" s="335"/>
    </row>
    <row r="151" spans="2:11" s="1" customFormat="1" ht="15" customHeight="1">
      <c r="B151" s="312"/>
      <c r="C151" s="339" t="s">
        <v>3649</v>
      </c>
      <c r="D151" s="289"/>
      <c r="E151" s="289"/>
      <c r="F151" s="340" t="s">
        <v>3646</v>
      </c>
      <c r="G151" s="289"/>
      <c r="H151" s="339" t="s">
        <v>3686</v>
      </c>
      <c r="I151" s="339" t="s">
        <v>3648</v>
      </c>
      <c r="J151" s="339">
        <v>120</v>
      </c>
      <c r="K151" s="335"/>
    </row>
    <row r="152" spans="2:11" s="1" customFormat="1" ht="15" customHeight="1">
      <c r="B152" s="312"/>
      <c r="C152" s="339" t="s">
        <v>3695</v>
      </c>
      <c r="D152" s="289"/>
      <c r="E152" s="289"/>
      <c r="F152" s="340" t="s">
        <v>3646</v>
      </c>
      <c r="G152" s="289"/>
      <c r="H152" s="339" t="s">
        <v>3706</v>
      </c>
      <c r="I152" s="339" t="s">
        <v>3648</v>
      </c>
      <c r="J152" s="339" t="s">
        <v>3697</v>
      </c>
      <c r="K152" s="335"/>
    </row>
    <row r="153" spans="2:11" s="1" customFormat="1" ht="15" customHeight="1">
      <c r="B153" s="312"/>
      <c r="C153" s="339" t="s">
        <v>3594</v>
      </c>
      <c r="D153" s="289"/>
      <c r="E153" s="289"/>
      <c r="F153" s="340" t="s">
        <v>3646</v>
      </c>
      <c r="G153" s="289"/>
      <c r="H153" s="339" t="s">
        <v>3707</v>
      </c>
      <c r="I153" s="339" t="s">
        <v>3648</v>
      </c>
      <c r="J153" s="339" t="s">
        <v>3697</v>
      </c>
      <c r="K153" s="335"/>
    </row>
    <row r="154" spans="2:11" s="1" customFormat="1" ht="15" customHeight="1">
      <c r="B154" s="312"/>
      <c r="C154" s="339" t="s">
        <v>3651</v>
      </c>
      <c r="D154" s="289"/>
      <c r="E154" s="289"/>
      <c r="F154" s="340" t="s">
        <v>3652</v>
      </c>
      <c r="G154" s="289"/>
      <c r="H154" s="339" t="s">
        <v>3686</v>
      </c>
      <c r="I154" s="339" t="s">
        <v>3648</v>
      </c>
      <c r="J154" s="339">
        <v>50</v>
      </c>
      <c r="K154" s="335"/>
    </row>
    <row r="155" spans="2:11" s="1" customFormat="1" ht="15" customHeight="1">
      <c r="B155" s="312"/>
      <c r="C155" s="339" t="s">
        <v>3654</v>
      </c>
      <c r="D155" s="289"/>
      <c r="E155" s="289"/>
      <c r="F155" s="340" t="s">
        <v>3646</v>
      </c>
      <c r="G155" s="289"/>
      <c r="H155" s="339" t="s">
        <v>3686</v>
      </c>
      <c r="I155" s="339" t="s">
        <v>3656</v>
      </c>
      <c r="J155" s="339"/>
      <c r="K155" s="335"/>
    </row>
    <row r="156" spans="2:11" s="1" customFormat="1" ht="15" customHeight="1">
      <c r="B156" s="312"/>
      <c r="C156" s="339" t="s">
        <v>3665</v>
      </c>
      <c r="D156" s="289"/>
      <c r="E156" s="289"/>
      <c r="F156" s="340" t="s">
        <v>3652</v>
      </c>
      <c r="G156" s="289"/>
      <c r="H156" s="339" t="s">
        <v>3686</v>
      </c>
      <c r="I156" s="339" t="s">
        <v>3648</v>
      </c>
      <c r="J156" s="339">
        <v>50</v>
      </c>
      <c r="K156" s="335"/>
    </row>
    <row r="157" spans="2:11" s="1" customFormat="1" ht="15" customHeight="1">
      <c r="B157" s="312"/>
      <c r="C157" s="339" t="s">
        <v>3673</v>
      </c>
      <c r="D157" s="289"/>
      <c r="E157" s="289"/>
      <c r="F157" s="340" t="s">
        <v>3652</v>
      </c>
      <c r="G157" s="289"/>
      <c r="H157" s="339" t="s">
        <v>3686</v>
      </c>
      <c r="I157" s="339" t="s">
        <v>3648</v>
      </c>
      <c r="J157" s="339">
        <v>50</v>
      </c>
      <c r="K157" s="335"/>
    </row>
    <row r="158" spans="2:11" s="1" customFormat="1" ht="15" customHeight="1">
      <c r="B158" s="312"/>
      <c r="C158" s="339" t="s">
        <v>3671</v>
      </c>
      <c r="D158" s="289"/>
      <c r="E158" s="289"/>
      <c r="F158" s="340" t="s">
        <v>3652</v>
      </c>
      <c r="G158" s="289"/>
      <c r="H158" s="339" t="s">
        <v>3686</v>
      </c>
      <c r="I158" s="339" t="s">
        <v>3648</v>
      </c>
      <c r="J158" s="339">
        <v>50</v>
      </c>
      <c r="K158" s="335"/>
    </row>
    <row r="159" spans="2:11" s="1" customFormat="1" ht="15" customHeight="1">
      <c r="B159" s="312"/>
      <c r="C159" s="339" t="s">
        <v>189</v>
      </c>
      <c r="D159" s="289"/>
      <c r="E159" s="289"/>
      <c r="F159" s="340" t="s">
        <v>3646</v>
      </c>
      <c r="G159" s="289"/>
      <c r="H159" s="339" t="s">
        <v>3708</v>
      </c>
      <c r="I159" s="339" t="s">
        <v>3648</v>
      </c>
      <c r="J159" s="339" t="s">
        <v>3709</v>
      </c>
      <c r="K159" s="335"/>
    </row>
    <row r="160" spans="2:11" s="1" customFormat="1" ht="15" customHeight="1">
      <c r="B160" s="312"/>
      <c r="C160" s="339" t="s">
        <v>3710</v>
      </c>
      <c r="D160" s="289"/>
      <c r="E160" s="289"/>
      <c r="F160" s="340" t="s">
        <v>3646</v>
      </c>
      <c r="G160" s="289"/>
      <c r="H160" s="339" t="s">
        <v>3711</v>
      </c>
      <c r="I160" s="339" t="s">
        <v>3681</v>
      </c>
      <c r="J160" s="339"/>
      <c r="K160" s="335"/>
    </row>
    <row r="161" spans="2:11" s="1" customFormat="1" ht="15" customHeight="1">
      <c r="B161" s="341"/>
      <c r="C161" s="321"/>
      <c r="D161" s="321"/>
      <c r="E161" s="321"/>
      <c r="F161" s="321"/>
      <c r="G161" s="321"/>
      <c r="H161" s="321"/>
      <c r="I161" s="321"/>
      <c r="J161" s="321"/>
      <c r="K161" s="342"/>
    </row>
    <row r="162" spans="2:11" s="1" customFormat="1" ht="18.75" customHeight="1">
      <c r="B162" s="323"/>
      <c r="C162" s="333"/>
      <c r="D162" s="333"/>
      <c r="E162" s="333"/>
      <c r="F162" s="343"/>
      <c r="G162" s="333"/>
      <c r="H162" s="333"/>
      <c r="I162" s="333"/>
      <c r="J162" s="333"/>
      <c r="K162" s="323"/>
    </row>
    <row r="163" spans="2:11" s="1" customFormat="1" ht="18.75" customHeight="1">
      <c r="B163" s="296"/>
      <c r="C163" s="296"/>
      <c r="D163" s="296"/>
      <c r="E163" s="296"/>
      <c r="F163" s="296"/>
      <c r="G163" s="296"/>
      <c r="H163" s="296"/>
      <c r="I163" s="296"/>
      <c r="J163" s="296"/>
      <c r="K163" s="296"/>
    </row>
    <row r="164" spans="2:11" s="1" customFormat="1" ht="7.5" customHeight="1">
      <c r="B164" s="278"/>
      <c r="C164" s="279"/>
      <c r="D164" s="279"/>
      <c r="E164" s="279"/>
      <c r="F164" s="279"/>
      <c r="G164" s="279"/>
      <c r="H164" s="279"/>
      <c r="I164" s="279"/>
      <c r="J164" s="279"/>
      <c r="K164" s="280"/>
    </row>
    <row r="165" spans="2:11" s="1" customFormat="1" ht="45" customHeight="1">
      <c r="B165" s="281"/>
      <c r="C165" s="410" t="s">
        <v>3712</v>
      </c>
      <c r="D165" s="410"/>
      <c r="E165" s="410"/>
      <c r="F165" s="410"/>
      <c r="G165" s="410"/>
      <c r="H165" s="410"/>
      <c r="I165" s="410"/>
      <c r="J165" s="410"/>
      <c r="K165" s="282"/>
    </row>
    <row r="166" spans="2:11" s="1" customFormat="1" ht="17.25" customHeight="1">
      <c r="B166" s="281"/>
      <c r="C166" s="302" t="s">
        <v>3640</v>
      </c>
      <c r="D166" s="302"/>
      <c r="E166" s="302"/>
      <c r="F166" s="302" t="s">
        <v>3641</v>
      </c>
      <c r="G166" s="344"/>
      <c r="H166" s="345" t="s">
        <v>56</v>
      </c>
      <c r="I166" s="345" t="s">
        <v>59</v>
      </c>
      <c r="J166" s="302" t="s">
        <v>3642</v>
      </c>
      <c r="K166" s="282"/>
    </row>
    <row r="167" spans="2:11" s="1" customFormat="1" ht="17.25" customHeight="1">
      <c r="B167" s="283"/>
      <c r="C167" s="304" t="s">
        <v>3643</v>
      </c>
      <c r="D167" s="304"/>
      <c r="E167" s="304"/>
      <c r="F167" s="305" t="s">
        <v>3644</v>
      </c>
      <c r="G167" s="346"/>
      <c r="H167" s="347"/>
      <c r="I167" s="347"/>
      <c r="J167" s="304" t="s">
        <v>3645</v>
      </c>
      <c r="K167" s="284"/>
    </row>
    <row r="168" spans="2:11" s="1" customFormat="1" ht="5.25" customHeight="1">
      <c r="B168" s="312"/>
      <c r="C168" s="307"/>
      <c r="D168" s="307"/>
      <c r="E168" s="307"/>
      <c r="F168" s="307"/>
      <c r="G168" s="308"/>
      <c r="H168" s="307"/>
      <c r="I168" s="307"/>
      <c r="J168" s="307"/>
      <c r="K168" s="335"/>
    </row>
    <row r="169" spans="2:11" s="1" customFormat="1" ht="15" customHeight="1">
      <c r="B169" s="312"/>
      <c r="C169" s="289" t="s">
        <v>3649</v>
      </c>
      <c r="D169" s="289"/>
      <c r="E169" s="289"/>
      <c r="F169" s="310" t="s">
        <v>3646</v>
      </c>
      <c r="G169" s="289"/>
      <c r="H169" s="289" t="s">
        <v>3686</v>
      </c>
      <c r="I169" s="289" t="s">
        <v>3648</v>
      </c>
      <c r="J169" s="289">
        <v>120</v>
      </c>
      <c r="K169" s="335"/>
    </row>
    <row r="170" spans="2:11" s="1" customFormat="1" ht="15" customHeight="1">
      <c r="B170" s="312"/>
      <c r="C170" s="289" t="s">
        <v>3695</v>
      </c>
      <c r="D170" s="289"/>
      <c r="E170" s="289"/>
      <c r="F170" s="310" t="s">
        <v>3646</v>
      </c>
      <c r="G170" s="289"/>
      <c r="H170" s="289" t="s">
        <v>3696</v>
      </c>
      <c r="I170" s="289" t="s">
        <v>3648</v>
      </c>
      <c r="J170" s="289" t="s">
        <v>3697</v>
      </c>
      <c r="K170" s="335"/>
    </row>
    <row r="171" spans="2:11" s="1" customFormat="1" ht="15" customHeight="1">
      <c r="B171" s="312"/>
      <c r="C171" s="289" t="s">
        <v>3594</v>
      </c>
      <c r="D171" s="289"/>
      <c r="E171" s="289"/>
      <c r="F171" s="310" t="s">
        <v>3646</v>
      </c>
      <c r="G171" s="289"/>
      <c r="H171" s="289" t="s">
        <v>3713</v>
      </c>
      <c r="I171" s="289" t="s">
        <v>3648</v>
      </c>
      <c r="J171" s="289" t="s">
        <v>3697</v>
      </c>
      <c r="K171" s="335"/>
    </row>
    <row r="172" spans="2:11" s="1" customFormat="1" ht="15" customHeight="1">
      <c r="B172" s="312"/>
      <c r="C172" s="289" t="s">
        <v>3651</v>
      </c>
      <c r="D172" s="289"/>
      <c r="E172" s="289"/>
      <c r="F172" s="310" t="s">
        <v>3652</v>
      </c>
      <c r="G172" s="289"/>
      <c r="H172" s="289" t="s">
        <v>3713</v>
      </c>
      <c r="I172" s="289" t="s">
        <v>3648</v>
      </c>
      <c r="J172" s="289">
        <v>50</v>
      </c>
      <c r="K172" s="335"/>
    </row>
    <row r="173" spans="2:11" s="1" customFormat="1" ht="15" customHeight="1">
      <c r="B173" s="312"/>
      <c r="C173" s="289" t="s">
        <v>3654</v>
      </c>
      <c r="D173" s="289"/>
      <c r="E173" s="289"/>
      <c r="F173" s="310" t="s">
        <v>3646</v>
      </c>
      <c r="G173" s="289"/>
      <c r="H173" s="289" t="s">
        <v>3713</v>
      </c>
      <c r="I173" s="289" t="s">
        <v>3656</v>
      </c>
      <c r="J173" s="289"/>
      <c r="K173" s="335"/>
    </row>
    <row r="174" spans="2:11" s="1" customFormat="1" ht="15" customHeight="1">
      <c r="B174" s="312"/>
      <c r="C174" s="289" t="s">
        <v>3665</v>
      </c>
      <c r="D174" s="289"/>
      <c r="E174" s="289"/>
      <c r="F174" s="310" t="s">
        <v>3652</v>
      </c>
      <c r="G174" s="289"/>
      <c r="H174" s="289" t="s">
        <v>3713</v>
      </c>
      <c r="I174" s="289" t="s">
        <v>3648</v>
      </c>
      <c r="J174" s="289">
        <v>50</v>
      </c>
      <c r="K174" s="335"/>
    </row>
    <row r="175" spans="2:11" s="1" customFormat="1" ht="15" customHeight="1">
      <c r="B175" s="312"/>
      <c r="C175" s="289" t="s">
        <v>3673</v>
      </c>
      <c r="D175" s="289"/>
      <c r="E175" s="289"/>
      <c r="F175" s="310" t="s">
        <v>3652</v>
      </c>
      <c r="G175" s="289"/>
      <c r="H175" s="289" t="s">
        <v>3713</v>
      </c>
      <c r="I175" s="289" t="s">
        <v>3648</v>
      </c>
      <c r="J175" s="289">
        <v>50</v>
      </c>
      <c r="K175" s="335"/>
    </row>
    <row r="176" spans="2:11" s="1" customFormat="1" ht="15" customHeight="1">
      <c r="B176" s="312"/>
      <c r="C176" s="289" t="s">
        <v>3671</v>
      </c>
      <c r="D176" s="289"/>
      <c r="E176" s="289"/>
      <c r="F176" s="310" t="s">
        <v>3652</v>
      </c>
      <c r="G176" s="289"/>
      <c r="H176" s="289" t="s">
        <v>3713</v>
      </c>
      <c r="I176" s="289" t="s">
        <v>3648</v>
      </c>
      <c r="J176" s="289">
        <v>50</v>
      </c>
      <c r="K176" s="335"/>
    </row>
    <row r="177" spans="2:11" s="1" customFormat="1" ht="15" customHeight="1">
      <c r="B177" s="312"/>
      <c r="C177" s="289" t="s">
        <v>214</v>
      </c>
      <c r="D177" s="289"/>
      <c r="E177" s="289"/>
      <c r="F177" s="310" t="s">
        <v>3646</v>
      </c>
      <c r="G177" s="289"/>
      <c r="H177" s="289" t="s">
        <v>3714</v>
      </c>
      <c r="I177" s="289" t="s">
        <v>3715</v>
      </c>
      <c r="J177" s="289"/>
      <c r="K177" s="335"/>
    </row>
    <row r="178" spans="2:11" s="1" customFormat="1" ht="15" customHeight="1">
      <c r="B178" s="312"/>
      <c r="C178" s="289" t="s">
        <v>59</v>
      </c>
      <c r="D178" s="289"/>
      <c r="E178" s="289"/>
      <c r="F178" s="310" t="s">
        <v>3646</v>
      </c>
      <c r="G178" s="289"/>
      <c r="H178" s="289" t="s">
        <v>3716</v>
      </c>
      <c r="I178" s="289" t="s">
        <v>3717</v>
      </c>
      <c r="J178" s="289">
        <v>1</v>
      </c>
      <c r="K178" s="335"/>
    </row>
    <row r="179" spans="2:11" s="1" customFormat="1" ht="15" customHeight="1">
      <c r="B179" s="312"/>
      <c r="C179" s="289" t="s">
        <v>55</v>
      </c>
      <c r="D179" s="289"/>
      <c r="E179" s="289"/>
      <c r="F179" s="310" t="s">
        <v>3646</v>
      </c>
      <c r="G179" s="289"/>
      <c r="H179" s="289" t="s">
        <v>3718</v>
      </c>
      <c r="I179" s="289" t="s">
        <v>3648</v>
      </c>
      <c r="J179" s="289">
        <v>20</v>
      </c>
      <c r="K179" s="335"/>
    </row>
    <row r="180" spans="2:11" s="1" customFormat="1" ht="15" customHeight="1">
      <c r="B180" s="312"/>
      <c r="C180" s="289" t="s">
        <v>56</v>
      </c>
      <c r="D180" s="289"/>
      <c r="E180" s="289"/>
      <c r="F180" s="310" t="s">
        <v>3646</v>
      </c>
      <c r="G180" s="289"/>
      <c r="H180" s="289" t="s">
        <v>3719</v>
      </c>
      <c r="I180" s="289" t="s">
        <v>3648</v>
      </c>
      <c r="J180" s="289">
        <v>255</v>
      </c>
      <c r="K180" s="335"/>
    </row>
    <row r="181" spans="2:11" s="1" customFormat="1" ht="15" customHeight="1">
      <c r="B181" s="312"/>
      <c r="C181" s="289" t="s">
        <v>215</v>
      </c>
      <c r="D181" s="289"/>
      <c r="E181" s="289"/>
      <c r="F181" s="310" t="s">
        <v>3646</v>
      </c>
      <c r="G181" s="289"/>
      <c r="H181" s="289" t="s">
        <v>3610</v>
      </c>
      <c r="I181" s="289" t="s">
        <v>3648</v>
      </c>
      <c r="J181" s="289">
        <v>10</v>
      </c>
      <c r="K181" s="335"/>
    </row>
    <row r="182" spans="2:11" s="1" customFormat="1" ht="15" customHeight="1">
      <c r="B182" s="312"/>
      <c r="C182" s="289" t="s">
        <v>216</v>
      </c>
      <c r="D182" s="289"/>
      <c r="E182" s="289"/>
      <c r="F182" s="310" t="s">
        <v>3646</v>
      </c>
      <c r="G182" s="289"/>
      <c r="H182" s="289" t="s">
        <v>3720</v>
      </c>
      <c r="I182" s="289" t="s">
        <v>3681</v>
      </c>
      <c r="J182" s="289"/>
      <c r="K182" s="335"/>
    </row>
    <row r="183" spans="2:11" s="1" customFormat="1" ht="15" customHeight="1">
      <c r="B183" s="312"/>
      <c r="C183" s="289" t="s">
        <v>3721</v>
      </c>
      <c r="D183" s="289"/>
      <c r="E183" s="289"/>
      <c r="F183" s="310" t="s">
        <v>3646</v>
      </c>
      <c r="G183" s="289"/>
      <c r="H183" s="289" t="s">
        <v>3722</v>
      </c>
      <c r="I183" s="289" t="s">
        <v>3681</v>
      </c>
      <c r="J183" s="289"/>
      <c r="K183" s="335"/>
    </row>
    <row r="184" spans="2:11" s="1" customFormat="1" ht="15" customHeight="1">
      <c r="B184" s="312"/>
      <c r="C184" s="289" t="s">
        <v>3710</v>
      </c>
      <c r="D184" s="289"/>
      <c r="E184" s="289"/>
      <c r="F184" s="310" t="s">
        <v>3646</v>
      </c>
      <c r="G184" s="289"/>
      <c r="H184" s="289" t="s">
        <v>3723</v>
      </c>
      <c r="I184" s="289" t="s">
        <v>3681</v>
      </c>
      <c r="J184" s="289"/>
      <c r="K184" s="335"/>
    </row>
    <row r="185" spans="2:11" s="1" customFormat="1" ht="15" customHeight="1">
      <c r="B185" s="312"/>
      <c r="C185" s="289" t="s">
        <v>218</v>
      </c>
      <c r="D185" s="289"/>
      <c r="E185" s="289"/>
      <c r="F185" s="310" t="s">
        <v>3652</v>
      </c>
      <c r="G185" s="289"/>
      <c r="H185" s="289" t="s">
        <v>3724</v>
      </c>
      <c r="I185" s="289" t="s">
        <v>3648</v>
      </c>
      <c r="J185" s="289">
        <v>50</v>
      </c>
      <c r="K185" s="335"/>
    </row>
    <row r="186" spans="2:11" s="1" customFormat="1" ht="15" customHeight="1">
      <c r="B186" s="312"/>
      <c r="C186" s="289" t="s">
        <v>3725</v>
      </c>
      <c r="D186" s="289"/>
      <c r="E186" s="289"/>
      <c r="F186" s="310" t="s">
        <v>3652</v>
      </c>
      <c r="G186" s="289"/>
      <c r="H186" s="289" t="s">
        <v>3726</v>
      </c>
      <c r="I186" s="289" t="s">
        <v>3727</v>
      </c>
      <c r="J186" s="289"/>
      <c r="K186" s="335"/>
    </row>
    <row r="187" spans="2:11" s="1" customFormat="1" ht="15" customHeight="1">
      <c r="B187" s="312"/>
      <c r="C187" s="289" t="s">
        <v>3728</v>
      </c>
      <c r="D187" s="289"/>
      <c r="E187" s="289"/>
      <c r="F187" s="310" t="s">
        <v>3652</v>
      </c>
      <c r="G187" s="289"/>
      <c r="H187" s="289" t="s">
        <v>3729</v>
      </c>
      <c r="I187" s="289" t="s">
        <v>3727</v>
      </c>
      <c r="J187" s="289"/>
      <c r="K187" s="335"/>
    </row>
    <row r="188" spans="2:11" s="1" customFormat="1" ht="15" customHeight="1">
      <c r="B188" s="312"/>
      <c r="C188" s="289" t="s">
        <v>3730</v>
      </c>
      <c r="D188" s="289"/>
      <c r="E188" s="289"/>
      <c r="F188" s="310" t="s">
        <v>3652</v>
      </c>
      <c r="G188" s="289"/>
      <c r="H188" s="289" t="s">
        <v>3731</v>
      </c>
      <c r="I188" s="289" t="s">
        <v>3727</v>
      </c>
      <c r="J188" s="289"/>
      <c r="K188" s="335"/>
    </row>
    <row r="189" spans="2:11" s="1" customFormat="1" ht="15" customHeight="1">
      <c r="B189" s="312"/>
      <c r="C189" s="348" t="s">
        <v>3732</v>
      </c>
      <c r="D189" s="289"/>
      <c r="E189" s="289"/>
      <c r="F189" s="310" t="s">
        <v>3652</v>
      </c>
      <c r="G189" s="289"/>
      <c r="H189" s="289" t="s">
        <v>3733</v>
      </c>
      <c r="I189" s="289" t="s">
        <v>3734</v>
      </c>
      <c r="J189" s="349" t="s">
        <v>3735</v>
      </c>
      <c r="K189" s="335"/>
    </row>
    <row r="190" spans="2:11" s="1" customFormat="1" ht="15" customHeight="1">
      <c r="B190" s="312"/>
      <c r="C190" s="348" t="s">
        <v>44</v>
      </c>
      <c r="D190" s="289"/>
      <c r="E190" s="289"/>
      <c r="F190" s="310" t="s">
        <v>3646</v>
      </c>
      <c r="G190" s="289"/>
      <c r="H190" s="286" t="s">
        <v>3736</v>
      </c>
      <c r="I190" s="289" t="s">
        <v>3737</v>
      </c>
      <c r="J190" s="289"/>
      <c r="K190" s="335"/>
    </row>
    <row r="191" spans="2:11" s="1" customFormat="1" ht="15" customHeight="1">
      <c r="B191" s="312"/>
      <c r="C191" s="348" t="s">
        <v>3738</v>
      </c>
      <c r="D191" s="289"/>
      <c r="E191" s="289"/>
      <c r="F191" s="310" t="s">
        <v>3646</v>
      </c>
      <c r="G191" s="289"/>
      <c r="H191" s="289" t="s">
        <v>3739</v>
      </c>
      <c r="I191" s="289" t="s">
        <v>3681</v>
      </c>
      <c r="J191" s="289"/>
      <c r="K191" s="335"/>
    </row>
    <row r="192" spans="2:11" s="1" customFormat="1" ht="15" customHeight="1">
      <c r="B192" s="312"/>
      <c r="C192" s="348" t="s">
        <v>3740</v>
      </c>
      <c r="D192" s="289"/>
      <c r="E192" s="289"/>
      <c r="F192" s="310" t="s">
        <v>3646</v>
      </c>
      <c r="G192" s="289"/>
      <c r="H192" s="289" t="s">
        <v>3741</v>
      </c>
      <c r="I192" s="289" t="s">
        <v>3681</v>
      </c>
      <c r="J192" s="289"/>
      <c r="K192" s="335"/>
    </row>
    <row r="193" spans="2:11" s="1" customFormat="1" ht="15" customHeight="1">
      <c r="B193" s="312"/>
      <c r="C193" s="348" t="s">
        <v>3742</v>
      </c>
      <c r="D193" s="289"/>
      <c r="E193" s="289"/>
      <c r="F193" s="310" t="s">
        <v>3652</v>
      </c>
      <c r="G193" s="289"/>
      <c r="H193" s="289" t="s">
        <v>3743</v>
      </c>
      <c r="I193" s="289" t="s">
        <v>3681</v>
      </c>
      <c r="J193" s="289"/>
      <c r="K193" s="335"/>
    </row>
    <row r="194" spans="2:11" s="1" customFormat="1" ht="15" customHeight="1">
      <c r="B194" s="341"/>
      <c r="C194" s="350"/>
      <c r="D194" s="321"/>
      <c r="E194" s="321"/>
      <c r="F194" s="321"/>
      <c r="G194" s="321"/>
      <c r="H194" s="321"/>
      <c r="I194" s="321"/>
      <c r="J194" s="321"/>
      <c r="K194" s="342"/>
    </row>
    <row r="195" spans="2:11" s="1" customFormat="1" ht="18.75" customHeight="1">
      <c r="B195" s="323"/>
      <c r="C195" s="333"/>
      <c r="D195" s="333"/>
      <c r="E195" s="333"/>
      <c r="F195" s="343"/>
      <c r="G195" s="333"/>
      <c r="H195" s="333"/>
      <c r="I195" s="333"/>
      <c r="J195" s="333"/>
      <c r="K195" s="323"/>
    </row>
    <row r="196" spans="2:11" s="1" customFormat="1" ht="18.75" customHeight="1">
      <c r="B196" s="323"/>
      <c r="C196" s="333"/>
      <c r="D196" s="333"/>
      <c r="E196" s="333"/>
      <c r="F196" s="343"/>
      <c r="G196" s="333"/>
      <c r="H196" s="333"/>
      <c r="I196" s="333"/>
      <c r="J196" s="333"/>
      <c r="K196" s="323"/>
    </row>
    <row r="197" spans="2:11" s="1" customFormat="1" ht="18.75" customHeight="1">
      <c r="B197" s="296"/>
      <c r="C197" s="296"/>
      <c r="D197" s="296"/>
      <c r="E197" s="296"/>
      <c r="F197" s="296"/>
      <c r="G197" s="296"/>
      <c r="H197" s="296"/>
      <c r="I197" s="296"/>
      <c r="J197" s="296"/>
      <c r="K197" s="296"/>
    </row>
    <row r="198" spans="2:11" s="1" customFormat="1" ht="13.5">
      <c r="B198" s="278"/>
      <c r="C198" s="279"/>
      <c r="D198" s="279"/>
      <c r="E198" s="279"/>
      <c r="F198" s="279"/>
      <c r="G198" s="279"/>
      <c r="H198" s="279"/>
      <c r="I198" s="279"/>
      <c r="J198" s="279"/>
      <c r="K198" s="280"/>
    </row>
    <row r="199" spans="2:11" s="1" customFormat="1" ht="21">
      <c r="B199" s="281"/>
      <c r="C199" s="410" t="s">
        <v>3744</v>
      </c>
      <c r="D199" s="410"/>
      <c r="E199" s="410"/>
      <c r="F199" s="410"/>
      <c r="G199" s="410"/>
      <c r="H199" s="410"/>
      <c r="I199" s="410"/>
      <c r="J199" s="410"/>
      <c r="K199" s="282"/>
    </row>
    <row r="200" spans="2:11" s="1" customFormat="1" ht="25.5" customHeight="1">
      <c r="B200" s="281"/>
      <c r="C200" s="351" t="s">
        <v>3745</v>
      </c>
      <c r="D200" s="351"/>
      <c r="E200" s="351"/>
      <c r="F200" s="351" t="s">
        <v>3746</v>
      </c>
      <c r="G200" s="352"/>
      <c r="H200" s="411" t="s">
        <v>3747</v>
      </c>
      <c r="I200" s="411"/>
      <c r="J200" s="411"/>
      <c r="K200" s="282"/>
    </row>
    <row r="201" spans="2:11" s="1" customFormat="1" ht="5.25" customHeight="1">
      <c r="B201" s="312"/>
      <c r="C201" s="307"/>
      <c r="D201" s="307"/>
      <c r="E201" s="307"/>
      <c r="F201" s="307"/>
      <c r="G201" s="333"/>
      <c r="H201" s="307"/>
      <c r="I201" s="307"/>
      <c r="J201" s="307"/>
      <c r="K201" s="335"/>
    </row>
    <row r="202" spans="2:11" s="1" customFormat="1" ht="15" customHeight="1">
      <c r="B202" s="312"/>
      <c r="C202" s="289" t="s">
        <v>3737</v>
      </c>
      <c r="D202" s="289"/>
      <c r="E202" s="289"/>
      <c r="F202" s="310" t="s">
        <v>45</v>
      </c>
      <c r="G202" s="289"/>
      <c r="H202" s="412" t="s">
        <v>3748</v>
      </c>
      <c r="I202" s="412"/>
      <c r="J202" s="412"/>
      <c r="K202" s="335"/>
    </row>
    <row r="203" spans="2:11" s="1" customFormat="1" ht="15" customHeight="1">
      <c r="B203" s="312"/>
      <c r="C203" s="289"/>
      <c r="D203" s="289"/>
      <c r="E203" s="289"/>
      <c r="F203" s="310" t="s">
        <v>46</v>
      </c>
      <c r="G203" s="289"/>
      <c r="H203" s="412" t="s">
        <v>3749</v>
      </c>
      <c r="I203" s="412"/>
      <c r="J203" s="412"/>
      <c r="K203" s="335"/>
    </row>
    <row r="204" spans="2:11" s="1" customFormat="1" ht="15" customHeight="1">
      <c r="B204" s="312"/>
      <c r="C204" s="289"/>
      <c r="D204" s="289"/>
      <c r="E204" s="289"/>
      <c r="F204" s="310" t="s">
        <v>49</v>
      </c>
      <c r="G204" s="289"/>
      <c r="H204" s="412" t="s">
        <v>3750</v>
      </c>
      <c r="I204" s="412"/>
      <c r="J204" s="412"/>
      <c r="K204" s="335"/>
    </row>
    <row r="205" spans="2:11" s="1" customFormat="1" ht="15" customHeight="1">
      <c r="B205" s="312"/>
      <c r="C205" s="289"/>
      <c r="D205" s="289"/>
      <c r="E205" s="289"/>
      <c r="F205" s="310" t="s">
        <v>47</v>
      </c>
      <c r="G205" s="289"/>
      <c r="H205" s="412" t="s">
        <v>3751</v>
      </c>
      <c r="I205" s="412"/>
      <c r="J205" s="412"/>
      <c r="K205" s="335"/>
    </row>
    <row r="206" spans="2:11" s="1" customFormat="1" ht="15" customHeight="1">
      <c r="B206" s="312"/>
      <c r="C206" s="289"/>
      <c r="D206" s="289"/>
      <c r="E206" s="289"/>
      <c r="F206" s="310" t="s">
        <v>48</v>
      </c>
      <c r="G206" s="289"/>
      <c r="H206" s="412" t="s">
        <v>3752</v>
      </c>
      <c r="I206" s="412"/>
      <c r="J206" s="412"/>
      <c r="K206" s="335"/>
    </row>
    <row r="207" spans="2:11" s="1" customFormat="1" ht="15" customHeight="1">
      <c r="B207" s="312"/>
      <c r="C207" s="289"/>
      <c r="D207" s="289"/>
      <c r="E207" s="289"/>
      <c r="F207" s="310"/>
      <c r="G207" s="289"/>
      <c r="H207" s="289"/>
      <c r="I207" s="289"/>
      <c r="J207" s="289"/>
      <c r="K207" s="335"/>
    </row>
    <row r="208" spans="2:11" s="1" customFormat="1" ht="15" customHeight="1">
      <c r="B208" s="312"/>
      <c r="C208" s="289" t="s">
        <v>3693</v>
      </c>
      <c r="D208" s="289"/>
      <c r="E208" s="289"/>
      <c r="F208" s="310" t="s">
        <v>81</v>
      </c>
      <c r="G208" s="289"/>
      <c r="H208" s="412" t="s">
        <v>3753</v>
      </c>
      <c r="I208" s="412"/>
      <c r="J208" s="412"/>
      <c r="K208" s="335"/>
    </row>
    <row r="209" spans="2:11" s="1" customFormat="1" ht="15" customHeight="1">
      <c r="B209" s="312"/>
      <c r="C209" s="289"/>
      <c r="D209" s="289"/>
      <c r="E209" s="289"/>
      <c r="F209" s="310" t="s">
        <v>3591</v>
      </c>
      <c r="G209" s="289"/>
      <c r="H209" s="412" t="s">
        <v>3592</v>
      </c>
      <c r="I209" s="412"/>
      <c r="J209" s="412"/>
      <c r="K209" s="335"/>
    </row>
    <row r="210" spans="2:11" s="1" customFormat="1" ht="15" customHeight="1">
      <c r="B210" s="312"/>
      <c r="C210" s="289"/>
      <c r="D210" s="289"/>
      <c r="E210" s="289"/>
      <c r="F210" s="310" t="s">
        <v>103</v>
      </c>
      <c r="G210" s="289"/>
      <c r="H210" s="412" t="s">
        <v>3754</v>
      </c>
      <c r="I210" s="412"/>
      <c r="J210" s="412"/>
      <c r="K210" s="335"/>
    </row>
    <row r="211" spans="2:11" s="1" customFormat="1" ht="15" customHeight="1">
      <c r="B211" s="353"/>
      <c r="C211" s="289"/>
      <c r="D211" s="289"/>
      <c r="E211" s="289"/>
      <c r="F211" s="310" t="s">
        <v>110</v>
      </c>
      <c r="G211" s="348"/>
      <c r="H211" s="413" t="s">
        <v>3593</v>
      </c>
      <c r="I211" s="413"/>
      <c r="J211" s="413"/>
      <c r="K211" s="354"/>
    </row>
    <row r="212" spans="2:11" s="1" customFormat="1" ht="15" customHeight="1">
      <c r="B212" s="353"/>
      <c r="C212" s="289"/>
      <c r="D212" s="289"/>
      <c r="E212" s="289"/>
      <c r="F212" s="310" t="s">
        <v>3354</v>
      </c>
      <c r="G212" s="348"/>
      <c r="H212" s="413" t="s">
        <v>3755</v>
      </c>
      <c r="I212" s="413"/>
      <c r="J212" s="413"/>
      <c r="K212" s="354"/>
    </row>
    <row r="213" spans="2:11" s="1" customFormat="1" ht="15" customHeight="1">
      <c r="B213" s="353"/>
      <c r="C213" s="289"/>
      <c r="D213" s="289"/>
      <c r="E213" s="289"/>
      <c r="F213" s="310"/>
      <c r="G213" s="348"/>
      <c r="H213" s="339"/>
      <c r="I213" s="339"/>
      <c r="J213" s="339"/>
      <c r="K213" s="354"/>
    </row>
    <row r="214" spans="2:11" s="1" customFormat="1" ht="15" customHeight="1">
      <c r="B214" s="353"/>
      <c r="C214" s="289" t="s">
        <v>3717</v>
      </c>
      <c r="D214" s="289"/>
      <c r="E214" s="289"/>
      <c r="F214" s="310">
        <v>1</v>
      </c>
      <c r="G214" s="348"/>
      <c r="H214" s="413" t="s">
        <v>3756</v>
      </c>
      <c r="I214" s="413"/>
      <c r="J214" s="413"/>
      <c r="K214" s="354"/>
    </row>
    <row r="215" spans="2:11" s="1" customFormat="1" ht="15" customHeight="1">
      <c r="B215" s="353"/>
      <c r="C215" s="289"/>
      <c r="D215" s="289"/>
      <c r="E215" s="289"/>
      <c r="F215" s="310">
        <v>2</v>
      </c>
      <c r="G215" s="348"/>
      <c r="H215" s="413" t="s">
        <v>3757</v>
      </c>
      <c r="I215" s="413"/>
      <c r="J215" s="413"/>
      <c r="K215" s="354"/>
    </row>
    <row r="216" spans="2:11" s="1" customFormat="1" ht="15" customHeight="1">
      <c r="B216" s="353"/>
      <c r="C216" s="289"/>
      <c r="D216" s="289"/>
      <c r="E216" s="289"/>
      <c r="F216" s="310">
        <v>3</v>
      </c>
      <c r="G216" s="348"/>
      <c r="H216" s="413" t="s">
        <v>3758</v>
      </c>
      <c r="I216" s="413"/>
      <c r="J216" s="413"/>
      <c r="K216" s="354"/>
    </row>
    <row r="217" spans="2:11" s="1" customFormat="1" ht="15" customHeight="1">
      <c r="B217" s="353"/>
      <c r="C217" s="289"/>
      <c r="D217" s="289"/>
      <c r="E217" s="289"/>
      <c r="F217" s="310">
        <v>4</v>
      </c>
      <c r="G217" s="348"/>
      <c r="H217" s="413" t="s">
        <v>3759</v>
      </c>
      <c r="I217" s="413"/>
      <c r="J217" s="413"/>
      <c r="K217" s="354"/>
    </row>
    <row r="218" spans="2:11" s="1" customFormat="1" ht="12.75" customHeight="1">
      <c r="B218" s="355"/>
      <c r="C218" s="356"/>
      <c r="D218" s="356"/>
      <c r="E218" s="356"/>
      <c r="F218" s="356"/>
      <c r="G218" s="356"/>
      <c r="H218" s="356"/>
      <c r="I218" s="356"/>
      <c r="J218" s="356"/>
      <c r="K218" s="357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7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19" t="s">
        <v>83</v>
      </c>
      <c r="AZ2" s="103" t="s">
        <v>112</v>
      </c>
      <c r="BA2" s="103" t="s">
        <v>112</v>
      </c>
      <c r="BB2" s="103" t="s">
        <v>28</v>
      </c>
      <c r="BC2" s="103" t="s">
        <v>113</v>
      </c>
      <c r="BD2" s="103" t="s">
        <v>85</v>
      </c>
    </row>
    <row r="3" spans="2:5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85</v>
      </c>
      <c r="AZ3" s="103" t="s">
        <v>114</v>
      </c>
      <c r="BA3" s="103" t="s">
        <v>114</v>
      </c>
      <c r="BB3" s="103" t="s">
        <v>28</v>
      </c>
      <c r="BC3" s="103" t="s">
        <v>115</v>
      </c>
      <c r="BD3" s="103" t="s">
        <v>85</v>
      </c>
    </row>
    <row r="4" spans="2:56" s="1" customFormat="1" ht="24.95" customHeight="1">
      <c r="B4" s="22"/>
      <c r="D4" s="106" t="s">
        <v>116</v>
      </c>
      <c r="L4" s="22"/>
      <c r="M4" s="107" t="s">
        <v>10</v>
      </c>
      <c r="AT4" s="19" t="s">
        <v>4</v>
      </c>
      <c r="AZ4" s="103" t="s">
        <v>117</v>
      </c>
      <c r="BA4" s="103" t="s">
        <v>117</v>
      </c>
      <c r="BB4" s="103" t="s">
        <v>28</v>
      </c>
      <c r="BC4" s="103" t="s">
        <v>118</v>
      </c>
      <c r="BD4" s="103" t="s">
        <v>85</v>
      </c>
    </row>
    <row r="5" spans="2:56" s="1" customFormat="1" ht="6.95" customHeight="1">
      <c r="B5" s="22"/>
      <c r="L5" s="22"/>
      <c r="AZ5" s="103" t="s">
        <v>119</v>
      </c>
      <c r="BA5" s="103" t="s">
        <v>119</v>
      </c>
      <c r="BB5" s="103" t="s">
        <v>28</v>
      </c>
      <c r="BC5" s="103" t="s">
        <v>120</v>
      </c>
      <c r="BD5" s="103" t="s">
        <v>85</v>
      </c>
    </row>
    <row r="6" spans="2:56" s="1" customFormat="1" ht="12" customHeight="1">
      <c r="B6" s="22"/>
      <c r="D6" s="108" t="s">
        <v>16</v>
      </c>
      <c r="L6" s="22"/>
      <c r="AZ6" s="103" t="s">
        <v>121</v>
      </c>
      <c r="BA6" s="103" t="s">
        <v>121</v>
      </c>
      <c r="BB6" s="103" t="s">
        <v>28</v>
      </c>
      <c r="BC6" s="103" t="s">
        <v>122</v>
      </c>
      <c r="BD6" s="103" t="s">
        <v>85</v>
      </c>
    </row>
    <row r="7" spans="2:56" s="1" customFormat="1" ht="26.25" customHeight="1">
      <c r="B7" s="22"/>
      <c r="E7" s="398" t="str">
        <f>'Rekapitulace stavby'!K6</f>
        <v>Gymnázium Jihlava - oprava technického zázemí - aktualizace 4/2022</v>
      </c>
      <c r="F7" s="399"/>
      <c r="G7" s="399"/>
      <c r="H7" s="399"/>
      <c r="L7" s="22"/>
      <c r="AZ7" s="103" t="s">
        <v>123</v>
      </c>
      <c r="BA7" s="103" t="s">
        <v>123</v>
      </c>
      <c r="BB7" s="103" t="s">
        <v>28</v>
      </c>
      <c r="BC7" s="103" t="s">
        <v>124</v>
      </c>
      <c r="BD7" s="103" t="s">
        <v>85</v>
      </c>
    </row>
    <row r="8" spans="1:56" s="2" customFormat="1" ht="12" customHeight="1">
      <c r="A8" s="36"/>
      <c r="B8" s="41"/>
      <c r="C8" s="36"/>
      <c r="D8" s="108" t="s">
        <v>125</v>
      </c>
      <c r="E8" s="36"/>
      <c r="F8" s="36"/>
      <c r="G8" s="36"/>
      <c r="H8" s="36"/>
      <c r="I8" s="36"/>
      <c r="J8" s="36"/>
      <c r="K8" s="36"/>
      <c r="L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Z8" s="103" t="s">
        <v>126</v>
      </c>
      <c r="BA8" s="103" t="s">
        <v>126</v>
      </c>
      <c r="BB8" s="103" t="s">
        <v>28</v>
      </c>
      <c r="BC8" s="103" t="s">
        <v>127</v>
      </c>
      <c r="BD8" s="103" t="s">
        <v>85</v>
      </c>
    </row>
    <row r="9" spans="1:56" s="2" customFormat="1" ht="30" customHeight="1">
      <c r="A9" s="36"/>
      <c r="B9" s="41"/>
      <c r="C9" s="36"/>
      <c r="D9" s="36"/>
      <c r="E9" s="400" t="s">
        <v>128</v>
      </c>
      <c r="F9" s="401"/>
      <c r="G9" s="401"/>
      <c r="H9" s="401"/>
      <c r="I9" s="36"/>
      <c r="J9" s="36"/>
      <c r="K9" s="36"/>
      <c r="L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Z9" s="103" t="s">
        <v>129</v>
      </c>
      <c r="BA9" s="103" t="s">
        <v>129</v>
      </c>
      <c r="BB9" s="103" t="s">
        <v>28</v>
      </c>
      <c r="BC9" s="103" t="s">
        <v>130</v>
      </c>
      <c r="BD9" s="103" t="s">
        <v>85</v>
      </c>
    </row>
    <row r="10" spans="1:56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Z10" s="103" t="s">
        <v>131</v>
      </c>
      <c r="BA10" s="103" t="s">
        <v>131</v>
      </c>
      <c r="BB10" s="103" t="s">
        <v>28</v>
      </c>
      <c r="BC10" s="103" t="s">
        <v>132</v>
      </c>
      <c r="BD10" s="103" t="s">
        <v>85</v>
      </c>
    </row>
    <row r="11" spans="1:56" s="2" customFormat="1" ht="12" customHeight="1">
      <c r="A11" s="36"/>
      <c r="B11" s="41"/>
      <c r="C11" s="36"/>
      <c r="D11" s="108" t="s">
        <v>18</v>
      </c>
      <c r="E11" s="36"/>
      <c r="F11" s="110" t="s">
        <v>84</v>
      </c>
      <c r="G11" s="36"/>
      <c r="H11" s="36"/>
      <c r="I11" s="108" t="s">
        <v>20</v>
      </c>
      <c r="J11" s="110" t="s">
        <v>21</v>
      </c>
      <c r="K11" s="36"/>
      <c r="L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Z11" s="103" t="s">
        <v>133</v>
      </c>
      <c r="BA11" s="103" t="s">
        <v>133</v>
      </c>
      <c r="BB11" s="103" t="s">
        <v>28</v>
      </c>
      <c r="BC11" s="103" t="s">
        <v>134</v>
      </c>
      <c r="BD11" s="103" t="s">
        <v>85</v>
      </c>
    </row>
    <row r="12" spans="1:56" s="2" customFormat="1" ht="12" customHeight="1">
      <c r="A12" s="36"/>
      <c r="B12" s="41"/>
      <c r="C12" s="36"/>
      <c r="D12" s="108" t="s">
        <v>22</v>
      </c>
      <c r="E12" s="36"/>
      <c r="F12" s="110" t="s">
        <v>23</v>
      </c>
      <c r="G12" s="36"/>
      <c r="H12" s="36"/>
      <c r="I12" s="108" t="s">
        <v>24</v>
      </c>
      <c r="J12" s="111" t="str">
        <f>'Rekapitulace stavby'!AN8</f>
        <v>18. 5. 2022</v>
      </c>
      <c r="K12" s="36"/>
      <c r="L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Z12" s="103" t="s">
        <v>135</v>
      </c>
      <c r="BA12" s="103" t="s">
        <v>135</v>
      </c>
      <c r="BB12" s="103" t="s">
        <v>28</v>
      </c>
      <c r="BC12" s="103" t="s">
        <v>113</v>
      </c>
      <c r="BD12" s="103" t="s">
        <v>85</v>
      </c>
    </row>
    <row r="13" spans="1:5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Z13" s="103" t="s">
        <v>136</v>
      </c>
      <c r="BA13" s="103" t="s">
        <v>136</v>
      </c>
      <c r="BB13" s="103" t="s">
        <v>28</v>
      </c>
      <c r="BC13" s="103" t="s">
        <v>137</v>
      </c>
      <c r="BD13" s="103" t="s">
        <v>85</v>
      </c>
    </row>
    <row r="14" spans="1:56" s="2" customFormat="1" ht="12" customHeight="1">
      <c r="A14" s="36"/>
      <c r="B14" s="41"/>
      <c r="C14" s="36"/>
      <c r="D14" s="108" t="s">
        <v>26</v>
      </c>
      <c r="E14" s="36"/>
      <c r="F14" s="36"/>
      <c r="G14" s="36"/>
      <c r="H14" s="36"/>
      <c r="I14" s="108" t="s">
        <v>27</v>
      </c>
      <c r="J14" s="110" t="s">
        <v>28</v>
      </c>
      <c r="K14" s="36"/>
      <c r="L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Z14" s="103" t="s">
        <v>138</v>
      </c>
      <c r="BA14" s="103" t="s">
        <v>138</v>
      </c>
      <c r="BB14" s="103" t="s">
        <v>28</v>
      </c>
      <c r="BC14" s="103" t="s">
        <v>139</v>
      </c>
      <c r="BD14" s="103" t="s">
        <v>85</v>
      </c>
    </row>
    <row r="15" spans="1:56" s="2" customFormat="1" ht="18" customHeight="1">
      <c r="A15" s="36"/>
      <c r="B15" s="41"/>
      <c r="C15" s="36"/>
      <c r="D15" s="36"/>
      <c r="E15" s="110" t="s">
        <v>29</v>
      </c>
      <c r="F15" s="36"/>
      <c r="G15" s="36"/>
      <c r="H15" s="36"/>
      <c r="I15" s="108" t="s">
        <v>30</v>
      </c>
      <c r="J15" s="110" t="s">
        <v>28</v>
      </c>
      <c r="K15" s="36"/>
      <c r="L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Z15" s="103" t="s">
        <v>140</v>
      </c>
      <c r="BA15" s="103" t="s">
        <v>140</v>
      </c>
      <c r="BB15" s="103" t="s">
        <v>28</v>
      </c>
      <c r="BC15" s="103" t="s">
        <v>141</v>
      </c>
      <c r="BD15" s="103" t="s">
        <v>85</v>
      </c>
    </row>
    <row r="16" spans="1:5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Z16" s="103" t="s">
        <v>142</v>
      </c>
      <c r="BA16" s="103" t="s">
        <v>142</v>
      </c>
      <c r="BB16" s="103" t="s">
        <v>28</v>
      </c>
      <c r="BC16" s="103" t="s">
        <v>143</v>
      </c>
      <c r="BD16" s="103" t="s">
        <v>85</v>
      </c>
    </row>
    <row r="17" spans="1:56" s="2" customFormat="1" ht="12" customHeight="1">
      <c r="A17" s="36"/>
      <c r="B17" s="41"/>
      <c r="C17" s="36"/>
      <c r="D17" s="108" t="s">
        <v>31</v>
      </c>
      <c r="E17" s="36"/>
      <c r="F17" s="36"/>
      <c r="G17" s="36"/>
      <c r="H17" s="36"/>
      <c r="I17" s="108" t="s">
        <v>27</v>
      </c>
      <c r="J17" s="32" t="str">
        <f>'Rekapitulace stavby'!AN13</f>
        <v>Vyplň údaj</v>
      </c>
      <c r="K17" s="36"/>
      <c r="L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Z17" s="103" t="s">
        <v>144</v>
      </c>
      <c r="BA17" s="103" t="s">
        <v>144</v>
      </c>
      <c r="BB17" s="103" t="s">
        <v>28</v>
      </c>
      <c r="BC17" s="103" t="s">
        <v>145</v>
      </c>
      <c r="BD17" s="103" t="s">
        <v>85</v>
      </c>
    </row>
    <row r="18" spans="1:56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8" t="s">
        <v>30</v>
      </c>
      <c r="J18" s="32" t="str">
        <f>'Rekapitulace stavby'!AN14</f>
        <v>Vyplň údaj</v>
      </c>
      <c r="K18" s="36"/>
      <c r="L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Z18" s="103" t="s">
        <v>146</v>
      </c>
      <c r="BA18" s="103" t="s">
        <v>146</v>
      </c>
      <c r="BB18" s="103" t="s">
        <v>28</v>
      </c>
      <c r="BC18" s="103" t="s">
        <v>147</v>
      </c>
      <c r="BD18" s="103" t="s">
        <v>85</v>
      </c>
    </row>
    <row r="19" spans="1:56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Z19" s="103" t="s">
        <v>148</v>
      </c>
      <c r="BA19" s="103" t="s">
        <v>148</v>
      </c>
      <c r="BB19" s="103" t="s">
        <v>28</v>
      </c>
      <c r="BC19" s="103" t="s">
        <v>149</v>
      </c>
      <c r="BD19" s="103" t="s">
        <v>85</v>
      </c>
    </row>
    <row r="20" spans="1:56" s="2" customFormat="1" ht="12" customHeight="1">
      <c r="A20" s="36"/>
      <c r="B20" s="41"/>
      <c r="C20" s="36"/>
      <c r="D20" s="108" t="s">
        <v>33</v>
      </c>
      <c r="E20" s="36"/>
      <c r="F20" s="36"/>
      <c r="G20" s="36"/>
      <c r="H20" s="36"/>
      <c r="I20" s="108" t="s">
        <v>27</v>
      </c>
      <c r="J20" s="110" t="s">
        <v>28</v>
      </c>
      <c r="K20" s="36"/>
      <c r="L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Z20" s="103" t="s">
        <v>150</v>
      </c>
      <c r="BA20" s="103" t="s">
        <v>150</v>
      </c>
      <c r="BB20" s="103" t="s">
        <v>28</v>
      </c>
      <c r="BC20" s="103" t="s">
        <v>151</v>
      </c>
      <c r="BD20" s="103" t="s">
        <v>85</v>
      </c>
    </row>
    <row r="21" spans="1:56" s="2" customFormat="1" ht="18" customHeight="1">
      <c r="A21" s="36"/>
      <c r="B21" s="41"/>
      <c r="C21" s="36"/>
      <c r="D21" s="36"/>
      <c r="E21" s="110" t="s">
        <v>34</v>
      </c>
      <c r="F21" s="36"/>
      <c r="G21" s="36"/>
      <c r="H21" s="36"/>
      <c r="I21" s="108" t="s">
        <v>30</v>
      </c>
      <c r="J21" s="110" t="s">
        <v>28</v>
      </c>
      <c r="K21" s="36"/>
      <c r="L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Z21" s="103" t="s">
        <v>152</v>
      </c>
      <c r="BA21" s="103" t="s">
        <v>152</v>
      </c>
      <c r="BB21" s="103" t="s">
        <v>28</v>
      </c>
      <c r="BC21" s="103" t="s">
        <v>153</v>
      </c>
      <c r="BD21" s="103" t="s">
        <v>85</v>
      </c>
    </row>
    <row r="22" spans="1:56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Z22" s="103" t="s">
        <v>154</v>
      </c>
      <c r="BA22" s="103" t="s">
        <v>154</v>
      </c>
      <c r="BB22" s="103" t="s">
        <v>28</v>
      </c>
      <c r="BC22" s="103" t="s">
        <v>155</v>
      </c>
      <c r="BD22" s="103" t="s">
        <v>85</v>
      </c>
    </row>
    <row r="23" spans="1:56" s="2" customFormat="1" ht="12" customHeight="1">
      <c r="A23" s="36"/>
      <c r="B23" s="41"/>
      <c r="C23" s="36"/>
      <c r="D23" s="108" t="s">
        <v>36</v>
      </c>
      <c r="E23" s="36"/>
      <c r="F23" s="36"/>
      <c r="G23" s="36"/>
      <c r="H23" s="36"/>
      <c r="I23" s="108" t="s">
        <v>27</v>
      </c>
      <c r="J23" s="110" t="str">
        <f>IF('Rekapitulace stavby'!AN19="","",'Rekapitulace stavby'!AN19)</f>
        <v/>
      </c>
      <c r="K23" s="36"/>
      <c r="L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Z23" s="103" t="s">
        <v>156</v>
      </c>
      <c r="BA23" s="103" t="s">
        <v>156</v>
      </c>
      <c r="BB23" s="103" t="s">
        <v>28</v>
      </c>
      <c r="BC23" s="103" t="s">
        <v>157</v>
      </c>
      <c r="BD23" s="103" t="s">
        <v>85</v>
      </c>
    </row>
    <row r="24" spans="1:56" s="2" customFormat="1" ht="18" customHeight="1">
      <c r="A24" s="36"/>
      <c r="B24" s="41"/>
      <c r="C24" s="36"/>
      <c r="D24" s="36"/>
      <c r="E24" s="110" t="str">
        <f>IF('Rekapitulace stavby'!E20="","",'Rekapitulace stavby'!E20)</f>
        <v xml:space="preserve"> </v>
      </c>
      <c r="F24" s="36"/>
      <c r="G24" s="36"/>
      <c r="H24" s="36"/>
      <c r="I24" s="108" t="s">
        <v>30</v>
      </c>
      <c r="J24" s="110" t="str">
        <f>IF('Rekapitulace stavby'!AN20="","",'Rekapitulace stavby'!AN20)</f>
        <v/>
      </c>
      <c r="K24" s="36"/>
      <c r="L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Z24" s="103" t="s">
        <v>158</v>
      </c>
      <c r="BA24" s="103" t="s">
        <v>158</v>
      </c>
      <c r="BB24" s="103" t="s">
        <v>28</v>
      </c>
      <c r="BC24" s="103" t="s">
        <v>159</v>
      </c>
      <c r="BD24" s="103" t="s">
        <v>85</v>
      </c>
    </row>
    <row r="25" spans="1:56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Z25" s="103" t="s">
        <v>160</v>
      </c>
      <c r="BA25" s="103" t="s">
        <v>160</v>
      </c>
      <c r="BB25" s="103" t="s">
        <v>28</v>
      </c>
      <c r="BC25" s="103" t="s">
        <v>161</v>
      </c>
      <c r="BD25" s="103" t="s">
        <v>85</v>
      </c>
    </row>
    <row r="26" spans="1:56" s="2" customFormat="1" ht="12" customHeight="1">
      <c r="A26" s="36"/>
      <c r="B26" s="41"/>
      <c r="C26" s="36"/>
      <c r="D26" s="108" t="s">
        <v>38</v>
      </c>
      <c r="E26" s="36"/>
      <c r="F26" s="36"/>
      <c r="G26" s="36"/>
      <c r="H26" s="36"/>
      <c r="I26" s="36"/>
      <c r="J26" s="36"/>
      <c r="K26" s="36"/>
      <c r="L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Z26" s="103" t="s">
        <v>162</v>
      </c>
      <c r="BA26" s="103" t="s">
        <v>162</v>
      </c>
      <c r="BB26" s="103" t="s">
        <v>28</v>
      </c>
      <c r="BC26" s="103" t="s">
        <v>163</v>
      </c>
      <c r="BD26" s="103" t="s">
        <v>85</v>
      </c>
    </row>
    <row r="27" spans="1:56" s="8" customFormat="1" ht="202.5" customHeight="1">
      <c r="A27" s="112"/>
      <c r="B27" s="113"/>
      <c r="C27" s="112"/>
      <c r="D27" s="112"/>
      <c r="E27" s="404" t="s">
        <v>164</v>
      </c>
      <c r="F27" s="404"/>
      <c r="G27" s="404"/>
      <c r="H27" s="404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Z27" s="115" t="s">
        <v>165</v>
      </c>
      <c r="BA27" s="115" t="s">
        <v>165</v>
      </c>
      <c r="BB27" s="115" t="s">
        <v>28</v>
      </c>
      <c r="BC27" s="115" t="s">
        <v>166</v>
      </c>
      <c r="BD27" s="115" t="s">
        <v>85</v>
      </c>
    </row>
    <row r="28" spans="1:56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Z28" s="103" t="s">
        <v>167</v>
      </c>
      <c r="BA28" s="103" t="s">
        <v>167</v>
      </c>
      <c r="BB28" s="103" t="s">
        <v>28</v>
      </c>
      <c r="BC28" s="103" t="s">
        <v>168</v>
      </c>
      <c r="BD28" s="103" t="s">
        <v>85</v>
      </c>
    </row>
    <row r="29" spans="1:56" s="2" customFormat="1" ht="6.95" customHeight="1">
      <c r="A29" s="36"/>
      <c r="B29" s="41"/>
      <c r="C29" s="36"/>
      <c r="D29" s="116"/>
      <c r="E29" s="116"/>
      <c r="F29" s="116"/>
      <c r="G29" s="116"/>
      <c r="H29" s="116"/>
      <c r="I29" s="116"/>
      <c r="J29" s="116"/>
      <c r="K29" s="116"/>
      <c r="L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Z29" s="103" t="s">
        <v>169</v>
      </c>
      <c r="BA29" s="103" t="s">
        <v>169</v>
      </c>
      <c r="BB29" s="103" t="s">
        <v>28</v>
      </c>
      <c r="BC29" s="103" t="s">
        <v>170</v>
      </c>
      <c r="BD29" s="103" t="s">
        <v>85</v>
      </c>
    </row>
    <row r="30" spans="1:56" s="2" customFormat="1" ht="25.35" customHeight="1">
      <c r="A30" s="36"/>
      <c r="B30" s="41"/>
      <c r="C30" s="36"/>
      <c r="D30" s="117" t="s">
        <v>40</v>
      </c>
      <c r="E30" s="36"/>
      <c r="F30" s="36"/>
      <c r="G30" s="36"/>
      <c r="H30" s="36"/>
      <c r="I30" s="36"/>
      <c r="J30" s="118">
        <f>ROUND(J100,2)</f>
        <v>0</v>
      </c>
      <c r="K30" s="36"/>
      <c r="L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Z30" s="103" t="s">
        <v>171</v>
      </c>
      <c r="BA30" s="103" t="s">
        <v>171</v>
      </c>
      <c r="BB30" s="103" t="s">
        <v>28</v>
      </c>
      <c r="BC30" s="103" t="s">
        <v>172</v>
      </c>
      <c r="BD30" s="103" t="s">
        <v>85</v>
      </c>
    </row>
    <row r="31" spans="1:56" s="2" customFormat="1" ht="6.95" customHeight="1">
      <c r="A31" s="36"/>
      <c r="B31" s="41"/>
      <c r="C31" s="36"/>
      <c r="D31" s="116"/>
      <c r="E31" s="116"/>
      <c r="F31" s="116"/>
      <c r="G31" s="116"/>
      <c r="H31" s="116"/>
      <c r="I31" s="116"/>
      <c r="J31" s="116"/>
      <c r="K31" s="116"/>
      <c r="L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Z31" s="103" t="s">
        <v>173</v>
      </c>
      <c r="BA31" s="103" t="s">
        <v>173</v>
      </c>
      <c r="BB31" s="103" t="s">
        <v>28</v>
      </c>
      <c r="BC31" s="103" t="s">
        <v>174</v>
      </c>
      <c r="BD31" s="103" t="s">
        <v>85</v>
      </c>
    </row>
    <row r="32" spans="1:56" s="2" customFormat="1" ht="14.45" customHeight="1">
      <c r="A32" s="36"/>
      <c r="B32" s="41"/>
      <c r="C32" s="36"/>
      <c r="D32" s="36"/>
      <c r="E32" s="36"/>
      <c r="F32" s="119" t="s">
        <v>42</v>
      </c>
      <c r="G32" s="36"/>
      <c r="H32" s="36"/>
      <c r="I32" s="119" t="s">
        <v>41</v>
      </c>
      <c r="J32" s="119" t="s">
        <v>43</v>
      </c>
      <c r="K32" s="36"/>
      <c r="L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Z32" s="103" t="s">
        <v>175</v>
      </c>
      <c r="BA32" s="103" t="s">
        <v>175</v>
      </c>
      <c r="BB32" s="103" t="s">
        <v>28</v>
      </c>
      <c r="BC32" s="103" t="s">
        <v>176</v>
      </c>
      <c r="BD32" s="103" t="s">
        <v>85</v>
      </c>
    </row>
    <row r="33" spans="1:56" s="2" customFormat="1" ht="14.45" customHeight="1">
      <c r="A33" s="36"/>
      <c r="B33" s="41"/>
      <c r="C33" s="36"/>
      <c r="D33" s="120" t="s">
        <v>44</v>
      </c>
      <c r="E33" s="108" t="s">
        <v>45</v>
      </c>
      <c r="F33" s="121">
        <f>ROUND((SUM(BE100:BE768)),2)</f>
        <v>0</v>
      </c>
      <c r="G33" s="36"/>
      <c r="H33" s="36"/>
      <c r="I33" s="122">
        <v>0.21</v>
      </c>
      <c r="J33" s="121">
        <f>ROUND(((SUM(BE100:BE768))*I33),2)</f>
        <v>0</v>
      </c>
      <c r="K33" s="36"/>
      <c r="L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Z33" s="103" t="s">
        <v>177</v>
      </c>
      <c r="BA33" s="103" t="s">
        <v>177</v>
      </c>
      <c r="BB33" s="103" t="s">
        <v>28</v>
      </c>
      <c r="BC33" s="103" t="s">
        <v>178</v>
      </c>
      <c r="BD33" s="103" t="s">
        <v>85</v>
      </c>
    </row>
    <row r="34" spans="1:56" s="2" customFormat="1" ht="14.45" customHeight="1">
      <c r="A34" s="36"/>
      <c r="B34" s="41"/>
      <c r="C34" s="36"/>
      <c r="D34" s="36"/>
      <c r="E34" s="108" t="s">
        <v>46</v>
      </c>
      <c r="F34" s="121">
        <f>ROUND((SUM(BF100:BF768)),2)</f>
        <v>0</v>
      </c>
      <c r="G34" s="36"/>
      <c r="H34" s="36"/>
      <c r="I34" s="122">
        <v>0.15</v>
      </c>
      <c r="J34" s="121">
        <f>ROUND(((SUM(BF100:BF768))*I34),2)</f>
        <v>0</v>
      </c>
      <c r="K34" s="36"/>
      <c r="L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Z34" s="103" t="s">
        <v>179</v>
      </c>
      <c r="BA34" s="103" t="s">
        <v>179</v>
      </c>
      <c r="BB34" s="103" t="s">
        <v>28</v>
      </c>
      <c r="BC34" s="103" t="s">
        <v>180</v>
      </c>
      <c r="BD34" s="103" t="s">
        <v>85</v>
      </c>
    </row>
    <row r="35" spans="1:56" s="2" customFormat="1" ht="14.45" customHeight="1" hidden="1">
      <c r="A35" s="36"/>
      <c r="B35" s="41"/>
      <c r="C35" s="36"/>
      <c r="D35" s="36"/>
      <c r="E35" s="108" t="s">
        <v>47</v>
      </c>
      <c r="F35" s="121">
        <f>ROUND((SUM(BG100:BG768)),2)</f>
        <v>0</v>
      </c>
      <c r="G35" s="36"/>
      <c r="H35" s="36"/>
      <c r="I35" s="122">
        <v>0.21</v>
      </c>
      <c r="J35" s="121">
        <f>0</f>
        <v>0</v>
      </c>
      <c r="K35" s="36"/>
      <c r="L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Z35" s="103" t="s">
        <v>181</v>
      </c>
      <c r="BA35" s="103" t="s">
        <v>181</v>
      </c>
      <c r="BB35" s="103" t="s">
        <v>28</v>
      </c>
      <c r="BC35" s="103" t="s">
        <v>182</v>
      </c>
      <c r="BD35" s="103" t="s">
        <v>85</v>
      </c>
    </row>
    <row r="36" spans="1:56" s="2" customFormat="1" ht="14.45" customHeight="1" hidden="1">
      <c r="A36" s="36"/>
      <c r="B36" s="41"/>
      <c r="C36" s="36"/>
      <c r="D36" s="36"/>
      <c r="E36" s="108" t="s">
        <v>48</v>
      </c>
      <c r="F36" s="121">
        <f>ROUND((SUM(BH100:BH768)),2)</f>
        <v>0</v>
      </c>
      <c r="G36" s="36"/>
      <c r="H36" s="36"/>
      <c r="I36" s="122">
        <v>0.15</v>
      </c>
      <c r="J36" s="121">
        <f>0</f>
        <v>0</v>
      </c>
      <c r="K36" s="36"/>
      <c r="L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Z36" s="103" t="s">
        <v>183</v>
      </c>
      <c r="BA36" s="103" t="s">
        <v>183</v>
      </c>
      <c r="BB36" s="103" t="s">
        <v>28</v>
      </c>
      <c r="BC36" s="103" t="s">
        <v>82</v>
      </c>
      <c r="BD36" s="103" t="s">
        <v>85</v>
      </c>
    </row>
    <row r="37" spans="1:56" s="2" customFormat="1" ht="14.45" customHeight="1" hidden="1">
      <c r="A37" s="36"/>
      <c r="B37" s="41"/>
      <c r="C37" s="36"/>
      <c r="D37" s="36"/>
      <c r="E37" s="108" t="s">
        <v>49</v>
      </c>
      <c r="F37" s="121">
        <f>ROUND((SUM(BI100:BI768)),2)</f>
        <v>0</v>
      </c>
      <c r="G37" s="36"/>
      <c r="H37" s="36"/>
      <c r="I37" s="122">
        <v>0</v>
      </c>
      <c r="J37" s="121">
        <f>0</f>
        <v>0</v>
      </c>
      <c r="K37" s="36"/>
      <c r="L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Z37" s="103" t="s">
        <v>184</v>
      </c>
      <c r="BA37" s="103" t="s">
        <v>184</v>
      </c>
      <c r="BB37" s="103" t="s">
        <v>28</v>
      </c>
      <c r="BC37" s="103" t="s">
        <v>82</v>
      </c>
      <c r="BD37" s="103" t="s">
        <v>85</v>
      </c>
    </row>
    <row r="38" spans="1:56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Z38" s="103" t="s">
        <v>185</v>
      </c>
      <c r="BA38" s="103" t="s">
        <v>185</v>
      </c>
      <c r="BB38" s="103" t="s">
        <v>28</v>
      </c>
      <c r="BC38" s="103" t="s">
        <v>85</v>
      </c>
      <c r="BD38" s="103" t="s">
        <v>85</v>
      </c>
    </row>
    <row r="39" spans="1:56" s="2" customFormat="1" ht="25.35" customHeight="1">
      <c r="A39" s="36"/>
      <c r="B39" s="41"/>
      <c r="C39" s="123"/>
      <c r="D39" s="124" t="s">
        <v>50</v>
      </c>
      <c r="E39" s="125"/>
      <c r="F39" s="125"/>
      <c r="G39" s="126" t="s">
        <v>51</v>
      </c>
      <c r="H39" s="127" t="s">
        <v>52</v>
      </c>
      <c r="I39" s="125"/>
      <c r="J39" s="128">
        <f>SUM(J30:J37)</f>
        <v>0</v>
      </c>
      <c r="K39" s="129"/>
      <c r="L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Z39" s="103" t="s">
        <v>186</v>
      </c>
      <c r="BA39" s="103" t="s">
        <v>186</v>
      </c>
      <c r="BB39" s="103" t="s">
        <v>28</v>
      </c>
      <c r="BC39" s="103" t="s">
        <v>187</v>
      </c>
      <c r="BD39" s="103" t="s">
        <v>85</v>
      </c>
    </row>
    <row r="40" spans="1:31" s="2" customFormat="1" ht="14.45" customHeight="1">
      <c r="A40" s="36"/>
      <c r="B40" s="130"/>
      <c r="C40" s="131"/>
      <c r="D40" s="131"/>
      <c r="E40" s="131"/>
      <c r="F40" s="131"/>
      <c r="G40" s="131"/>
      <c r="H40" s="131"/>
      <c r="I40" s="131"/>
      <c r="J40" s="131"/>
      <c r="K40" s="131"/>
      <c r="L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0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188</v>
      </c>
      <c r="D45" s="38"/>
      <c r="E45" s="38"/>
      <c r="F45" s="38"/>
      <c r="G45" s="38"/>
      <c r="H45" s="38"/>
      <c r="I45" s="38"/>
      <c r="J45" s="38"/>
      <c r="K45" s="38"/>
      <c r="L45" s="10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26.25" customHeight="1">
      <c r="A48" s="36"/>
      <c r="B48" s="37"/>
      <c r="C48" s="38"/>
      <c r="D48" s="38"/>
      <c r="E48" s="405" t="str">
        <f>E7</f>
        <v>Gymnázium Jihlava - oprava technického zázemí - aktualizace 4/2022</v>
      </c>
      <c r="F48" s="406"/>
      <c r="G48" s="406"/>
      <c r="H48" s="406"/>
      <c r="I48" s="38"/>
      <c r="J48" s="38"/>
      <c r="K48" s="38"/>
      <c r="L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125</v>
      </c>
      <c r="D49" s="38"/>
      <c r="E49" s="38"/>
      <c r="F49" s="38"/>
      <c r="G49" s="38"/>
      <c r="H49" s="38"/>
      <c r="I49" s="38"/>
      <c r="J49" s="38"/>
      <c r="K49" s="38"/>
      <c r="L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30" customHeight="1">
      <c r="A50" s="36"/>
      <c r="B50" s="37"/>
      <c r="C50" s="38"/>
      <c r="D50" s="38"/>
      <c r="E50" s="358" t="str">
        <f>E9</f>
        <v>ALFA-34001 - SO 01 - oprava sklepů - D 1.1., D 1.2 - arch. stavební a konstr. stavební řešení</v>
      </c>
      <c r="F50" s="407"/>
      <c r="G50" s="407"/>
      <c r="H50" s="407"/>
      <c r="I50" s="38"/>
      <c r="J50" s="38"/>
      <c r="K50" s="38"/>
      <c r="L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Jihlava</v>
      </c>
      <c r="G52" s="38"/>
      <c r="H52" s="38"/>
      <c r="I52" s="31" t="s">
        <v>24</v>
      </c>
      <c r="J52" s="61" t="str">
        <f>IF(J12="","",J12)</f>
        <v>18. 5. 2022</v>
      </c>
      <c r="K52" s="38"/>
      <c r="L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26</v>
      </c>
      <c r="D54" s="38"/>
      <c r="E54" s="38"/>
      <c r="F54" s="29" t="str">
        <f>E15</f>
        <v>Kraj Vysočina, Žižkova 57, Jihlava</v>
      </c>
      <c r="G54" s="38"/>
      <c r="H54" s="38"/>
      <c r="I54" s="31" t="s">
        <v>33</v>
      </c>
      <c r="J54" s="34" t="str">
        <f>E21</f>
        <v>Atelier Alfa spol. s r.o.</v>
      </c>
      <c r="K54" s="38"/>
      <c r="L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 xml:space="preserve"> </v>
      </c>
      <c r="K55" s="38"/>
      <c r="L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4" t="s">
        <v>189</v>
      </c>
      <c r="D57" s="135"/>
      <c r="E57" s="135"/>
      <c r="F57" s="135"/>
      <c r="G57" s="135"/>
      <c r="H57" s="135"/>
      <c r="I57" s="135"/>
      <c r="J57" s="136" t="s">
        <v>190</v>
      </c>
      <c r="K57" s="135"/>
      <c r="L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7" t="s">
        <v>72</v>
      </c>
      <c r="D59" s="38"/>
      <c r="E59" s="38"/>
      <c r="F59" s="38"/>
      <c r="G59" s="38"/>
      <c r="H59" s="38"/>
      <c r="I59" s="38"/>
      <c r="J59" s="79">
        <f>J100</f>
        <v>0</v>
      </c>
      <c r="K59" s="38"/>
      <c r="L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191</v>
      </c>
    </row>
    <row r="60" spans="2:12" s="9" customFormat="1" ht="24.95" customHeight="1">
      <c r="B60" s="138"/>
      <c r="C60" s="139"/>
      <c r="D60" s="140" t="s">
        <v>192</v>
      </c>
      <c r="E60" s="141"/>
      <c r="F60" s="141"/>
      <c r="G60" s="141"/>
      <c r="H60" s="141"/>
      <c r="I60" s="141"/>
      <c r="J60" s="142">
        <f>J101</f>
        <v>0</v>
      </c>
      <c r="K60" s="139"/>
      <c r="L60" s="143"/>
    </row>
    <row r="61" spans="2:12" s="10" customFormat="1" ht="19.9" customHeight="1">
      <c r="B61" s="144"/>
      <c r="C61" s="145"/>
      <c r="D61" s="146" t="s">
        <v>193</v>
      </c>
      <c r="E61" s="147"/>
      <c r="F61" s="147"/>
      <c r="G61" s="147"/>
      <c r="H61" s="147"/>
      <c r="I61" s="147"/>
      <c r="J61" s="148">
        <f>J102</f>
        <v>0</v>
      </c>
      <c r="K61" s="145"/>
      <c r="L61" s="149"/>
    </row>
    <row r="62" spans="2:12" s="10" customFormat="1" ht="19.9" customHeight="1">
      <c r="B62" s="144"/>
      <c r="C62" s="145"/>
      <c r="D62" s="146" t="s">
        <v>194</v>
      </c>
      <c r="E62" s="147"/>
      <c r="F62" s="147"/>
      <c r="G62" s="147"/>
      <c r="H62" s="147"/>
      <c r="I62" s="147"/>
      <c r="J62" s="148">
        <f>J131</f>
        <v>0</v>
      </c>
      <c r="K62" s="145"/>
      <c r="L62" s="149"/>
    </row>
    <row r="63" spans="2:12" s="10" customFormat="1" ht="19.9" customHeight="1">
      <c r="B63" s="144"/>
      <c r="C63" s="145"/>
      <c r="D63" s="146" t="s">
        <v>195</v>
      </c>
      <c r="E63" s="147"/>
      <c r="F63" s="147"/>
      <c r="G63" s="147"/>
      <c r="H63" s="147"/>
      <c r="I63" s="147"/>
      <c r="J63" s="148">
        <f>J168</f>
        <v>0</v>
      </c>
      <c r="K63" s="145"/>
      <c r="L63" s="149"/>
    </row>
    <row r="64" spans="2:12" s="10" customFormat="1" ht="19.9" customHeight="1">
      <c r="B64" s="144"/>
      <c r="C64" s="145"/>
      <c r="D64" s="146" t="s">
        <v>196</v>
      </c>
      <c r="E64" s="147"/>
      <c r="F64" s="147"/>
      <c r="G64" s="147"/>
      <c r="H64" s="147"/>
      <c r="I64" s="147"/>
      <c r="J64" s="148">
        <f>J322</f>
        <v>0</v>
      </c>
      <c r="K64" s="145"/>
      <c r="L64" s="149"/>
    </row>
    <row r="65" spans="2:12" s="10" customFormat="1" ht="19.9" customHeight="1">
      <c r="B65" s="144"/>
      <c r="C65" s="145"/>
      <c r="D65" s="146" t="s">
        <v>197</v>
      </c>
      <c r="E65" s="147"/>
      <c r="F65" s="147"/>
      <c r="G65" s="147"/>
      <c r="H65" s="147"/>
      <c r="I65" s="147"/>
      <c r="J65" s="148">
        <f>J330</f>
        <v>0</v>
      </c>
      <c r="K65" s="145"/>
      <c r="L65" s="149"/>
    </row>
    <row r="66" spans="2:12" s="10" customFormat="1" ht="19.9" customHeight="1">
      <c r="B66" s="144"/>
      <c r="C66" s="145"/>
      <c r="D66" s="146" t="s">
        <v>198</v>
      </c>
      <c r="E66" s="147"/>
      <c r="F66" s="147"/>
      <c r="G66" s="147"/>
      <c r="H66" s="147"/>
      <c r="I66" s="147"/>
      <c r="J66" s="148">
        <f>J334</f>
        <v>0</v>
      </c>
      <c r="K66" s="145"/>
      <c r="L66" s="149"/>
    </row>
    <row r="67" spans="2:12" s="10" customFormat="1" ht="19.9" customHeight="1">
      <c r="B67" s="144"/>
      <c r="C67" s="145"/>
      <c r="D67" s="146" t="s">
        <v>199</v>
      </c>
      <c r="E67" s="147"/>
      <c r="F67" s="147"/>
      <c r="G67" s="147"/>
      <c r="H67" s="147"/>
      <c r="I67" s="147"/>
      <c r="J67" s="148">
        <f>J475</f>
        <v>0</v>
      </c>
      <c r="K67" s="145"/>
      <c r="L67" s="149"/>
    </row>
    <row r="68" spans="2:12" s="10" customFormat="1" ht="19.9" customHeight="1">
      <c r="B68" s="144"/>
      <c r="C68" s="145"/>
      <c r="D68" s="146" t="s">
        <v>200</v>
      </c>
      <c r="E68" s="147"/>
      <c r="F68" s="147"/>
      <c r="G68" s="147"/>
      <c r="H68" s="147"/>
      <c r="I68" s="147"/>
      <c r="J68" s="148">
        <f>J485</f>
        <v>0</v>
      </c>
      <c r="K68" s="145"/>
      <c r="L68" s="149"/>
    </row>
    <row r="69" spans="2:12" s="9" customFormat="1" ht="24.95" customHeight="1">
      <c r="B69" s="138"/>
      <c r="C69" s="139"/>
      <c r="D69" s="140" t="s">
        <v>201</v>
      </c>
      <c r="E69" s="141"/>
      <c r="F69" s="141"/>
      <c r="G69" s="141"/>
      <c r="H69" s="141"/>
      <c r="I69" s="141"/>
      <c r="J69" s="142">
        <f>J488</f>
        <v>0</v>
      </c>
      <c r="K69" s="139"/>
      <c r="L69" s="143"/>
    </row>
    <row r="70" spans="2:12" s="10" customFormat="1" ht="19.9" customHeight="1">
      <c r="B70" s="144"/>
      <c r="C70" s="145"/>
      <c r="D70" s="146" t="s">
        <v>202</v>
      </c>
      <c r="E70" s="147"/>
      <c r="F70" s="147"/>
      <c r="G70" s="147"/>
      <c r="H70" s="147"/>
      <c r="I70" s="147"/>
      <c r="J70" s="148">
        <f>J489</f>
        <v>0</v>
      </c>
      <c r="K70" s="145"/>
      <c r="L70" s="149"/>
    </row>
    <row r="71" spans="2:12" s="10" customFormat="1" ht="19.9" customHeight="1">
      <c r="B71" s="144"/>
      <c r="C71" s="145"/>
      <c r="D71" s="146" t="s">
        <v>203</v>
      </c>
      <c r="E71" s="147"/>
      <c r="F71" s="147"/>
      <c r="G71" s="147"/>
      <c r="H71" s="147"/>
      <c r="I71" s="147"/>
      <c r="J71" s="148">
        <f>J521</f>
        <v>0</v>
      </c>
      <c r="K71" s="145"/>
      <c r="L71" s="149"/>
    </row>
    <row r="72" spans="2:12" s="10" customFormat="1" ht="19.9" customHeight="1">
      <c r="B72" s="144"/>
      <c r="C72" s="145"/>
      <c r="D72" s="146" t="s">
        <v>204</v>
      </c>
      <c r="E72" s="147"/>
      <c r="F72" s="147"/>
      <c r="G72" s="147"/>
      <c r="H72" s="147"/>
      <c r="I72" s="147"/>
      <c r="J72" s="148">
        <f>J547</f>
        <v>0</v>
      </c>
      <c r="K72" s="145"/>
      <c r="L72" s="149"/>
    </row>
    <row r="73" spans="2:12" s="10" customFormat="1" ht="19.9" customHeight="1">
      <c r="B73" s="144"/>
      <c r="C73" s="145"/>
      <c r="D73" s="146" t="s">
        <v>205</v>
      </c>
      <c r="E73" s="147"/>
      <c r="F73" s="147"/>
      <c r="G73" s="147"/>
      <c r="H73" s="147"/>
      <c r="I73" s="147"/>
      <c r="J73" s="148">
        <f>J556</f>
        <v>0</v>
      </c>
      <c r="K73" s="145"/>
      <c r="L73" s="149"/>
    </row>
    <row r="74" spans="2:12" s="10" customFormat="1" ht="19.9" customHeight="1">
      <c r="B74" s="144"/>
      <c r="C74" s="145"/>
      <c r="D74" s="146" t="s">
        <v>206</v>
      </c>
      <c r="E74" s="147"/>
      <c r="F74" s="147"/>
      <c r="G74" s="147"/>
      <c r="H74" s="147"/>
      <c r="I74" s="147"/>
      <c r="J74" s="148">
        <f>J561</f>
        <v>0</v>
      </c>
      <c r="K74" s="145"/>
      <c r="L74" s="149"/>
    </row>
    <row r="75" spans="2:12" s="10" customFormat="1" ht="19.9" customHeight="1">
      <c r="B75" s="144"/>
      <c r="C75" s="145"/>
      <c r="D75" s="146" t="s">
        <v>207</v>
      </c>
      <c r="E75" s="147"/>
      <c r="F75" s="147"/>
      <c r="G75" s="147"/>
      <c r="H75" s="147"/>
      <c r="I75" s="147"/>
      <c r="J75" s="148">
        <f>J605</f>
        <v>0</v>
      </c>
      <c r="K75" s="145"/>
      <c r="L75" s="149"/>
    </row>
    <row r="76" spans="2:12" s="10" customFormat="1" ht="19.9" customHeight="1">
      <c r="B76" s="144"/>
      <c r="C76" s="145"/>
      <c r="D76" s="146" t="s">
        <v>208</v>
      </c>
      <c r="E76" s="147"/>
      <c r="F76" s="147"/>
      <c r="G76" s="147"/>
      <c r="H76" s="147"/>
      <c r="I76" s="147"/>
      <c r="J76" s="148">
        <f>J610</f>
        <v>0</v>
      </c>
      <c r="K76" s="145"/>
      <c r="L76" s="149"/>
    </row>
    <row r="77" spans="2:12" s="10" customFormat="1" ht="19.9" customHeight="1">
      <c r="B77" s="144"/>
      <c r="C77" s="145"/>
      <c r="D77" s="146" t="s">
        <v>209</v>
      </c>
      <c r="E77" s="147"/>
      <c r="F77" s="147"/>
      <c r="G77" s="147"/>
      <c r="H77" s="147"/>
      <c r="I77" s="147"/>
      <c r="J77" s="148">
        <f>J668</f>
        <v>0</v>
      </c>
      <c r="K77" s="145"/>
      <c r="L77" s="149"/>
    </row>
    <row r="78" spans="2:12" s="10" customFormat="1" ht="19.9" customHeight="1">
      <c r="B78" s="144"/>
      <c r="C78" s="145"/>
      <c r="D78" s="146" t="s">
        <v>210</v>
      </c>
      <c r="E78" s="147"/>
      <c r="F78" s="147"/>
      <c r="G78" s="147"/>
      <c r="H78" s="147"/>
      <c r="I78" s="147"/>
      <c r="J78" s="148">
        <f>J677</f>
        <v>0</v>
      </c>
      <c r="K78" s="145"/>
      <c r="L78" s="149"/>
    </row>
    <row r="79" spans="2:12" s="10" customFormat="1" ht="19.9" customHeight="1">
      <c r="B79" s="144"/>
      <c r="C79" s="145"/>
      <c r="D79" s="146" t="s">
        <v>211</v>
      </c>
      <c r="E79" s="147"/>
      <c r="F79" s="147"/>
      <c r="G79" s="147"/>
      <c r="H79" s="147"/>
      <c r="I79" s="147"/>
      <c r="J79" s="148">
        <f>J702</f>
        <v>0</v>
      </c>
      <c r="K79" s="145"/>
      <c r="L79" s="149"/>
    </row>
    <row r="80" spans="2:12" s="10" customFormat="1" ht="19.9" customHeight="1">
      <c r="B80" s="144"/>
      <c r="C80" s="145"/>
      <c r="D80" s="146" t="s">
        <v>212</v>
      </c>
      <c r="E80" s="147"/>
      <c r="F80" s="147"/>
      <c r="G80" s="147"/>
      <c r="H80" s="147"/>
      <c r="I80" s="147"/>
      <c r="J80" s="148">
        <f>J731</f>
        <v>0</v>
      </c>
      <c r="K80" s="145"/>
      <c r="L80" s="149"/>
    </row>
    <row r="81" spans="1:31" s="2" customFormat="1" ht="21.7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9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49"/>
      <c r="C82" s="50"/>
      <c r="D82" s="50"/>
      <c r="E82" s="50"/>
      <c r="F82" s="50"/>
      <c r="G82" s="50"/>
      <c r="H82" s="50"/>
      <c r="I82" s="50"/>
      <c r="J82" s="50"/>
      <c r="K82" s="50"/>
      <c r="L82" s="109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6" spans="1:31" s="2" customFormat="1" ht="6.95" customHeight="1">
      <c r="A86" s="36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109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24.95" customHeight="1">
      <c r="A87" s="36"/>
      <c r="B87" s="37"/>
      <c r="C87" s="25" t="s">
        <v>213</v>
      </c>
      <c r="D87" s="38"/>
      <c r="E87" s="38"/>
      <c r="F87" s="38"/>
      <c r="G87" s="38"/>
      <c r="H87" s="38"/>
      <c r="I87" s="38"/>
      <c r="J87" s="38"/>
      <c r="K87" s="38"/>
      <c r="L87" s="109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09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16</v>
      </c>
      <c r="D89" s="38"/>
      <c r="E89" s="38"/>
      <c r="F89" s="38"/>
      <c r="G89" s="38"/>
      <c r="H89" s="38"/>
      <c r="I89" s="38"/>
      <c r="J89" s="38"/>
      <c r="K89" s="38"/>
      <c r="L89" s="109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26.25" customHeight="1">
      <c r="A90" s="36"/>
      <c r="B90" s="37"/>
      <c r="C90" s="38"/>
      <c r="D90" s="38"/>
      <c r="E90" s="405" t="str">
        <f>E7</f>
        <v>Gymnázium Jihlava - oprava technického zázemí - aktualizace 4/2022</v>
      </c>
      <c r="F90" s="406"/>
      <c r="G90" s="406"/>
      <c r="H90" s="406"/>
      <c r="I90" s="38"/>
      <c r="J90" s="38"/>
      <c r="K90" s="38"/>
      <c r="L90" s="109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125</v>
      </c>
      <c r="D91" s="38"/>
      <c r="E91" s="38"/>
      <c r="F91" s="38"/>
      <c r="G91" s="38"/>
      <c r="H91" s="38"/>
      <c r="I91" s="38"/>
      <c r="J91" s="38"/>
      <c r="K91" s="38"/>
      <c r="L91" s="109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30" customHeight="1">
      <c r="A92" s="36"/>
      <c r="B92" s="37"/>
      <c r="C92" s="38"/>
      <c r="D92" s="38"/>
      <c r="E92" s="358" t="str">
        <f>E9</f>
        <v>ALFA-34001 - SO 01 - oprava sklepů - D 1.1., D 1.2 - arch. stavební a konstr. stavební řešení</v>
      </c>
      <c r="F92" s="407"/>
      <c r="G92" s="407"/>
      <c r="H92" s="407"/>
      <c r="I92" s="38"/>
      <c r="J92" s="38"/>
      <c r="K92" s="38"/>
      <c r="L92" s="109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6.9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109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2" customHeight="1">
      <c r="A94" s="36"/>
      <c r="B94" s="37"/>
      <c r="C94" s="31" t="s">
        <v>22</v>
      </c>
      <c r="D94" s="38"/>
      <c r="E94" s="38"/>
      <c r="F94" s="29" t="str">
        <f>F12</f>
        <v>Jihlava</v>
      </c>
      <c r="G94" s="38"/>
      <c r="H94" s="38"/>
      <c r="I94" s="31" t="s">
        <v>24</v>
      </c>
      <c r="J94" s="61" t="str">
        <f>IF(J12="","",J12)</f>
        <v>18. 5. 2022</v>
      </c>
      <c r="K94" s="38"/>
      <c r="L94" s="109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6.9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109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5.7" customHeight="1">
      <c r="A96" s="36"/>
      <c r="B96" s="37"/>
      <c r="C96" s="31" t="s">
        <v>26</v>
      </c>
      <c r="D96" s="38"/>
      <c r="E96" s="38"/>
      <c r="F96" s="29" t="str">
        <f>E15</f>
        <v>Kraj Vysočina, Žižkova 57, Jihlava</v>
      </c>
      <c r="G96" s="38"/>
      <c r="H96" s="38"/>
      <c r="I96" s="31" t="s">
        <v>33</v>
      </c>
      <c r="J96" s="34" t="str">
        <f>E21</f>
        <v>Atelier Alfa spol. s r.o.</v>
      </c>
      <c r="K96" s="38"/>
      <c r="L96" s="109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5.2" customHeight="1">
      <c r="A97" s="36"/>
      <c r="B97" s="37"/>
      <c r="C97" s="31" t="s">
        <v>31</v>
      </c>
      <c r="D97" s="38"/>
      <c r="E97" s="38"/>
      <c r="F97" s="29" t="str">
        <f>IF(E18="","",E18)</f>
        <v>Vyplň údaj</v>
      </c>
      <c r="G97" s="38"/>
      <c r="H97" s="38"/>
      <c r="I97" s="31" t="s">
        <v>36</v>
      </c>
      <c r="J97" s="34" t="str">
        <f>E24</f>
        <v xml:space="preserve"> </v>
      </c>
      <c r="K97" s="38"/>
      <c r="L97" s="109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10.35" customHeight="1">
      <c r="A98" s="36"/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109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11" customFormat="1" ht="29.25" customHeight="1">
      <c r="A99" s="150"/>
      <c r="B99" s="151"/>
      <c r="C99" s="152" t="s">
        <v>214</v>
      </c>
      <c r="D99" s="153" t="s">
        <v>59</v>
      </c>
      <c r="E99" s="153" t="s">
        <v>55</v>
      </c>
      <c r="F99" s="153" t="s">
        <v>56</v>
      </c>
      <c r="G99" s="153" t="s">
        <v>215</v>
      </c>
      <c r="H99" s="153" t="s">
        <v>216</v>
      </c>
      <c r="I99" s="153" t="s">
        <v>217</v>
      </c>
      <c r="J99" s="153" t="s">
        <v>190</v>
      </c>
      <c r="K99" s="154" t="s">
        <v>218</v>
      </c>
      <c r="L99" s="155"/>
      <c r="M99" s="70" t="s">
        <v>28</v>
      </c>
      <c r="N99" s="71" t="s">
        <v>44</v>
      </c>
      <c r="O99" s="71" t="s">
        <v>219</v>
      </c>
      <c r="P99" s="71" t="s">
        <v>220</v>
      </c>
      <c r="Q99" s="71" t="s">
        <v>221</v>
      </c>
      <c r="R99" s="71" t="s">
        <v>222</v>
      </c>
      <c r="S99" s="71" t="s">
        <v>223</v>
      </c>
      <c r="T99" s="72" t="s">
        <v>224</v>
      </c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</row>
    <row r="100" spans="1:63" s="2" customFormat="1" ht="22.9" customHeight="1">
      <c r="A100" s="36"/>
      <c r="B100" s="37"/>
      <c r="C100" s="77" t="s">
        <v>225</v>
      </c>
      <c r="D100" s="38"/>
      <c r="E100" s="38"/>
      <c r="F100" s="38"/>
      <c r="G100" s="38"/>
      <c r="H100" s="38"/>
      <c r="I100" s="38"/>
      <c r="J100" s="156">
        <f>BK100</f>
        <v>0</v>
      </c>
      <c r="K100" s="38"/>
      <c r="L100" s="41"/>
      <c r="M100" s="73"/>
      <c r="N100" s="157"/>
      <c r="O100" s="74"/>
      <c r="P100" s="158">
        <f>P101+P488</f>
        <v>0</v>
      </c>
      <c r="Q100" s="74"/>
      <c r="R100" s="158">
        <f>R101+R488</f>
        <v>58.051451109999995</v>
      </c>
      <c r="S100" s="74"/>
      <c r="T100" s="159">
        <f>T101+T488</f>
        <v>60.826825550000024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73</v>
      </c>
      <c r="AU100" s="19" t="s">
        <v>191</v>
      </c>
      <c r="BK100" s="160">
        <f>BK101+BK488</f>
        <v>0</v>
      </c>
    </row>
    <row r="101" spans="2:63" s="12" customFormat="1" ht="25.9" customHeight="1">
      <c r="B101" s="161"/>
      <c r="C101" s="162"/>
      <c r="D101" s="163" t="s">
        <v>73</v>
      </c>
      <c r="E101" s="164" t="s">
        <v>226</v>
      </c>
      <c r="F101" s="164" t="s">
        <v>227</v>
      </c>
      <c r="G101" s="162"/>
      <c r="H101" s="162"/>
      <c r="I101" s="165"/>
      <c r="J101" s="166">
        <f>BK101</f>
        <v>0</v>
      </c>
      <c r="K101" s="162"/>
      <c r="L101" s="167"/>
      <c r="M101" s="168"/>
      <c r="N101" s="169"/>
      <c r="O101" s="169"/>
      <c r="P101" s="170">
        <f>P102+P131+P168+P322+P330+P334+P475+P485</f>
        <v>0</v>
      </c>
      <c r="Q101" s="169"/>
      <c r="R101" s="170">
        <f>R102+R131+R168+R322+R330+R334+R475+R485</f>
        <v>53.82848291999999</v>
      </c>
      <c r="S101" s="169"/>
      <c r="T101" s="171">
        <f>T102+T131+T168+T322+T330+T334+T475+T485</f>
        <v>60.395543000000025</v>
      </c>
      <c r="AR101" s="172" t="s">
        <v>82</v>
      </c>
      <c r="AT101" s="173" t="s">
        <v>73</v>
      </c>
      <c r="AU101" s="173" t="s">
        <v>74</v>
      </c>
      <c r="AY101" s="172" t="s">
        <v>228</v>
      </c>
      <c r="BK101" s="174">
        <f>BK102+BK131+BK168+BK322+BK330+BK334+BK475+BK485</f>
        <v>0</v>
      </c>
    </row>
    <row r="102" spans="2:63" s="12" customFormat="1" ht="22.9" customHeight="1">
      <c r="B102" s="161"/>
      <c r="C102" s="162"/>
      <c r="D102" s="163" t="s">
        <v>73</v>
      </c>
      <c r="E102" s="175" t="s">
        <v>82</v>
      </c>
      <c r="F102" s="175" t="s">
        <v>229</v>
      </c>
      <c r="G102" s="162"/>
      <c r="H102" s="162"/>
      <c r="I102" s="165"/>
      <c r="J102" s="176">
        <f>BK102</f>
        <v>0</v>
      </c>
      <c r="K102" s="162"/>
      <c r="L102" s="167"/>
      <c r="M102" s="168"/>
      <c r="N102" s="169"/>
      <c r="O102" s="169"/>
      <c r="P102" s="170">
        <f>SUM(P103:P130)</f>
        <v>0</v>
      </c>
      <c r="Q102" s="169"/>
      <c r="R102" s="170">
        <f>SUM(R103:R130)</f>
        <v>0</v>
      </c>
      <c r="S102" s="169"/>
      <c r="T102" s="171">
        <f>SUM(T103:T130)</f>
        <v>0</v>
      </c>
      <c r="AR102" s="172" t="s">
        <v>82</v>
      </c>
      <c r="AT102" s="173" t="s">
        <v>73</v>
      </c>
      <c r="AU102" s="173" t="s">
        <v>82</v>
      </c>
      <c r="AY102" s="172" t="s">
        <v>228</v>
      </c>
      <c r="BK102" s="174">
        <f>SUM(BK103:BK130)</f>
        <v>0</v>
      </c>
    </row>
    <row r="103" spans="1:65" s="2" customFormat="1" ht="24.2" customHeight="1">
      <c r="A103" s="36"/>
      <c r="B103" s="37"/>
      <c r="C103" s="177" t="s">
        <v>82</v>
      </c>
      <c r="D103" s="177" t="s">
        <v>230</v>
      </c>
      <c r="E103" s="178" t="s">
        <v>231</v>
      </c>
      <c r="F103" s="179" t="s">
        <v>232</v>
      </c>
      <c r="G103" s="180" t="s">
        <v>233</v>
      </c>
      <c r="H103" s="181">
        <v>2.076</v>
      </c>
      <c r="I103" s="182"/>
      <c r="J103" s="183">
        <f>ROUND(I103*H103,2)</f>
        <v>0</v>
      </c>
      <c r="K103" s="179" t="s">
        <v>234</v>
      </c>
      <c r="L103" s="41"/>
      <c r="M103" s="184" t="s">
        <v>28</v>
      </c>
      <c r="N103" s="185" t="s">
        <v>45</v>
      </c>
      <c r="O103" s="66"/>
      <c r="P103" s="186">
        <f>O103*H103</f>
        <v>0</v>
      </c>
      <c r="Q103" s="186">
        <v>0</v>
      </c>
      <c r="R103" s="186">
        <f>Q103*H103</f>
        <v>0</v>
      </c>
      <c r="S103" s="186">
        <v>0</v>
      </c>
      <c r="T103" s="187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8" t="s">
        <v>176</v>
      </c>
      <c r="AT103" s="188" t="s">
        <v>230</v>
      </c>
      <c r="AU103" s="188" t="s">
        <v>85</v>
      </c>
      <c r="AY103" s="19" t="s">
        <v>228</v>
      </c>
      <c r="BE103" s="189">
        <f>IF(N103="základní",J103,0)</f>
        <v>0</v>
      </c>
      <c r="BF103" s="189">
        <f>IF(N103="snížená",J103,0)</f>
        <v>0</v>
      </c>
      <c r="BG103" s="189">
        <f>IF(N103="zákl. přenesená",J103,0)</f>
        <v>0</v>
      </c>
      <c r="BH103" s="189">
        <f>IF(N103="sníž. přenesená",J103,0)</f>
        <v>0</v>
      </c>
      <c r="BI103" s="189">
        <f>IF(N103="nulová",J103,0)</f>
        <v>0</v>
      </c>
      <c r="BJ103" s="19" t="s">
        <v>82</v>
      </c>
      <c r="BK103" s="189">
        <f>ROUND(I103*H103,2)</f>
        <v>0</v>
      </c>
      <c r="BL103" s="19" t="s">
        <v>176</v>
      </c>
      <c r="BM103" s="188" t="s">
        <v>235</v>
      </c>
    </row>
    <row r="104" spans="1:47" s="2" customFormat="1" ht="11.25">
      <c r="A104" s="36"/>
      <c r="B104" s="37"/>
      <c r="C104" s="38"/>
      <c r="D104" s="190" t="s">
        <v>236</v>
      </c>
      <c r="E104" s="38"/>
      <c r="F104" s="191" t="s">
        <v>237</v>
      </c>
      <c r="G104" s="38"/>
      <c r="H104" s="38"/>
      <c r="I104" s="192"/>
      <c r="J104" s="38"/>
      <c r="K104" s="38"/>
      <c r="L104" s="41"/>
      <c r="M104" s="193"/>
      <c r="N104" s="194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236</v>
      </c>
      <c r="AU104" s="19" t="s">
        <v>85</v>
      </c>
    </row>
    <row r="105" spans="2:51" s="13" customFormat="1" ht="11.25">
      <c r="B105" s="195"/>
      <c r="C105" s="196"/>
      <c r="D105" s="197" t="s">
        <v>238</v>
      </c>
      <c r="E105" s="198" t="s">
        <v>28</v>
      </c>
      <c r="F105" s="199" t="s">
        <v>239</v>
      </c>
      <c r="G105" s="196"/>
      <c r="H105" s="198" t="s">
        <v>28</v>
      </c>
      <c r="I105" s="200"/>
      <c r="J105" s="196"/>
      <c r="K105" s="196"/>
      <c r="L105" s="201"/>
      <c r="M105" s="202"/>
      <c r="N105" s="203"/>
      <c r="O105" s="203"/>
      <c r="P105" s="203"/>
      <c r="Q105" s="203"/>
      <c r="R105" s="203"/>
      <c r="S105" s="203"/>
      <c r="T105" s="204"/>
      <c r="AT105" s="205" t="s">
        <v>238</v>
      </c>
      <c r="AU105" s="205" t="s">
        <v>85</v>
      </c>
      <c r="AV105" s="13" t="s">
        <v>82</v>
      </c>
      <c r="AW105" s="13" t="s">
        <v>35</v>
      </c>
      <c r="AX105" s="13" t="s">
        <v>74</v>
      </c>
      <c r="AY105" s="205" t="s">
        <v>228</v>
      </c>
    </row>
    <row r="106" spans="2:51" s="14" customFormat="1" ht="11.25">
      <c r="B106" s="206"/>
      <c r="C106" s="207"/>
      <c r="D106" s="197" t="s">
        <v>238</v>
      </c>
      <c r="E106" s="208" t="s">
        <v>28</v>
      </c>
      <c r="F106" s="209" t="s">
        <v>240</v>
      </c>
      <c r="G106" s="207"/>
      <c r="H106" s="210">
        <v>2.076</v>
      </c>
      <c r="I106" s="211"/>
      <c r="J106" s="207"/>
      <c r="K106" s="207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238</v>
      </c>
      <c r="AU106" s="216" t="s">
        <v>85</v>
      </c>
      <c r="AV106" s="14" t="s">
        <v>85</v>
      </c>
      <c r="AW106" s="14" t="s">
        <v>35</v>
      </c>
      <c r="AX106" s="14" t="s">
        <v>74</v>
      </c>
      <c r="AY106" s="216" t="s">
        <v>228</v>
      </c>
    </row>
    <row r="107" spans="2:51" s="15" customFormat="1" ht="11.25">
      <c r="B107" s="217"/>
      <c r="C107" s="218"/>
      <c r="D107" s="197" t="s">
        <v>238</v>
      </c>
      <c r="E107" s="219" t="s">
        <v>179</v>
      </c>
      <c r="F107" s="220" t="s">
        <v>241</v>
      </c>
      <c r="G107" s="218"/>
      <c r="H107" s="221">
        <v>2.076</v>
      </c>
      <c r="I107" s="222"/>
      <c r="J107" s="218"/>
      <c r="K107" s="218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238</v>
      </c>
      <c r="AU107" s="227" t="s">
        <v>85</v>
      </c>
      <c r="AV107" s="15" t="s">
        <v>176</v>
      </c>
      <c r="AW107" s="15" t="s">
        <v>35</v>
      </c>
      <c r="AX107" s="15" t="s">
        <v>82</v>
      </c>
      <c r="AY107" s="227" t="s">
        <v>228</v>
      </c>
    </row>
    <row r="108" spans="1:65" s="2" customFormat="1" ht="55.5" customHeight="1">
      <c r="A108" s="36"/>
      <c r="B108" s="37"/>
      <c r="C108" s="177" t="s">
        <v>85</v>
      </c>
      <c r="D108" s="177" t="s">
        <v>230</v>
      </c>
      <c r="E108" s="178" t="s">
        <v>242</v>
      </c>
      <c r="F108" s="179" t="s">
        <v>243</v>
      </c>
      <c r="G108" s="180" t="s">
        <v>233</v>
      </c>
      <c r="H108" s="181">
        <v>2.076</v>
      </c>
      <c r="I108" s="182"/>
      <c r="J108" s="183">
        <f>ROUND(I108*H108,2)</f>
        <v>0</v>
      </c>
      <c r="K108" s="179" t="s">
        <v>234</v>
      </c>
      <c r="L108" s="41"/>
      <c r="M108" s="184" t="s">
        <v>28</v>
      </c>
      <c r="N108" s="185" t="s">
        <v>45</v>
      </c>
      <c r="O108" s="66"/>
      <c r="P108" s="186">
        <f>O108*H108</f>
        <v>0</v>
      </c>
      <c r="Q108" s="186">
        <v>0</v>
      </c>
      <c r="R108" s="186">
        <f>Q108*H108</f>
        <v>0</v>
      </c>
      <c r="S108" s="186">
        <v>0</v>
      </c>
      <c r="T108" s="187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8" t="s">
        <v>176</v>
      </c>
      <c r="AT108" s="188" t="s">
        <v>230</v>
      </c>
      <c r="AU108" s="188" t="s">
        <v>85</v>
      </c>
      <c r="AY108" s="19" t="s">
        <v>228</v>
      </c>
      <c r="BE108" s="189">
        <f>IF(N108="základní",J108,0)</f>
        <v>0</v>
      </c>
      <c r="BF108" s="189">
        <f>IF(N108="snížená",J108,0)</f>
        <v>0</v>
      </c>
      <c r="BG108" s="189">
        <f>IF(N108="zákl. přenesená",J108,0)</f>
        <v>0</v>
      </c>
      <c r="BH108" s="189">
        <f>IF(N108="sníž. přenesená",J108,0)</f>
        <v>0</v>
      </c>
      <c r="BI108" s="189">
        <f>IF(N108="nulová",J108,0)</f>
        <v>0</v>
      </c>
      <c r="BJ108" s="19" t="s">
        <v>82</v>
      </c>
      <c r="BK108" s="189">
        <f>ROUND(I108*H108,2)</f>
        <v>0</v>
      </c>
      <c r="BL108" s="19" t="s">
        <v>176</v>
      </c>
      <c r="BM108" s="188" t="s">
        <v>244</v>
      </c>
    </row>
    <row r="109" spans="1:47" s="2" customFormat="1" ht="11.25">
      <c r="A109" s="36"/>
      <c r="B109" s="37"/>
      <c r="C109" s="38"/>
      <c r="D109" s="190" t="s">
        <v>236</v>
      </c>
      <c r="E109" s="38"/>
      <c r="F109" s="191" t="s">
        <v>245</v>
      </c>
      <c r="G109" s="38"/>
      <c r="H109" s="38"/>
      <c r="I109" s="192"/>
      <c r="J109" s="38"/>
      <c r="K109" s="38"/>
      <c r="L109" s="41"/>
      <c r="M109" s="193"/>
      <c r="N109" s="194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236</v>
      </c>
      <c r="AU109" s="19" t="s">
        <v>85</v>
      </c>
    </row>
    <row r="110" spans="2:51" s="14" customFormat="1" ht="11.25">
      <c r="B110" s="206"/>
      <c r="C110" s="207"/>
      <c r="D110" s="197" t="s">
        <v>238</v>
      </c>
      <c r="E110" s="208" t="s">
        <v>28</v>
      </c>
      <c r="F110" s="209" t="s">
        <v>179</v>
      </c>
      <c r="G110" s="207"/>
      <c r="H110" s="210">
        <v>2.076</v>
      </c>
      <c r="I110" s="211"/>
      <c r="J110" s="207"/>
      <c r="K110" s="207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238</v>
      </c>
      <c r="AU110" s="216" t="s">
        <v>85</v>
      </c>
      <c r="AV110" s="14" t="s">
        <v>85</v>
      </c>
      <c r="AW110" s="14" t="s">
        <v>35</v>
      </c>
      <c r="AX110" s="14" t="s">
        <v>82</v>
      </c>
      <c r="AY110" s="216" t="s">
        <v>228</v>
      </c>
    </row>
    <row r="111" spans="1:65" s="2" customFormat="1" ht="55.5" customHeight="1">
      <c r="A111" s="36"/>
      <c r="B111" s="37"/>
      <c r="C111" s="177" t="s">
        <v>246</v>
      </c>
      <c r="D111" s="177" t="s">
        <v>230</v>
      </c>
      <c r="E111" s="178" t="s">
        <v>247</v>
      </c>
      <c r="F111" s="179" t="s">
        <v>248</v>
      </c>
      <c r="G111" s="180" t="s">
        <v>233</v>
      </c>
      <c r="H111" s="181">
        <v>8.304</v>
      </c>
      <c r="I111" s="182"/>
      <c r="J111" s="183">
        <f>ROUND(I111*H111,2)</f>
        <v>0</v>
      </c>
      <c r="K111" s="179" t="s">
        <v>234</v>
      </c>
      <c r="L111" s="41"/>
      <c r="M111" s="184" t="s">
        <v>28</v>
      </c>
      <c r="N111" s="185" t="s">
        <v>45</v>
      </c>
      <c r="O111" s="66"/>
      <c r="P111" s="186">
        <f>O111*H111</f>
        <v>0</v>
      </c>
      <c r="Q111" s="186">
        <v>0</v>
      </c>
      <c r="R111" s="186">
        <f>Q111*H111</f>
        <v>0</v>
      </c>
      <c r="S111" s="186">
        <v>0</v>
      </c>
      <c r="T111" s="187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8" t="s">
        <v>176</v>
      </c>
      <c r="AT111" s="188" t="s">
        <v>230</v>
      </c>
      <c r="AU111" s="188" t="s">
        <v>85</v>
      </c>
      <c r="AY111" s="19" t="s">
        <v>228</v>
      </c>
      <c r="BE111" s="189">
        <f>IF(N111="základní",J111,0)</f>
        <v>0</v>
      </c>
      <c r="BF111" s="189">
        <f>IF(N111="snížená",J111,0)</f>
        <v>0</v>
      </c>
      <c r="BG111" s="189">
        <f>IF(N111="zákl. přenesená",J111,0)</f>
        <v>0</v>
      </c>
      <c r="BH111" s="189">
        <f>IF(N111="sníž. přenesená",J111,0)</f>
        <v>0</v>
      </c>
      <c r="BI111" s="189">
        <f>IF(N111="nulová",J111,0)</f>
        <v>0</v>
      </c>
      <c r="BJ111" s="19" t="s">
        <v>82</v>
      </c>
      <c r="BK111" s="189">
        <f>ROUND(I111*H111,2)</f>
        <v>0</v>
      </c>
      <c r="BL111" s="19" t="s">
        <v>176</v>
      </c>
      <c r="BM111" s="188" t="s">
        <v>249</v>
      </c>
    </row>
    <row r="112" spans="1:47" s="2" customFormat="1" ht="11.25">
      <c r="A112" s="36"/>
      <c r="B112" s="37"/>
      <c r="C112" s="38"/>
      <c r="D112" s="190" t="s">
        <v>236</v>
      </c>
      <c r="E112" s="38"/>
      <c r="F112" s="191" t="s">
        <v>250</v>
      </c>
      <c r="G112" s="38"/>
      <c r="H112" s="38"/>
      <c r="I112" s="192"/>
      <c r="J112" s="38"/>
      <c r="K112" s="38"/>
      <c r="L112" s="41"/>
      <c r="M112" s="193"/>
      <c r="N112" s="194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236</v>
      </c>
      <c r="AU112" s="19" t="s">
        <v>85</v>
      </c>
    </row>
    <row r="113" spans="2:51" s="14" customFormat="1" ht="11.25">
      <c r="B113" s="206"/>
      <c r="C113" s="207"/>
      <c r="D113" s="197" t="s">
        <v>238</v>
      </c>
      <c r="E113" s="208" t="s">
        <v>28</v>
      </c>
      <c r="F113" s="209" t="s">
        <v>251</v>
      </c>
      <c r="G113" s="207"/>
      <c r="H113" s="210">
        <v>8.304</v>
      </c>
      <c r="I113" s="211"/>
      <c r="J113" s="207"/>
      <c r="K113" s="207"/>
      <c r="L113" s="212"/>
      <c r="M113" s="213"/>
      <c r="N113" s="214"/>
      <c r="O113" s="214"/>
      <c r="P113" s="214"/>
      <c r="Q113" s="214"/>
      <c r="R113" s="214"/>
      <c r="S113" s="214"/>
      <c r="T113" s="215"/>
      <c r="AT113" s="216" t="s">
        <v>238</v>
      </c>
      <c r="AU113" s="216" t="s">
        <v>85</v>
      </c>
      <c r="AV113" s="14" t="s">
        <v>85</v>
      </c>
      <c r="AW113" s="14" t="s">
        <v>35</v>
      </c>
      <c r="AX113" s="14" t="s">
        <v>82</v>
      </c>
      <c r="AY113" s="216" t="s">
        <v>228</v>
      </c>
    </row>
    <row r="114" spans="1:65" s="2" customFormat="1" ht="62.65" customHeight="1">
      <c r="A114" s="36"/>
      <c r="B114" s="37"/>
      <c r="C114" s="177" t="s">
        <v>176</v>
      </c>
      <c r="D114" s="177" t="s">
        <v>230</v>
      </c>
      <c r="E114" s="178" t="s">
        <v>252</v>
      </c>
      <c r="F114" s="179" t="s">
        <v>253</v>
      </c>
      <c r="G114" s="180" t="s">
        <v>233</v>
      </c>
      <c r="H114" s="181">
        <v>2.076</v>
      </c>
      <c r="I114" s="182"/>
      <c r="J114" s="183">
        <f>ROUND(I114*H114,2)</f>
        <v>0</v>
      </c>
      <c r="K114" s="179" t="s">
        <v>234</v>
      </c>
      <c r="L114" s="41"/>
      <c r="M114" s="184" t="s">
        <v>28</v>
      </c>
      <c r="N114" s="185" t="s">
        <v>45</v>
      </c>
      <c r="O114" s="66"/>
      <c r="P114" s="186">
        <f>O114*H114</f>
        <v>0</v>
      </c>
      <c r="Q114" s="186">
        <v>0</v>
      </c>
      <c r="R114" s="186">
        <f>Q114*H114</f>
        <v>0</v>
      </c>
      <c r="S114" s="186">
        <v>0</v>
      </c>
      <c r="T114" s="187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8" t="s">
        <v>176</v>
      </c>
      <c r="AT114" s="188" t="s">
        <v>230</v>
      </c>
      <c r="AU114" s="188" t="s">
        <v>85</v>
      </c>
      <c r="AY114" s="19" t="s">
        <v>228</v>
      </c>
      <c r="BE114" s="189">
        <f>IF(N114="základní",J114,0)</f>
        <v>0</v>
      </c>
      <c r="BF114" s="189">
        <f>IF(N114="snížená",J114,0)</f>
        <v>0</v>
      </c>
      <c r="BG114" s="189">
        <f>IF(N114="zákl. přenesená",J114,0)</f>
        <v>0</v>
      </c>
      <c r="BH114" s="189">
        <f>IF(N114="sníž. přenesená",J114,0)</f>
        <v>0</v>
      </c>
      <c r="BI114" s="189">
        <f>IF(N114="nulová",J114,0)</f>
        <v>0</v>
      </c>
      <c r="BJ114" s="19" t="s">
        <v>82</v>
      </c>
      <c r="BK114" s="189">
        <f>ROUND(I114*H114,2)</f>
        <v>0</v>
      </c>
      <c r="BL114" s="19" t="s">
        <v>176</v>
      </c>
      <c r="BM114" s="188" t="s">
        <v>254</v>
      </c>
    </row>
    <row r="115" spans="1:47" s="2" customFormat="1" ht="11.25">
      <c r="A115" s="36"/>
      <c r="B115" s="37"/>
      <c r="C115" s="38"/>
      <c r="D115" s="190" t="s">
        <v>236</v>
      </c>
      <c r="E115" s="38"/>
      <c r="F115" s="191" t="s">
        <v>255</v>
      </c>
      <c r="G115" s="38"/>
      <c r="H115" s="38"/>
      <c r="I115" s="192"/>
      <c r="J115" s="38"/>
      <c r="K115" s="38"/>
      <c r="L115" s="41"/>
      <c r="M115" s="193"/>
      <c r="N115" s="194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236</v>
      </c>
      <c r="AU115" s="19" t="s">
        <v>85</v>
      </c>
    </row>
    <row r="116" spans="2:51" s="14" customFormat="1" ht="11.25">
      <c r="B116" s="206"/>
      <c r="C116" s="207"/>
      <c r="D116" s="197" t="s">
        <v>238</v>
      </c>
      <c r="E116" s="208" t="s">
        <v>28</v>
      </c>
      <c r="F116" s="209" t="s">
        <v>179</v>
      </c>
      <c r="G116" s="207"/>
      <c r="H116" s="210">
        <v>2.076</v>
      </c>
      <c r="I116" s="211"/>
      <c r="J116" s="207"/>
      <c r="K116" s="207"/>
      <c r="L116" s="212"/>
      <c r="M116" s="213"/>
      <c r="N116" s="214"/>
      <c r="O116" s="214"/>
      <c r="P116" s="214"/>
      <c r="Q116" s="214"/>
      <c r="R116" s="214"/>
      <c r="S116" s="214"/>
      <c r="T116" s="215"/>
      <c r="AT116" s="216" t="s">
        <v>238</v>
      </c>
      <c r="AU116" s="216" t="s">
        <v>85</v>
      </c>
      <c r="AV116" s="14" t="s">
        <v>85</v>
      </c>
      <c r="AW116" s="14" t="s">
        <v>35</v>
      </c>
      <c r="AX116" s="14" t="s">
        <v>82</v>
      </c>
      <c r="AY116" s="216" t="s">
        <v>228</v>
      </c>
    </row>
    <row r="117" spans="1:65" s="2" customFormat="1" ht="37.9" customHeight="1">
      <c r="A117" s="36"/>
      <c r="B117" s="37"/>
      <c r="C117" s="177" t="s">
        <v>256</v>
      </c>
      <c r="D117" s="177" t="s">
        <v>230</v>
      </c>
      <c r="E117" s="178" t="s">
        <v>257</v>
      </c>
      <c r="F117" s="179" t="s">
        <v>258</v>
      </c>
      <c r="G117" s="180" t="s">
        <v>233</v>
      </c>
      <c r="H117" s="181">
        <v>2.076</v>
      </c>
      <c r="I117" s="182"/>
      <c r="J117" s="183">
        <f>ROUND(I117*H117,2)</f>
        <v>0</v>
      </c>
      <c r="K117" s="179" t="s">
        <v>234</v>
      </c>
      <c r="L117" s="41"/>
      <c r="M117" s="184" t="s">
        <v>28</v>
      </c>
      <c r="N117" s="185" t="s">
        <v>45</v>
      </c>
      <c r="O117" s="66"/>
      <c r="P117" s="186">
        <f>O117*H117</f>
        <v>0</v>
      </c>
      <c r="Q117" s="186">
        <v>0</v>
      </c>
      <c r="R117" s="186">
        <f>Q117*H117</f>
        <v>0</v>
      </c>
      <c r="S117" s="186">
        <v>0</v>
      </c>
      <c r="T117" s="187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8" t="s">
        <v>176</v>
      </c>
      <c r="AT117" s="188" t="s">
        <v>230</v>
      </c>
      <c r="AU117" s="188" t="s">
        <v>85</v>
      </c>
      <c r="AY117" s="19" t="s">
        <v>228</v>
      </c>
      <c r="BE117" s="189">
        <f>IF(N117="základní",J117,0)</f>
        <v>0</v>
      </c>
      <c r="BF117" s="189">
        <f>IF(N117="snížená",J117,0)</f>
        <v>0</v>
      </c>
      <c r="BG117" s="189">
        <f>IF(N117="zákl. přenesená",J117,0)</f>
        <v>0</v>
      </c>
      <c r="BH117" s="189">
        <f>IF(N117="sníž. přenesená",J117,0)</f>
        <v>0</v>
      </c>
      <c r="BI117" s="189">
        <f>IF(N117="nulová",J117,0)</f>
        <v>0</v>
      </c>
      <c r="BJ117" s="19" t="s">
        <v>82</v>
      </c>
      <c r="BK117" s="189">
        <f>ROUND(I117*H117,2)</f>
        <v>0</v>
      </c>
      <c r="BL117" s="19" t="s">
        <v>176</v>
      </c>
      <c r="BM117" s="188" t="s">
        <v>259</v>
      </c>
    </row>
    <row r="118" spans="1:47" s="2" customFormat="1" ht="11.25">
      <c r="A118" s="36"/>
      <c r="B118" s="37"/>
      <c r="C118" s="38"/>
      <c r="D118" s="190" t="s">
        <v>236</v>
      </c>
      <c r="E118" s="38"/>
      <c r="F118" s="191" t="s">
        <v>260</v>
      </c>
      <c r="G118" s="38"/>
      <c r="H118" s="38"/>
      <c r="I118" s="192"/>
      <c r="J118" s="38"/>
      <c r="K118" s="38"/>
      <c r="L118" s="41"/>
      <c r="M118" s="193"/>
      <c r="N118" s="194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236</v>
      </c>
      <c r="AU118" s="19" t="s">
        <v>85</v>
      </c>
    </row>
    <row r="119" spans="2:51" s="14" customFormat="1" ht="11.25">
      <c r="B119" s="206"/>
      <c r="C119" s="207"/>
      <c r="D119" s="197" t="s">
        <v>238</v>
      </c>
      <c r="E119" s="208" t="s">
        <v>28</v>
      </c>
      <c r="F119" s="209" t="s">
        <v>179</v>
      </c>
      <c r="G119" s="207"/>
      <c r="H119" s="210">
        <v>2.076</v>
      </c>
      <c r="I119" s="211"/>
      <c r="J119" s="207"/>
      <c r="K119" s="207"/>
      <c r="L119" s="212"/>
      <c r="M119" s="213"/>
      <c r="N119" s="214"/>
      <c r="O119" s="214"/>
      <c r="P119" s="214"/>
      <c r="Q119" s="214"/>
      <c r="R119" s="214"/>
      <c r="S119" s="214"/>
      <c r="T119" s="215"/>
      <c r="AT119" s="216" t="s">
        <v>238</v>
      </c>
      <c r="AU119" s="216" t="s">
        <v>85</v>
      </c>
      <c r="AV119" s="14" t="s">
        <v>85</v>
      </c>
      <c r="AW119" s="14" t="s">
        <v>35</v>
      </c>
      <c r="AX119" s="14" t="s">
        <v>82</v>
      </c>
      <c r="AY119" s="216" t="s">
        <v>228</v>
      </c>
    </row>
    <row r="120" spans="1:65" s="2" customFormat="1" ht="44.25" customHeight="1">
      <c r="A120" s="36"/>
      <c r="B120" s="37"/>
      <c r="C120" s="177" t="s">
        <v>261</v>
      </c>
      <c r="D120" s="177" t="s">
        <v>230</v>
      </c>
      <c r="E120" s="178" t="s">
        <v>262</v>
      </c>
      <c r="F120" s="179" t="s">
        <v>263</v>
      </c>
      <c r="G120" s="180" t="s">
        <v>264</v>
      </c>
      <c r="H120" s="181">
        <v>2.076</v>
      </c>
      <c r="I120" s="182"/>
      <c r="J120" s="183">
        <f>ROUND(I120*H120,2)</f>
        <v>0</v>
      </c>
      <c r="K120" s="179" t="s">
        <v>234</v>
      </c>
      <c r="L120" s="41"/>
      <c r="M120" s="184" t="s">
        <v>28</v>
      </c>
      <c r="N120" s="185" t="s">
        <v>45</v>
      </c>
      <c r="O120" s="66"/>
      <c r="P120" s="186">
        <f>O120*H120</f>
        <v>0</v>
      </c>
      <c r="Q120" s="186">
        <v>0</v>
      </c>
      <c r="R120" s="186">
        <f>Q120*H120</f>
        <v>0</v>
      </c>
      <c r="S120" s="186">
        <v>0</v>
      </c>
      <c r="T120" s="187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8" t="s">
        <v>176</v>
      </c>
      <c r="AT120" s="188" t="s">
        <v>230</v>
      </c>
      <c r="AU120" s="188" t="s">
        <v>85</v>
      </c>
      <c r="AY120" s="19" t="s">
        <v>228</v>
      </c>
      <c r="BE120" s="189">
        <f>IF(N120="základní",J120,0)</f>
        <v>0</v>
      </c>
      <c r="BF120" s="189">
        <f>IF(N120="snížená",J120,0)</f>
        <v>0</v>
      </c>
      <c r="BG120" s="189">
        <f>IF(N120="zákl. přenesená",J120,0)</f>
        <v>0</v>
      </c>
      <c r="BH120" s="189">
        <f>IF(N120="sníž. přenesená",J120,0)</f>
        <v>0</v>
      </c>
      <c r="BI120" s="189">
        <f>IF(N120="nulová",J120,0)</f>
        <v>0</v>
      </c>
      <c r="BJ120" s="19" t="s">
        <v>82</v>
      </c>
      <c r="BK120" s="189">
        <f>ROUND(I120*H120,2)</f>
        <v>0</v>
      </c>
      <c r="BL120" s="19" t="s">
        <v>176</v>
      </c>
      <c r="BM120" s="188" t="s">
        <v>265</v>
      </c>
    </row>
    <row r="121" spans="1:47" s="2" customFormat="1" ht="11.25">
      <c r="A121" s="36"/>
      <c r="B121" s="37"/>
      <c r="C121" s="38"/>
      <c r="D121" s="190" t="s">
        <v>236</v>
      </c>
      <c r="E121" s="38"/>
      <c r="F121" s="191" t="s">
        <v>266</v>
      </c>
      <c r="G121" s="38"/>
      <c r="H121" s="38"/>
      <c r="I121" s="192"/>
      <c r="J121" s="38"/>
      <c r="K121" s="38"/>
      <c r="L121" s="41"/>
      <c r="M121" s="193"/>
      <c r="N121" s="194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236</v>
      </c>
      <c r="AU121" s="19" t="s">
        <v>85</v>
      </c>
    </row>
    <row r="122" spans="2:51" s="14" customFormat="1" ht="11.25">
      <c r="B122" s="206"/>
      <c r="C122" s="207"/>
      <c r="D122" s="197" t="s">
        <v>238</v>
      </c>
      <c r="E122" s="208" t="s">
        <v>28</v>
      </c>
      <c r="F122" s="209" t="s">
        <v>179</v>
      </c>
      <c r="G122" s="207"/>
      <c r="H122" s="210">
        <v>2.076</v>
      </c>
      <c r="I122" s="211"/>
      <c r="J122" s="207"/>
      <c r="K122" s="207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238</v>
      </c>
      <c r="AU122" s="216" t="s">
        <v>85</v>
      </c>
      <c r="AV122" s="14" t="s">
        <v>85</v>
      </c>
      <c r="AW122" s="14" t="s">
        <v>35</v>
      </c>
      <c r="AX122" s="14" t="s">
        <v>82</v>
      </c>
      <c r="AY122" s="216" t="s">
        <v>228</v>
      </c>
    </row>
    <row r="123" spans="1:65" s="2" customFormat="1" ht="37.9" customHeight="1">
      <c r="A123" s="36"/>
      <c r="B123" s="37"/>
      <c r="C123" s="177" t="s">
        <v>267</v>
      </c>
      <c r="D123" s="177" t="s">
        <v>230</v>
      </c>
      <c r="E123" s="178" t="s">
        <v>268</v>
      </c>
      <c r="F123" s="179" t="s">
        <v>269</v>
      </c>
      <c r="G123" s="180" t="s">
        <v>233</v>
      </c>
      <c r="H123" s="181">
        <v>2.076</v>
      </c>
      <c r="I123" s="182"/>
      <c r="J123" s="183">
        <f>ROUND(I123*H123,2)</f>
        <v>0</v>
      </c>
      <c r="K123" s="179" t="s">
        <v>234</v>
      </c>
      <c r="L123" s="41"/>
      <c r="M123" s="184" t="s">
        <v>28</v>
      </c>
      <c r="N123" s="185" t="s">
        <v>45</v>
      </c>
      <c r="O123" s="66"/>
      <c r="P123" s="186">
        <f>O123*H123</f>
        <v>0</v>
      </c>
      <c r="Q123" s="186">
        <v>0</v>
      </c>
      <c r="R123" s="186">
        <f>Q123*H123</f>
        <v>0</v>
      </c>
      <c r="S123" s="186">
        <v>0</v>
      </c>
      <c r="T123" s="187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8" t="s">
        <v>176</v>
      </c>
      <c r="AT123" s="188" t="s">
        <v>230</v>
      </c>
      <c r="AU123" s="188" t="s">
        <v>85</v>
      </c>
      <c r="AY123" s="19" t="s">
        <v>228</v>
      </c>
      <c r="BE123" s="189">
        <f>IF(N123="základní",J123,0)</f>
        <v>0</v>
      </c>
      <c r="BF123" s="189">
        <f>IF(N123="snížená",J123,0)</f>
        <v>0</v>
      </c>
      <c r="BG123" s="189">
        <f>IF(N123="zákl. přenesená",J123,0)</f>
        <v>0</v>
      </c>
      <c r="BH123" s="189">
        <f>IF(N123="sníž. přenesená",J123,0)</f>
        <v>0</v>
      </c>
      <c r="BI123" s="189">
        <f>IF(N123="nulová",J123,0)</f>
        <v>0</v>
      </c>
      <c r="BJ123" s="19" t="s">
        <v>82</v>
      </c>
      <c r="BK123" s="189">
        <f>ROUND(I123*H123,2)</f>
        <v>0</v>
      </c>
      <c r="BL123" s="19" t="s">
        <v>176</v>
      </c>
      <c r="BM123" s="188" t="s">
        <v>270</v>
      </c>
    </row>
    <row r="124" spans="1:47" s="2" customFormat="1" ht="11.25">
      <c r="A124" s="36"/>
      <c r="B124" s="37"/>
      <c r="C124" s="38"/>
      <c r="D124" s="190" t="s">
        <v>236</v>
      </c>
      <c r="E124" s="38"/>
      <c r="F124" s="191" t="s">
        <v>271</v>
      </c>
      <c r="G124" s="38"/>
      <c r="H124" s="38"/>
      <c r="I124" s="192"/>
      <c r="J124" s="38"/>
      <c r="K124" s="38"/>
      <c r="L124" s="41"/>
      <c r="M124" s="193"/>
      <c r="N124" s="194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236</v>
      </c>
      <c r="AU124" s="19" t="s">
        <v>85</v>
      </c>
    </row>
    <row r="125" spans="2:51" s="14" customFormat="1" ht="11.25">
      <c r="B125" s="206"/>
      <c r="C125" s="207"/>
      <c r="D125" s="197" t="s">
        <v>238</v>
      </c>
      <c r="E125" s="208" t="s">
        <v>28</v>
      </c>
      <c r="F125" s="209" t="s">
        <v>179</v>
      </c>
      <c r="G125" s="207"/>
      <c r="H125" s="210">
        <v>2.076</v>
      </c>
      <c r="I125" s="211"/>
      <c r="J125" s="207"/>
      <c r="K125" s="207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238</v>
      </c>
      <c r="AU125" s="216" t="s">
        <v>85</v>
      </c>
      <c r="AV125" s="14" t="s">
        <v>85</v>
      </c>
      <c r="AW125" s="14" t="s">
        <v>35</v>
      </c>
      <c r="AX125" s="14" t="s">
        <v>82</v>
      </c>
      <c r="AY125" s="216" t="s">
        <v>228</v>
      </c>
    </row>
    <row r="126" spans="1:65" s="2" customFormat="1" ht="33" customHeight="1">
      <c r="A126" s="36"/>
      <c r="B126" s="37"/>
      <c r="C126" s="177" t="s">
        <v>272</v>
      </c>
      <c r="D126" s="177" t="s">
        <v>230</v>
      </c>
      <c r="E126" s="178" t="s">
        <v>273</v>
      </c>
      <c r="F126" s="179" t="s">
        <v>274</v>
      </c>
      <c r="G126" s="180" t="s">
        <v>275</v>
      </c>
      <c r="H126" s="181">
        <v>60.01</v>
      </c>
      <c r="I126" s="182"/>
      <c r="J126" s="183">
        <f>ROUND(I126*H126,2)</f>
        <v>0</v>
      </c>
      <c r="K126" s="179" t="s">
        <v>234</v>
      </c>
      <c r="L126" s="41"/>
      <c r="M126" s="184" t="s">
        <v>28</v>
      </c>
      <c r="N126" s="185" t="s">
        <v>45</v>
      </c>
      <c r="O126" s="66"/>
      <c r="P126" s="186">
        <f>O126*H126</f>
        <v>0</v>
      </c>
      <c r="Q126" s="186">
        <v>0</v>
      </c>
      <c r="R126" s="186">
        <f>Q126*H126</f>
        <v>0</v>
      </c>
      <c r="S126" s="186">
        <v>0</v>
      </c>
      <c r="T126" s="187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8" t="s">
        <v>176</v>
      </c>
      <c r="AT126" s="188" t="s">
        <v>230</v>
      </c>
      <c r="AU126" s="188" t="s">
        <v>85</v>
      </c>
      <c r="AY126" s="19" t="s">
        <v>228</v>
      </c>
      <c r="BE126" s="189">
        <f>IF(N126="základní",J126,0)</f>
        <v>0</v>
      </c>
      <c r="BF126" s="189">
        <f>IF(N126="snížená",J126,0)</f>
        <v>0</v>
      </c>
      <c r="BG126" s="189">
        <f>IF(N126="zákl. přenesená",J126,0)</f>
        <v>0</v>
      </c>
      <c r="BH126" s="189">
        <f>IF(N126="sníž. přenesená",J126,0)</f>
        <v>0</v>
      </c>
      <c r="BI126" s="189">
        <f>IF(N126="nulová",J126,0)</f>
        <v>0</v>
      </c>
      <c r="BJ126" s="19" t="s">
        <v>82</v>
      </c>
      <c r="BK126" s="189">
        <f>ROUND(I126*H126,2)</f>
        <v>0</v>
      </c>
      <c r="BL126" s="19" t="s">
        <v>176</v>
      </c>
      <c r="BM126" s="188" t="s">
        <v>276</v>
      </c>
    </row>
    <row r="127" spans="1:47" s="2" customFormat="1" ht="11.25">
      <c r="A127" s="36"/>
      <c r="B127" s="37"/>
      <c r="C127" s="38"/>
      <c r="D127" s="190" t="s">
        <v>236</v>
      </c>
      <c r="E127" s="38"/>
      <c r="F127" s="191" t="s">
        <v>277</v>
      </c>
      <c r="G127" s="38"/>
      <c r="H127" s="38"/>
      <c r="I127" s="192"/>
      <c r="J127" s="38"/>
      <c r="K127" s="38"/>
      <c r="L127" s="41"/>
      <c r="M127" s="193"/>
      <c r="N127" s="194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236</v>
      </c>
      <c r="AU127" s="19" t="s">
        <v>85</v>
      </c>
    </row>
    <row r="128" spans="2:51" s="14" customFormat="1" ht="11.25">
      <c r="B128" s="206"/>
      <c r="C128" s="207"/>
      <c r="D128" s="197" t="s">
        <v>238</v>
      </c>
      <c r="E128" s="208" t="s">
        <v>28</v>
      </c>
      <c r="F128" s="209" t="s">
        <v>160</v>
      </c>
      <c r="G128" s="207"/>
      <c r="H128" s="210">
        <v>57.63</v>
      </c>
      <c r="I128" s="211"/>
      <c r="J128" s="207"/>
      <c r="K128" s="207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238</v>
      </c>
      <c r="AU128" s="216" t="s">
        <v>85</v>
      </c>
      <c r="AV128" s="14" t="s">
        <v>85</v>
      </c>
      <c r="AW128" s="14" t="s">
        <v>35</v>
      </c>
      <c r="AX128" s="14" t="s">
        <v>74</v>
      </c>
      <c r="AY128" s="216" t="s">
        <v>228</v>
      </c>
    </row>
    <row r="129" spans="2:51" s="14" customFormat="1" ht="11.25">
      <c r="B129" s="206"/>
      <c r="C129" s="207"/>
      <c r="D129" s="197" t="s">
        <v>238</v>
      </c>
      <c r="E129" s="208" t="s">
        <v>28</v>
      </c>
      <c r="F129" s="209" t="s">
        <v>278</v>
      </c>
      <c r="G129" s="207"/>
      <c r="H129" s="210">
        <v>2.38</v>
      </c>
      <c r="I129" s="211"/>
      <c r="J129" s="207"/>
      <c r="K129" s="207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238</v>
      </c>
      <c r="AU129" s="216" t="s">
        <v>85</v>
      </c>
      <c r="AV129" s="14" t="s">
        <v>85</v>
      </c>
      <c r="AW129" s="14" t="s">
        <v>35</v>
      </c>
      <c r="AX129" s="14" t="s">
        <v>74</v>
      </c>
      <c r="AY129" s="216" t="s">
        <v>228</v>
      </c>
    </row>
    <row r="130" spans="2:51" s="15" customFormat="1" ht="11.25">
      <c r="B130" s="217"/>
      <c r="C130" s="218"/>
      <c r="D130" s="197" t="s">
        <v>238</v>
      </c>
      <c r="E130" s="219" t="s">
        <v>28</v>
      </c>
      <c r="F130" s="220" t="s">
        <v>241</v>
      </c>
      <c r="G130" s="218"/>
      <c r="H130" s="221">
        <v>60.01</v>
      </c>
      <c r="I130" s="222"/>
      <c r="J130" s="218"/>
      <c r="K130" s="218"/>
      <c r="L130" s="223"/>
      <c r="M130" s="224"/>
      <c r="N130" s="225"/>
      <c r="O130" s="225"/>
      <c r="P130" s="225"/>
      <c r="Q130" s="225"/>
      <c r="R130" s="225"/>
      <c r="S130" s="225"/>
      <c r="T130" s="226"/>
      <c r="AT130" s="227" t="s">
        <v>238</v>
      </c>
      <c r="AU130" s="227" t="s">
        <v>85</v>
      </c>
      <c r="AV130" s="15" t="s">
        <v>176</v>
      </c>
      <c r="AW130" s="15" t="s">
        <v>35</v>
      </c>
      <c r="AX130" s="15" t="s">
        <v>82</v>
      </c>
      <c r="AY130" s="227" t="s">
        <v>228</v>
      </c>
    </row>
    <row r="131" spans="2:63" s="12" customFormat="1" ht="22.9" customHeight="1">
      <c r="B131" s="161"/>
      <c r="C131" s="162"/>
      <c r="D131" s="163" t="s">
        <v>73</v>
      </c>
      <c r="E131" s="175" t="s">
        <v>246</v>
      </c>
      <c r="F131" s="175" t="s">
        <v>279</v>
      </c>
      <c r="G131" s="162"/>
      <c r="H131" s="162"/>
      <c r="I131" s="165"/>
      <c r="J131" s="176">
        <f>BK131</f>
        <v>0</v>
      </c>
      <c r="K131" s="162"/>
      <c r="L131" s="167"/>
      <c r="M131" s="168"/>
      <c r="N131" s="169"/>
      <c r="O131" s="169"/>
      <c r="P131" s="170">
        <f>SUM(P132:P167)</f>
        <v>0</v>
      </c>
      <c r="Q131" s="169"/>
      <c r="R131" s="170">
        <f>SUM(R132:R167)</f>
        <v>11.9563439</v>
      </c>
      <c r="S131" s="169"/>
      <c r="T131" s="171">
        <f>SUM(T132:T167)</f>
        <v>0</v>
      </c>
      <c r="AR131" s="172" t="s">
        <v>82</v>
      </c>
      <c r="AT131" s="173" t="s">
        <v>73</v>
      </c>
      <c r="AU131" s="173" t="s">
        <v>82</v>
      </c>
      <c r="AY131" s="172" t="s">
        <v>228</v>
      </c>
      <c r="BK131" s="174">
        <f>SUM(BK132:BK167)</f>
        <v>0</v>
      </c>
    </row>
    <row r="132" spans="1:65" s="2" customFormat="1" ht="33" customHeight="1">
      <c r="A132" s="36"/>
      <c r="B132" s="37"/>
      <c r="C132" s="177" t="s">
        <v>280</v>
      </c>
      <c r="D132" s="177" t="s">
        <v>230</v>
      </c>
      <c r="E132" s="178" t="s">
        <v>281</v>
      </c>
      <c r="F132" s="179" t="s">
        <v>282</v>
      </c>
      <c r="G132" s="180" t="s">
        <v>283</v>
      </c>
      <c r="H132" s="181">
        <v>1</v>
      </c>
      <c r="I132" s="182"/>
      <c r="J132" s="183">
        <f>ROUND(I132*H132,2)</f>
        <v>0</v>
      </c>
      <c r="K132" s="179" t="s">
        <v>28</v>
      </c>
      <c r="L132" s="41"/>
      <c r="M132" s="184" t="s">
        <v>28</v>
      </c>
      <c r="N132" s="185" t="s">
        <v>45</v>
      </c>
      <c r="O132" s="66"/>
      <c r="P132" s="186">
        <f>O132*H132</f>
        <v>0</v>
      </c>
      <c r="Q132" s="186">
        <v>0.02</v>
      </c>
      <c r="R132" s="186">
        <f>Q132*H132</f>
        <v>0.02</v>
      </c>
      <c r="S132" s="186">
        <v>0</v>
      </c>
      <c r="T132" s="187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8" t="s">
        <v>176</v>
      </c>
      <c r="AT132" s="188" t="s">
        <v>230</v>
      </c>
      <c r="AU132" s="188" t="s">
        <v>85</v>
      </c>
      <c r="AY132" s="19" t="s">
        <v>228</v>
      </c>
      <c r="BE132" s="189">
        <f>IF(N132="základní",J132,0)</f>
        <v>0</v>
      </c>
      <c r="BF132" s="189">
        <f>IF(N132="snížená",J132,0)</f>
        <v>0</v>
      </c>
      <c r="BG132" s="189">
        <f>IF(N132="zákl. přenesená",J132,0)</f>
        <v>0</v>
      </c>
      <c r="BH132" s="189">
        <f>IF(N132="sníž. přenesená",J132,0)</f>
        <v>0</v>
      </c>
      <c r="BI132" s="189">
        <f>IF(N132="nulová",J132,0)</f>
        <v>0</v>
      </c>
      <c r="BJ132" s="19" t="s">
        <v>82</v>
      </c>
      <c r="BK132" s="189">
        <f>ROUND(I132*H132,2)</f>
        <v>0</v>
      </c>
      <c r="BL132" s="19" t="s">
        <v>176</v>
      </c>
      <c r="BM132" s="188" t="s">
        <v>284</v>
      </c>
    </row>
    <row r="133" spans="2:51" s="13" customFormat="1" ht="11.25">
      <c r="B133" s="195"/>
      <c r="C133" s="196"/>
      <c r="D133" s="197" t="s">
        <v>238</v>
      </c>
      <c r="E133" s="198" t="s">
        <v>28</v>
      </c>
      <c r="F133" s="199" t="s">
        <v>239</v>
      </c>
      <c r="G133" s="196"/>
      <c r="H133" s="198" t="s">
        <v>28</v>
      </c>
      <c r="I133" s="200"/>
      <c r="J133" s="196"/>
      <c r="K133" s="196"/>
      <c r="L133" s="201"/>
      <c r="M133" s="202"/>
      <c r="N133" s="203"/>
      <c r="O133" s="203"/>
      <c r="P133" s="203"/>
      <c r="Q133" s="203"/>
      <c r="R133" s="203"/>
      <c r="S133" s="203"/>
      <c r="T133" s="204"/>
      <c r="AT133" s="205" t="s">
        <v>238</v>
      </c>
      <c r="AU133" s="205" t="s">
        <v>85</v>
      </c>
      <c r="AV133" s="13" t="s">
        <v>82</v>
      </c>
      <c r="AW133" s="13" t="s">
        <v>35</v>
      </c>
      <c r="AX133" s="13" t="s">
        <v>74</v>
      </c>
      <c r="AY133" s="205" t="s">
        <v>228</v>
      </c>
    </row>
    <row r="134" spans="2:51" s="14" customFormat="1" ht="11.25">
      <c r="B134" s="206"/>
      <c r="C134" s="207"/>
      <c r="D134" s="197" t="s">
        <v>238</v>
      </c>
      <c r="E134" s="208" t="s">
        <v>28</v>
      </c>
      <c r="F134" s="209" t="s">
        <v>82</v>
      </c>
      <c r="G134" s="207"/>
      <c r="H134" s="210">
        <v>1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238</v>
      </c>
      <c r="AU134" s="216" t="s">
        <v>85</v>
      </c>
      <c r="AV134" s="14" t="s">
        <v>85</v>
      </c>
      <c r="AW134" s="14" t="s">
        <v>35</v>
      </c>
      <c r="AX134" s="14" t="s">
        <v>82</v>
      </c>
      <c r="AY134" s="216" t="s">
        <v>228</v>
      </c>
    </row>
    <row r="135" spans="1:65" s="2" customFormat="1" ht="37.9" customHeight="1">
      <c r="A135" s="36"/>
      <c r="B135" s="37"/>
      <c r="C135" s="177" t="s">
        <v>285</v>
      </c>
      <c r="D135" s="177" t="s">
        <v>230</v>
      </c>
      <c r="E135" s="178" t="s">
        <v>286</v>
      </c>
      <c r="F135" s="179" t="s">
        <v>287</v>
      </c>
      <c r="G135" s="180" t="s">
        <v>275</v>
      </c>
      <c r="H135" s="181">
        <v>1.231</v>
      </c>
      <c r="I135" s="182"/>
      <c r="J135" s="183">
        <f>ROUND(I135*H135,2)</f>
        <v>0</v>
      </c>
      <c r="K135" s="179" t="s">
        <v>28</v>
      </c>
      <c r="L135" s="41"/>
      <c r="M135" s="184" t="s">
        <v>28</v>
      </c>
      <c r="N135" s="185" t="s">
        <v>45</v>
      </c>
      <c r="O135" s="66"/>
      <c r="P135" s="186">
        <f>O135*H135</f>
        <v>0</v>
      </c>
      <c r="Q135" s="186">
        <v>0.3484</v>
      </c>
      <c r="R135" s="186">
        <f>Q135*H135</f>
        <v>0.4288804</v>
      </c>
      <c r="S135" s="186">
        <v>0</v>
      </c>
      <c r="T135" s="187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8" t="s">
        <v>176</v>
      </c>
      <c r="AT135" s="188" t="s">
        <v>230</v>
      </c>
      <c r="AU135" s="188" t="s">
        <v>85</v>
      </c>
      <c r="AY135" s="19" t="s">
        <v>228</v>
      </c>
      <c r="BE135" s="189">
        <f>IF(N135="základní",J135,0)</f>
        <v>0</v>
      </c>
      <c r="BF135" s="189">
        <f>IF(N135="snížená",J135,0)</f>
        <v>0</v>
      </c>
      <c r="BG135" s="189">
        <f>IF(N135="zákl. přenesená",J135,0)</f>
        <v>0</v>
      </c>
      <c r="BH135" s="189">
        <f>IF(N135="sníž. přenesená",J135,0)</f>
        <v>0</v>
      </c>
      <c r="BI135" s="189">
        <f>IF(N135="nulová",J135,0)</f>
        <v>0</v>
      </c>
      <c r="BJ135" s="19" t="s">
        <v>82</v>
      </c>
      <c r="BK135" s="189">
        <f>ROUND(I135*H135,2)</f>
        <v>0</v>
      </c>
      <c r="BL135" s="19" t="s">
        <v>176</v>
      </c>
      <c r="BM135" s="188" t="s">
        <v>288</v>
      </c>
    </row>
    <row r="136" spans="2:51" s="13" customFormat="1" ht="11.25">
      <c r="B136" s="195"/>
      <c r="C136" s="196"/>
      <c r="D136" s="197" t="s">
        <v>238</v>
      </c>
      <c r="E136" s="198" t="s">
        <v>28</v>
      </c>
      <c r="F136" s="199" t="s">
        <v>239</v>
      </c>
      <c r="G136" s="196"/>
      <c r="H136" s="198" t="s">
        <v>28</v>
      </c>
      <c r="I136" s="200"/>
      <c r="J136" s="196"/>
      <c r="K136" s="196"/>
      <c r="L136" s="201"/>
      <c r="M136" s="202"/>
      <c r="N136" s="203"/>
      <c r="O136" s="203"/>
      <c r="P136" s="203"/>
      <c r="Q136" s="203"/>
      <c r="R136" s="203"/>
      <c r="S136" s="203"/>
      <c r="T136" s="204"/>
      <c r="AT136" s="205" t="s">
        <v>238</v>
      </c>
      <c r="AU136" s="205" t="s">
        <v>85</v>
      </c>
      <c r="AV136" s="13" t="s">
        <v>82</v>
      </c>
      <c r="AW136" s="13" t="s">
        <v>35</v>
      </c>
      <c r="AX136" s="13" t="s">
        <v>74</v>
      </c>
      <c r="AY136" s="205" t="s">
        <v>228</v>
      </c>
    </row>
    <row r="137" spans="2:51" s="14" customFormat="1" ht="11.25">
      <c r="B137" s="206"/>
      <c r="C137" s="207"/>
      <c r="D137" s="197" t="s">
        <v>238</v>
      </c>
      <c r="E137" s="208" t="s">
        <v>28</v>
      </c>
      <c r="F137" s="209" t="s">
        <v>289</v>
      </c>
      <c r="G137" s="207"/>
      <c r="H137" s="210">
        <v>1.231</v>
      </c>
      <c r="I137" s="211"/>
      <c r="J137" s="207"/>
      <c r="K137" s="207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238</v>
      </c>
      <c r="AU137" s="216" t="s">
        <v>85</v>
      </c>
      <c r="AV137" s="14" t="s">
        <v>85</v>
      </c>
      <c r="AW137" s="14" t="s">
        <v>35</v>
      </c>
      <c r="AX137" s="14" t="s">
        <v>82</v>
      </c>
      <c r="AY137" s="216" t="s">
        <v>228</v>
      </c>
    </row>
    <row r="138" spans="1:65" s="2" customFormat="1" ht="37.9" customHeight="1">
      <c r="A138" s="36"/>
      <c r="B138" s="37"/>
      <c r="C138" s="177" t="s">
        <v>290</v>
      </c>
      <c r="D138" s="177" t="s">
        <v>230</v>
      </c>
      <c r="E138" s="178" t="s">
        <v>291</v>
      </c>
      <c r="F138" s="179" t="s">
        <v>292</v>
      </c>
      <c r="G138" s="180" t="s">
        <v>233</v>
      </c>
      <c r="H138" s="181">
        <v>1.07</v>
      </c>
      <c r="I138" s="182"/>
      <c r="J138" s="183">
        <f>ROUND(I138*H138,2)</f>
        <v>0</v>
      </c>
      <c r="K138" s="179" t="s">
        <v>234</v>
      </c>
      <c r="L138" s="41"/>
      <c r="M138" s="184" t="s">
        <v>28</v>
      </c>
      <c r="N138" s="185" t="s">
        <v>45</v>
      </c>
      <c r="O138" s="66"/>
      <c r="P138" s="186">
        <f>O138*H138</f>
        <v>0</v>
      </c>
      <c r="Q138" s="186">
        <v>1.8775</v>
      </c>
      <c r="R138" s="186">
        <f>Q138*H138</f>
        <v>2.008925</v>
      </c>
      <c r="S138" s="186">
        <v>0</v>
      </c>
      <c r="T138" s="187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8" t="s">
        <v>176</v>
      </c>
      <c r="AT138" s="188" t="s">
        <v>230</v>
      </c>
      <c r="AU138" s="188" t="s">
        <v>85</v>
      </c>
      <c r="AY138" s="19" t="s">
        <v>228</v>
      </c>
      <c r="BE138" s="189">
        <f>IF(N138="základní",J138,0)</f>
        <v>0</v>
      </c>
      <c r="BF138" s="189">
        <f>IF(N138="snížená",J138,0)</f>
        <v>0</v>
      </c>
      <c r="BG138" s="189">
        <f>IF(N138="zákl. přenesená",J138,0)</f>
        <v>0</v>
      </c>
      <c r="BH138" s="189">
        <f>IF(N138="sníž. přenesená",J138,0)</f>
        <v>0</v>
      </c>
      <c r="BI138" s="189">
        <f>IF(N138="nulová",J138,0)</f>
        <v>0</v>
      </c>
      <c r="BJ138" s="19" t="s">
        <v>82</v>
      </c>
      <c r="BK138" s="189">
        <f>ROUND(I138*H138,2)</f>
        <v>0</v>
      </c>
      <c r="BL138" s="19" t="s">
        <v>176</v>
      </c>
      <c r="BM138" s="188" t="s">
        <v>293</v>
      </c>
    </row>
    <row r="139" spans="1:47" s="2" customFormat="1" ht="11.25">
      <c r="A139" s="36"/>
      <c r="B139" s="37"/>
      <c r="C139" s="38"/>
      <c r="D139" s="190" t="s">
        <v>236</v>
      </c>
      <c r="E139" s="38"/>
      <c r="F139" s="191" t="s">
        <v>294</v>
      </c>
      <c r="G139" s="38"/>
      <c r="H139" s="38"/>
      <c r="I139" s="192"/>
      <c r="J139" s="38"/>
      <c r="K139" s="38"/>
      <c r="L139" s="41"/>
      <c r="M139" s="193"/>
      <c r="N139" s="194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236</v>
      </c>
      <c r="AU139" s="19" t="s">
        <v>85</v>
      </c>
    </row>
    <row r="140" spans="2:51" s="13" customFormat="1" ht="11.25">
      <c r="B140" s="195"/>
      <c r="C140" s="196"/>
      <c r="D140" s="197" t="s">
        <v>238</v>
      </c>
      <c r="E140" s="198" t="s">
        <v>28</v>
      </c>
      <c r="F140" s="199" t="s">
        <v>239</v>
      </c>
      <c r="G140" s="196"/>
      <c r="H140" s="198" t="s">
        <v>28</v>
      </c>
      <c r="I140" s="200"/>
      <c r="J140" s="196"/>
      <c r="K140" s="196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238</v>
      </c>
      <c r="AU140" s="205" t="s">
        <v>85</v>
      </c>
      <c r="AV140" s="13" t="s">
        <v>82</v>
      </c>
      <c r="AW140" s="13" t="s">
        <v>35</v>
      </c>
      <c r="AX140" s="13" t="s">
        <v>74</v>
      </c>
      <c r="AY140" s="205" t="s">
        <v>228</v>
      </c>
    </row>
    <row r="141" spans="2:51" s="14" customFormat="1" ht="11.25">
      <c r="B141" s="206"/>
      <c r="C141" s="207"/>
      <c r="D141" s="197" t="s">
        <v>238</v>
      </c>
      <c r="E141" s="208" t="s">
        <v>28</v>
      </c>
      <c r="F141" s="209" t="s">
        <v>295</v>
      </c>
      <c r="G141" s="207"/>
      <c r="H141" s="210">
        <v>0.8</v>
      </c>
      <c r="I141" s="211"/>
      <c r="J141" s="207"/>
      <c r="K141" s="207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238</v>
      </c>
      <c r="AU141" s="216" t="s">
        <v>85</v>
      </c>
      <c r="AV141" s="14" t="s">
        <v>85</v>
      </c>
      <c r="AW141" s="14" t="s">
        <v>35</v>
      </c>
      <c r="AX141" s="14" t="s">
        <v>74</v>
      </c>
      <c r="AY141" s="216" t="s">
        <v>228</v>
      </c>
    </row>
    <row r="142" spans="2:51" s="14" customFormat="1" ht="11.25">
      <c r="B142" s="206"/>
      <c r="C142" s="207"/>
      <c r="D142" s="197" t="s">
        <v>238</v>
      </c>
      <c r="E142" s="208" t="s">
        <v>28</v>
      </c>
      <c r="F142" s="209" t="s">
        <v>296</v>
      </c>
      <c r="G142" s="207"/>
      <c r="H142" s="210">
        <v>0.27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238</v>
      </c>
      <c r="AU142" s="216" t="s">
        <v>85</v>
      </c>
      <c r="AV142" s="14" t="s">
        <v>85</v>
      </c>
      <c r="AW142" s="14" t="s">
        <v>35</v>
      </c>
      <c r="AX142" s="14" t="s">
        <v>74</v>
      </c>
      <c r="AY142" s="216" t="s">
        <v>228</v>
      </c>
    </row>
    <row r="143" spans="2:51" s="15" customFormat="1" ht="11.25">
      <c r="B143" s="217"/>
      <c r="C143" s="218"/>
      <c r="D143" s="197" t="s">
        <v>238</v>
      </c>
      <c r="E143" s="219" t="s">
        <v>28</v>
      </c>
      <c r="F143" s="220" t="s">
        <v>241</v>
      </c>
      <c r="G143" s="218"/>
      <c r="H143" s="221">
        <v>1.07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238</v>
      </c>
      <c r="AU143" s="227" t="s">
        <v>85</v>
      </c>
      <c r="AV143" s="15" t="s">
        <v>176</v>
      </c>
      <c r="AW143" s="15" t="s">
        <v>35</v>
      </c>
      <c r="AX143" s="15" t="s">
        <v>82</v>
      </c>
      <c r="AY143" s="227" t="s">
        <v>228</v>
      </c>
    </row>
    <row r="144" spans="1:65" s="2" customFormat="1" ht="37.9" customHeight="1">
      <c r="A144" s="36"/>
      <c r="B144" s="37"/>
      <c r="C144" s="177" t="s">
        <v>297</v>
      </c>
      <c r="D144" s="177" t="s">
        <v>230</v>
      </c>
      <c r="E144" s="178" t="s">
        <v>298</v>
      </c>
      <c r="F144" s="179" t="s">
        <v>299</v>
      </c>
      <c r="G144" s="180" t="s">
        <v>233</v>
      </c>
      <c r="H144" s="181">
        <v>2.52</v>
      </c>
      <c r="I144" s="182"/>
      <c r="J144" s="183">
        <f>ROUND(I144*H144,2)</f>
        <v>0</v>
      </c>
      <c r="K144" s="179" t="s">
        <v>234</v>
      </c>
      <c r="L144" s="41"/>
      <c r="M144" s="184" t="s">
        <v>28</v>
      </c>
      <c r="N144" s="185" t="s">
        <v>45</v>
      </c>
      <c r="O144" s="66"/>
      <c r="P144" s="186">
        <f>O144*H144</f>
        <v>0</v>
      </c>
      <c r="Q144" s="186">
        <v>1.8775</v>
      </c>
      <c r="R144" s="186">
        <f>Q144*H144</f>
        <v>4.7313</v>
      </c>
      <c r="S144" s="186">
        <v>0</v>
      </c>
      <c r="T144" s="187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8" t="s">
        <v>176</v>
      </c>
      <c r="AT144" s="188" t="s">
        <v>230</v>
      </c>
      <c r="AU144" s="188" t="s">
        <v>85</v>
      </c>
      <c r="AY144" s="19" t="s">
        <v>228</v>
      </c>
      <c r="BE144" s="189">
        <f>IF(N144="základní",J144,0)</f>
        <v>0</v>
      </c>
      <c r="BF144" s="189">
        <f>IF(N144="snížená",J144,0)</f>
        <v>0</v>
      </c>
      <c r="BG144" s="189">
        <f>IF(N144="zákl. přenesená",J144,0)</f>
        <v>0</v>
      </c>
      <c r="BH144" s="189">
        <f>IF(N144="sníž. přenesená",J144,0)</f>
        <v>0</v>
      </c>
      <c r="BI144" s="189">
        <f>IF(N144="nulová",J144,0)</f>
        <v>0</v>
      </c>
      <c r="BJ144" s="19" t="s">
        <v>82</v>
      </c>
      <c r="BK144" s="189">
        <f>ROUND(I144*H144,2)</f>
        <v>0</v>
      </c>
      <c r="BL144" s="19" t="s">
        <v>176</v>
      </c>
      <c r="BM144" s="188" t="s">
        <v>300</v>
      </c>
    </row>
    <row r="145" spans="1:47" s="2" customFormat="1" ht="11.25">
      <c r="A145" s="36"/>
      <c r="B145" s="37"/>
      <c r="C145" s="38"/>
      <c r="D145" s="190" t="s">
        <v>236</v>
      </c>
      <c r="E145" s="38"/>
      <c r="F145" s="191" t="s">
        <v>301</v>
      </c>
      <c r="G145" s="38"/>
      <c r="H145" s="38"/>
      <c r="I145" s="192"/>
      <c r="J145" s="38"/>
      <c r="K145" s="38"/>
      <c r="L145" s="41"/>
      <c r="M145" s="193"/>
      <c r="N145" s="194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236</v>
      </c>
      <c r="AU145" s="19" t="s">
        <v>85</v>
      </c>
    </row>
    <row r="146" spans="2:51" s="13" customFormat="1" ht="11.25">
      <c r="B146" s="195"/>
      <c r="C146" s="196"/>
      <c r="D146" s="197" t="s">
        <v>238</v>
      </c>
      <c r="E146" s="198" t="s">
        <v>28</v>
      </c>
      <c r="F146" s="199" t="s">
        <v>239</v>
      </c>
      <c r="G146" s="196"/>
      <c r="H146" s="198" t="s">
        <v>28</v>
      </c>
      <c r="I146" s="200"/>
      <c r="J146" s="196"/>
      <c r="K146" s="196"/>
      <c r="L146" s="201"/>
      <c r="M146" s="202"/>
      <c r="N146" s="203"/>
      <c r="O146" s="203"/>
      <c r="P146" s="203"/>
      <c r="Q146" s="203"/>
      <c r="R146" s="203"/>
      <c r="S146" s="203"/>
      <c r="T146" s="204"/>
      <c r="AT146" s="205" t="s">
        <v>238</v>
      </c>
      <c r="AU146" s="205" t="s">
        <v>85</v>
      </c>
      <c r="AV146" s="13" t="s">
        <v>82</v>
      </c>
      <c r="AW146" s="13" t="s">
        <v>35</v>
      </c>
      <c r="AX146" s="13" t="s">
        <v>74</v>
      </c>
      <c r="AY146" s="205" t="s">
        <v>228</v>
      </c>
    </row>
    <row r="147" spans="2:51" s="14" customFormat="1" ht="11.25">
      <c r="B147" s="206"/>
      <c r="C147" s="207"/>
      <c r="D147" s="197" t="s">
        <v>238</v>
      </c>
      <c r="E147" s="208" t="s">
        <v>28</v>
      </c>
      <c r="F147" s="209" t="s">
        <v>302</v>
      </c>
      <c r="G147" s="207"/>
      <c r="H147" s="210">
        <v>2.52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238</v>
      </c>
      <c r="AU147" s="216" t="s">
        <v>85</v>
      </c>
      <c r="AV147" s="14" t="s">
        <v>85</v>
      </c>
      <c r="AW147" s="14" t="s">
        <v>35</v>
      </c>
      <c r="AX147" s="14" t="s">
        <v>82</v>
      </c>
      <c r="AY147" s="216" t="s">
        <v>228</v>
      </c>
    </row>
    <row r="148" spans="1:65" s="2" customFormat="1" ht="24.2" customHeight="1">
      <c r="A148" s="36"/>
      <c r="B148" s="37"/>
      <c r="C148" s="177" t="s">
        <v>303</v>
      </c>
      <c r="D148" s="177" t="s">
        <v>230</v>
      </c>
      <c r="E148" s="178" t="s">
        <v>304</v>
      </c>
      <c r="F148" s="179" t="s">
        <v>305</v>
      </c>
      <c r="G148" s="180" t="s">
        <v>275</v>
      </c>
      <c r="H148" s="181">
        <v>85.965</v>
      </c>
      <c r="I148" s="182"/>
      <c r="J148" s="183">
        <f>ROUND(I148*H148,2)</f>
        <v>0</v>
      </c>
      <c r="K148" s="179" t="s">
        <v>28</v>
      </c>
      <c r="L148" s="41"/>
      <c r="M148" s="184" t="s">
        <v>28</v>
      </c>
      <c r="N148" s="185" t="s">
        <v>45</v>
      </c>
      <c r="O148" s="66"/>
      <c r="P148" s="186">
        <f>O148*H148</f>
        <v>0</v>
      </c>
      <c r="Q148" s="186">
        <v>0.04795</v>
      </c>
      <c r="R148" s="186">
        <f>Q148*H148</f>
        <v>4.12202175</v>
      </c>
      <c r="S148" s="186">
        <v>0</v>
      </c>
      <c r="T148" s="187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8" t="s">
        <v>176</v>
      </c>
      <c r="AT148" s="188" t="s">
        <v>230</v>
      </c>
      <c r="AU148" s="188" t="s">
        <v>85</v>
      </c>
      <c r="AY148" s="19" t="s">
        <v>228</v>
      </c>
      <c r="BE148" s="189">
        <f>IF(N148="základní",J148,0)</f>
        <v>0</v>
      </c>
      <c r="BF148" s="189">
        <f>IF(N148="snížená",J148,0)</f>
        <v>0</v>
      </c>
      <c r="BG148" s="189">
        <f>IF(N148="zákl. přenesená",J148,0)</f>
        <v>0</v>
      </c>
      <c r="BH148" s="189">
        <f>IF(N148="sníž. přenesená",J148,0)</f>
        <v>0</v>
      </c>
      <c r="BI148" s="189">
        <f>IF(N148="nulová",J148,0)</f>
        <v>0</v>
      </c>
      <c r="BJ148" s="19" t="s">
        <v>82</v>
      </c>
      <c r="BK148" s="189">
        <f>ROUND(I148*H148,2)</f>
        <v>0</v>
      </c>
      <c r="BL148" s="19" t="s">
        <v>176</v>
      </c>
      <c r="BM148" s="188" t="s">
        <v>306</v>
      </c>
    </row>
    <row r="149" spans="2:51" s="14" customFormat="1" ht="11.25">
      <c r="B149" s="206"/>
      <c r="C149" s="207"/>
      <c r="D149" s="197" t="s">
        <v>238</v>
      </c>
      <c r="E149" s="208" t="s">
        <v>28</v>
      </c>
      <c r="F149" s="209" t="s">
        <v>307</v>
      </c>
      <c r="G149" s="207"/>
      <c r="H149" s="210">
        <v>85.965</v>
      </c>
      <c r="I149" s="211"/>
      <c r="J149" s="207"/>
      <c r="K149" s="207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238</v>
      </c>
      <c r="AU149" s="216" t="s">
        <v>85</v>
      </c>
      <c r="AV149" s="14" t="s">
        <v>85</v>
      </c>
      <c r="AW149" s="14" t="s">
        <v>35</v>
      </c>
      <c r="AX149" s="14" t="s">
        <v>82</v>
      </c>
      <c r="AY149" s="216" t="s">
        <v>228</v>
      </c>
    </row>
    <row r="150" spans="1:65" s="2" customFormat="1" ht="37.9" customHeight="1">
      <c r="A150" s="36"/>
      <c r="B150" s="37"/>
      <c r="C150" s="177" t="s">
        <v>308</v>
      </c>
      <c r="D150" s="177" t="s">
        <v>230</v>
      </c>
      <c r="E150" s="178" t="s">
        <v>309</v>
      </c>
      <c r="F150" s="179" t="s">
        <v>310</v>
      </c>
      <c r="G150" s="180" t="s">
        <v>275</v>
      </c>
      <c r="H150" s="181">
        <v>5.58</v>
      </c>
      <c r="I150" s="182"/>
      <c r="J150" s="183">
        <f>ROUND(I150*H150,2)</f>
        <v>0</v>
      </c>
      <c r="K150" s="179" t="s">
        <v>234</v>
      </c>
      <c r="L150" s="41"/>
      <c r="M150" s="184" t="s">
        <v>28</v>
      </c>
      <c r="N150" s="185" t="s">
        <v>45</v>
      </c>
      <c r="O150" s="66"/>
      <c r="P150" s="186">
        <f>O150*H150</f>
        <v>0</v>
      </c>
      <c r="Q150" s="186">
        <v>0.09007</v>
      </c>
      <c r="R150" s="186">
        <f>Q150*H150</f>
        <v>0.5025906</v>
      </c>
      <c r="S150" s="186">
        <v>0</v>
      </c>
      <c r="T150" s="187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8" t="s">
        <v>176</v>
      </c>
      <c r="AT150" s="188" t="s">
        <v>230</v>
      </c>
      <c r="AU150" s="188" t="s">
        <v>85</v>
      </c>
      <c r="AY150" s="19" t="s">
        <v>228</v>
      </c>
      <c r="BE150" s="189">
        <f>IF(N150="základní",J150,0)</f>
        <v>0</v>
      </c>
      <c r="BF150" s="189">
        <f>IF(N150="snížená",J150,0)</f>
        <v>0</v>
      </c>
      <c r="BG150" s="189">
        <f>IF(N150="zákl. přenesená",J150,0)</f>
        <v>0</v>
      </c>
      <c r="BH150" s="189">
        <f>IF(N150="sníž. přenesená",J150,0)</f>
        <v>0</v>
      </c>
      <c r="BI150" s="189">
        <f>IF(N150="nulová",J150,0)</f>
        <v>0</v>
      </c>
      <c r="BJ150" s="19" t="s">
        <v>82</v>
      </c>
      <c r="BK150" s="189">
        <f>ROUND(I150*H150,2)</f>
        <v>0</v>
      </c>
      <c r="BL150" s="19" t="s">
        <v>176</v>
      </c>
      <c r="BM150" s="188" t="s">
        <v>311</v>
      </c>
    </row>
    <row r="151" spans="1:47" s="2" customFormat="1" ht="11.25">
      <c r="A151" s="36"/>
      <c r="B151" s="37"/>
      <c r="C151" s="38"/>
      <c r="D151" s="190" t="s">
        <v>236</v>
      </c>
      <c r="E151" s="38"/>
      <c r="F151" s="191" t="s">
        <v>312</v>
      </c>
      <c r="G151" s="38"/>
      <c r="H151" s="38"/>
      <c r="I151" s="192"/>
      <c r="J151" s="38"/>
      <c r="K151" s="38"/>
      <c r="L151" s="41"/>
      <c r="M151" s="193"/>
      <c r="N151" s="194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236</v>
      </c>
      <c r="AU151" s="19" t="s">
        <v>85</v>
      </c>
    </row>
    <row r="152" spans="2:51" s="13" customFormat="1" ht="11.25">
      <c r="B152" s="195"/>
      <c r="C152" s="196"/>
      <c r="D152" s="197" t="s">
        <v>238</v>
      </c>
      <c r="E152" s="198" t="s">
        <v>28</v>
      </c>
      <c r="F152" s="199" t="s">
        <v>239</v>
      </c>
      <c r="G152" s="196"/>
      <c r="H152" s="198" t="s">
        <v>28</v>
      </c>
      <c r="I152" s="200"/>
      <c r="J152" s="196"/>
      <c r="K152" s="196"/>
      <c r="L152" s="201"/>
      <c r="M152" s="202"/>
      <c r="N152" s="203"/>
      <c r="O152" s="203"/>
      <c r="P152" s="203"/>
      <c r="Q152" s="203"/>
      <c r="R152" s="203"/>
      <c r="S152" s="203"/>
      <c r="T152" s="204"/>
      <c r="AT152" s="205" t="s">
        <v>238</v>
      </c>
      <c r="AU152" s="205" t="s">
        <v>85</v>
      </c>
      <c r="AV152" s="13" t="s">
        <v>82</v>
      </c>
      <c r="AW152" s="13" t="s">
        <v>35</v>
      </c>
      <c r="AX152" s="13" t="s">
        <v>74</v>
      </c>
      <c r="AY152" s="205" t="s">
        <v>228</v>
      </c>
    </row>
    <row r="153" spans="2:51" s="14" customFormat="1" ht="11.25">
      <c r="B153" s="206"/>
      <c r="C153" s="207"/>
      <c r="D153" s="197" t="s">
        <v>238</v>
      </c>
      <c r="E153" s="208" t="s">
        <v>28</v>
      </c>
      <c r="F153" s="209" t="s">
        <v>313</v>
      </c>
      <c r="G153" s="207"/>
      <c r="H153" s="210">
        <v>7.38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238</v>
      </c>
      <c r="AU153" s="216" t="s">
        <v>85</v>
      </c>
      <c r="AV153" s="14" t="s">
        <v>85</v>
      </c>
      <c r="AW153" s="14" t="s">
        <v>35</v>
      </c>
      <c r="AX153" s="14" t="s">
        <v>74</v>
      </c>
      <c r="AY153" s="216" t="s">
        <v>228</v>
      </c>
    </row>
    <row r="154" spans="2:51" s="14" customFormat="1" ht="11.25">
      <c r="B154" s="206"/>
      <c r="C154" s="207"/>
      <c r="D154" s="197" t="s">
        <v>238</v>
      </c>
      <c r="E154" s="208" t="s">
        <v>28</v>
      </c>
      <c r="F154" s="209" t="s">
        <v>314</v>
      </c>
      <c r="G154" s="207"/>
      <c r="H154" s="210">
        <v>-1.8</v>
      </c>
      <c r="I154" s="211"/>
      <c r="J154" s="207"/>
      <c r="K154" s="207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238</v>
      </c>
      <c r="AU154" s="216" t="s">
        <v>85</v>
      </c>
      <c r="AV154" s="14" t="s">
        <v>85</v>
      </c>
      <c r="AW154" s="14" t="s">
        <v>35</v>
      </c>
      <c r="AX154" s="14" t="s">
        <v>74</v>
      </c>
      <c r="AY154" s="216" t="s">
        <v>228</v>
      </c>
    </row>
    <row r="155" spans="2:51" s="15" customFormat="1" ht="11.25">
      <c r="B155" s="217"/>
      <c r="C155" s="218"/>
      <c r="D155" s="197" t="s">
        <v>238</v>
      </c>
      <c r="E155" s="219" t="s">
        <v>28</v>
      </c>
      <c r="F155" s="220" t="s">
        <v>241</v>
      </c>
      <c r="G155" s="218"/>
      <c r="H155" s="221">
        <v>5.58</v>
      </c>
      <c r="I155" s="222"/>
      <c r="J155" s="218"/>
      <c r="K155" s="218"/>
      <c r="L155" s="223"/>
      <c r="M155" s="224"/>
      <c r="N155" s="225"/>
      <c r="O155" s="225"/>
      <c r="P155" s="225"/>
      <c r="Q155" s="225"/>
      <c r="R155" s="225"/>
      <c r="S155" s="225"/>
      <c r="T155" s="226"/>
      <c r="AT155" s="227" t="s">
        <v>238</v>
      </c>
      <c r="AU155" s="227" t="s">
        <v>85</v>
      </c>
      <c r="AV155" s="15" t="s">
        <v>176</v>
      </c>
      <c r="AW155" s="15" t="s">
        <v>35</v>
      </c>
      <c r="AX155" s="15" t="s">
        <v>82</v>
      </c>
      <c r="AY155" s="227" t="s">
        <v>228</v>
      </c>
    </row>
    <row r="156" spans="1:65" s="2" customFormat="1" ht="37.9" customHeight="1">
      <c r="A156" s="36"/>
      <c r="B156" s="37"/>
      <c r="C156" s="177" t="s">
        <v>8</v>
      </c>
      <c r="D156" s="177" t="s">
        <v>230</v>
      </c>
      <c r="E156" s="178" t="s">
        <v>315</v>
      </c>
      <c r="F156" s="179" t="s">
        <v>316</v>
      </c>
      <c r="G156" s="180" t="s">
        <v>275</v>
      </c>
      <c r="H156" s="181">
        <v>1.305</v>
      </c>
      <c r="I156" s="182"/>
      <c r="J156" s="183">
        <f>ROUND(I156*H156,2)</f>
        <v>0</v>
      </c>
      <c r="K156" s="179" t="s">
        <v>234</v>
      </c>
      <c r="L156" s="41"/>
      <c r="M156" s="184" t="s">
        <v>28</v>
      </c>
      <c r="N156" s="185" t="s">
        <v>45</v>
      </c>
      <c r="O156" s="66"/>
      <c r="P156" s="186">
        <f>O156*H156</f>
        <v>0</v>
      </c>
      <c r="Q156" s="186">
        <v>0.10863</v>
      </c>
      <c r="R156" s="186">
        <f>Q156*H156</f>
        <v>0.14176215</v>
      </c>
      <c r="S156" s="186">
        <v>0</v>
      </c>
      <c r="T156" s="187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8" t="s">
        <v>176</v>
      </c>
      <c r="AT156" s="188" t="s">
        <v>230</v>
      </c>
      <c r="AU156" s="188" t="s">
        <v>85</v>
      </c>
      <c r="AY156" s="19" t="s">
        <v>228</v>
      </c>
      <c r="BE156" s="189">
        <f>IF(N156="základní",J156,0)</f>
        <v>0</v>
      </c>
      <c r="BF156" s="189">
        <f>IF(N156="snížená",J156,0)</f>
        <v>0</v>
      </c>
      <c r="BG156" s="189">
        <f>IF(N156="zákl. přenesená",J156,0)</f>
        <v>0</v>
      </c>
      <c r="BH156" s="189">
        <f>IF(N156="sníž. přenesená",J156,0)</f>
        <v>0</v>
      </c>
      <c r="BI156" s="189">
        <f>IF(N156="nulová",J156,0)</f>
        <v>0</v>
      </c>
      <c r="BJ156" s="19" t="s">
        <v>82</v>
      </c>
      <c r="BK156" s="189">
        <f>ROUND(I156*H156,2)</f>
        <v>0</v>
      </c>
      <c r="BL156" s="19" t="s">
        <v>176</v>
      </c>
      <c r="BM156" s="188" t="s">
        <v>317</v>
      </c>
    </row>
    <row r="157" spans="1:47" s="2" customFormat="1" ht="11.25">
      <c r="A157" s="36"/>
      <c r="B157" s="37"/>
      <c r="C157" s="38"/>
      <c r="D157" s="190" t="s">
        <v>236</v>
      </c>
      <c r="E157" s="38"/>
      <c r="F157" s="191" t="s">
        <v>318</v>
      </c>
      <c r="G157" s="38"/>
      <c r="H157" s="38"/>
      <c r="I157" s="192"/>
      <c r="J157" s="38"/>
      <c r="K157" s="38"/>
      <c r="L157" s="41"/>
      <c r="M157" s="193"/>
      <c r="N157" s="194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236</v>
      </c>
      <c r="AU157" s="19" t="s">
        <v>85</v>
      </c>
    </row>
    <row r="158" spans="2:51" s="13" customFormat="1" ht="11.25">
      <c r="B158" s="195"/>
      <c r="C158" s="196"/>
      <c r="D158" s="197" t="s">
        <v>238</v>
      </c>
      <c r="E158" s="198" t="s">
        <v>28</v>
      </c>
      <c r="F158" s="199" t="s">
        <v>239</v>
      </c>
      <c r="G158" s="196"/>
      <c r="H158" s="198" t="s">
        <v>28</v>
      </c>
      <c r="I158" s="200"/>
      <c r="J158" s="196"/>
      <c r="K158" s="196"/>
      <c r="L158" s="201"/>
      <c r="M158" s="202"/>
      <c r="N158" s="203"/>
      <c r="O158" s="203"/>
      <c r="P158" s="203"/>
      <c r="Q158" s="203"/>
      <c r="R158" s="203"/>
      <c r="S158" s="203"/>
      <c r="T158" s="204"/>
      <c r="AT158" s="205" t="s">
        <v>238</v>
      </c>
      <c r="AU158" s="205" t="s">
        <v>85</v>
      </c>
      <c r="AV158" s="13" t="s">
        <v>82</v>
      </c>
      <c r="AW158" s="13" t="s">
        <v>35</v>
      </c>
      <c r="AX158" s="13" t="s">
        <v>74</v>
      </c>
      <c r="AY158" s="205" t="s">
        <v>228</v>
      </c>
    </row>
    <row r="159" spans="2:51" s="14" customFormat="1" ht="11.25">
      <c r="B159" s="206"/>
      <c r="C159" s="207"/>
      <c r="D159" s="197" t="s">
        <v>238</v>
      </c>
      <c r="E159" s="208" t="s">
        <v>28</v>
      </c>
      <c r="F159" s="209" t="s">
        <v>319</v>
      </c>
      <c r="G159" s="207"/>
      <c r="H159" s="210">
        <v>1.305</v>
      </c>
      <c r="I159" s="211"/>
      <c r="J159" s="207"/>
      <c r="K159" s="207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238</v>
      </c>
      <c r="AU159" s="216" t="s">
        <v>85</v>
      </c>
      <c r="AV159" s="14" t="s">
        <v>85</v>
      </c>
      <c r="AW159" s="14" t="s">
        <v>35</v>
      </c>
      <c r="AX159" s="14" t="s">
        <v>82</v>
      </c>
      <c r="AY159" s="216" t="s">
        <v>228</v>
      </c>
    </row>
    <row r="160" spans="1:65" s="2" customFormat="1" ht="24.2" customHeight="1">
      <c r="A160" s="36"/>
      <c r="B160" s="37"/>
      <c r="C160" s="177" t="s">
        <v>320</v>
      </c>
      <c r="D160" s="177" t="s">
        <v>230</v>
      </c>
      <c r="E160" s="178" t="s">
        <v>321</v>
      </c>
      <c r="F160" s="179" t="s">
        <v>322</v>
      </c>
      <c r="G160" s="180" t="s">
        <v>323</v>
      </c>
      <c r="H160" s="181">
        <v>2.46</v>
      </c>
      <c r="I160" s="182"/>
      <c r="J160" s="183">
        <f>ROUND(I160*H160,2)</f>
        <v>0</v>
      </c>
      <c r="K160" s="179" t="s">
        <v>234</v>
      </c>
      <c r="L160" s="41"/>
      <c r="M160" s="184" t="s">
        <v>28</v>
      </c>
      <c r="N160" s="185" t="s">
        <v>45</v>
      </c>
      <c r="O160" s="66"/>
      <c r="P160" s="186">
        <f>O160*H160</f>
        <v>0</v>
      </c>
      <c r="Q160" s="186">
        <v>8E-05</v>
      </c>
      <c r="R160" s="186">
        <f>Q160*H160</f>
        <v>0.0001968</v>
      </c>
      <c r="S160" s="186">
        <v>0</v>
      </c>
      <c r="T160" s="187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88" t="s">
        <v>176</v>
      </c>
      <c r="AT160" s="188" t="s">
        <v>230</v>
      </c>
      <c r="AU160" s="188" t="s">
        <v>85</v>
      </c>
      <c r="AY160" s="19" t="s">
        <v>228</v>
      </c>
      <c r="BE160" s="189">
        <f>IF(N160="základní",J160,0)</f>
        <v>0</v>
      </c>
      <c r="BF160" s="189">
        <f>IF(N160="snížená",J160,0)</f>
        <v>0</v>
      </c>
      <c r="BG160" s="189">
        <f>IF(N160="zákl. přenesená",J160,0)</f>
        <v>0</v>
      </c>
      <c r="BH160" s="189">
        <f>IF(N160="sníž. přenesená",J160,0)</f>
        <v>0</v>
      </c>
      <c r="BI160" s="189">
        <f>IF(N160="nulová",J160,0)</f>
        <v>0</v>
      </c>
      <c r="BJ160" s="19" t="s">
        <v>82</v>
      </c>
      <c r="BK160" s="189">
        <f>ROUND(I160*H160,2)</f>
        <v>0</v>
      </c>
      <c r="BL160" s="19" t="s">
        <v>176</v>
      </c>
      <c r="BM160" s="188" t="s">
        <v>324</v>
      </c>
    </row>
    <row r="161" spans="1:47" s="2" customFormat="1" ht="11.25">
      <c r="A161" s="36"/>
      <c r="B161" s="37"/>
      <c r="C161" s="38"/>
      <c r="D161" s="190" t="s">
        <v>236</v>
      </c>
      <c r="E161" s="38"/>
      <c r="F161" s="191" t="s">
        <v>325</v>
      </c>
      <c r="G161" s="38"/>
      <c r="H161" s="38"/>
      <c r="I161" s="192"/>
      <c r="J161" s="38"/>
      <c r="K161" s="38"/>
      <c r="L161" s="41"/>
      <c r="M161" s="193"/>
      <c r="N161" s="194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236</v>
      </c>
      <c r="AU161" s="19" t="s">
        <v>85</v>
      </c>
    </row>
    <row r="162" spans="2:51" s="13" customFormat="1" ht="11.25">
      <c r="B162" s="195"/>
      <c r="C162" s="196"/>
      <c r="D162" s="197" t="s">
        <v>238</v>
      </c>
      <c r="E162" s="198" t="s">
        <v>28</v>
      </c>
      <c r="F162" s="199" t="s">
        <v>239</v>
      </c>
      <c r="G162" s="196"/>
      <c r="H162" s="198" t="s">
        <v>28</v>
      </c>
      <c r="I162" s="200"/>
      <c r="J162" s="196"/>
      <c r="K162" s="196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238</v>
      </c>
      <c r="AU162" s="205" t="s">
        <v>85</v>
      </c>
      <c r="AV162" s="13" t="s">
        <v>82</v>
      </c>
      <c r="AW162" s="13" t="s">
        <v>35</v>
      </c>
      <c r="AX162" s="13" t="s">
        <v>74</v>
      </c>
      <c r="AY162" s="205" t="s">
        <v>228</v>
      </c>
    </row>
    <row r="163" spans="2:51" s="14" customFormat="1" ht="11.25">
      <c r="B163" s="206"/>
      <c r="C163" s="207"/>
      <c r="D163" s="197" t="s">
        <v>238</v>
      </c>
      <c r="E163" s="208" t="s">
        <v>28</v>
      </c>
      <c r="F163" s="209" t="s">
        <v>326</v>
      </c>
      <c r="G163" s="207"/>
      <c r="H163" s="210">
        <v>2.46</v>
      </c>
      <c r="I163" s="211"/>
      <c r="J163" s="207"/>
      <c r="K163" s="207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238</v>
      </c>
      <c r="AU163" s="216" t="s">
        <v>85</v>
      </c>
      <c r="AV163" s="14" t="s">
        <v>85</v>
      </c>
      <c r="AW163" s="14" t="s">
        <v>35</v>
      </c>
      <c r="AX163" s="14" t="s">
        <v>82</v>
      </c>
      <c r="AY163" s="216" t="s">
        <v>228</v>
      </c>
    </row>
    <row r="164" spans="1:65" s="2" customFormat="1" ht="24.2" customHeight="1">
      <c r="A164" s="36"/>
      <c r="B164" s="37"/>
      <c r="C164" s="177" t="s">
        <v>327</v>
      </c>
      <c r="D164" s="177" t="s">
        <v>230</v>
      </c>
      <c r="E164" s="178" t="s">
        <v>328</v>
      </c>
      <c r="F164" s="179" t="s">
        <v>329</v>
      </c>
      <c r="G164" s="180" t="s">
        <v>323</v>
      </c>
      <c r="H164" s="181">
        <v>5.56</v>
      </c>
      <c r="I164" s="182"/>
      <c r="J164" s="183">
        <f>ROUND(I164*H164,2)</f>
        <v>0</v>
      </c>
      <c r="K164" s="179" t="s">
        <v>234</v>
      </c>
      <c r="L164" s="41"/>
      <c r="M164" s="184" t="s">
        <v>28</v>
      </c>
      <c r="N164" s="185" t="s">
        <v>45</v>
      </c>
      <c r="O164" s="66"/>
      <c r="P164" s="186">
        <f>O164*H164</f>
        <v>0</v>
      </c>
      <c r="Q164" s="186">
        <v>0.00012</v>
      </c>
      <c r="R164" s="186">
        <f>Q164*H164</f>
        <v>0.0006672</v>
      </c>
      <c r="S164" s="186">
        <v>0</v>
      </c>
      <c r="T164" s="187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8" t="s">
        <v>176</v>
      </c>
      <c r="AT164" s="188" t="s">
        <v>230</v>
      </c>
      <c r="AU164" s="188" t="s">
        <v>85</v>
      </c>
      <c r="AY164" s="19" t="s">
        <v>228</v>
      </c>
      <c r="BE164" s="189">
        <f>IF(N164="základní",J164,0)</f>
        <v>0</v>
      </c>
      <c r="BF164" s="189">
        <f>IF(N164="snížená",J164,0)</f>
        <v>0</v>
      </c>
      <c r="BG164" s="189">
        <f>IF(N164="zákl. přenesená",J164,0)</f>
        <v>0</v>
      </c>
      <c r="BH164" s="189">
        <f>IF(N164="sníž. přenesená",J164,0)</f>
        <v>0</v>
      </c>
      <c r="BI164" s="189">
        <f>IF(N164="nulová",J164,0)</f>
        <v>0</v>
      </c>
      <c r="BJ164" s="19" t="s">
        <v>82</v>
      </c>
      <c r="BK164" s="189">
        <f>ROUND(I164*H164,2)</f>
        <v>0</v>
      </c>
      <c r="BL164" s="19" t="s">
        <v>176</v>
      </c>
      <c r="BM164" s="188" t="s">
        <v>330</v>
      </c>
    </row>
    <row r="165" spans="1:47" s="2" customFormat="1" ht="11.25">
      <c r="A165" s="36"/>
      <c r="B165" s="37"/>
      <c r="C165" s="38"/>
      <c r="D165" s="190" t="s">
        <v>236</v>
      </c>
      <c r="E165" s="38"/>
      <c r="F165" s="191" t="s">
        <v>331</v>
      </c>
      <c r="G165" s="38"/>
      <c r="H165" s="38"/>
      <c r="I165" s="192"/>
      <c r="J165" s="38"/>
      <c r="K165" s="38"/>
      <c r="L165" s="41"/>
      <c r="M165" s="193"/>
      <c r="N165" s="194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236</v>
      </c>
      <c r="AU165" s="19" t="s">
        <v>85</v>
      </c>
    </row>
    <row r="166" spans="2:51" s="13" customFormat="1" ht="11.25">
      <c r="B166" s="195"/>
      <c r="C166" s="196"/>
      <c r="D166" s="197" t="s">
        <v>238</v>
      </c>
      <c r="E166" s="198" t="s">
        <v>28</v>
      </c>
      <c r="F166" s="199" t="s">
        <v>239</v>
      </c>
      <c r="G166" s="196"/>
      <c r="H166" s="198" t="s">
        <v>28</v>
      </c>
      <c r="I166" s="200"/>
      <c r="J166" s="196"/>
      <c r="K166" s="196"/>
      <c r="L166" s="201"/>
      <c r="M166" s="202"/>
      <c r="N166" s="203"/>
      <c r="O166" s="203"/>
      <c r="P166" s="203"/>
      <c r="Q166" s="203"/>
      <c r="R166" s="203"/>
      <c r="S166" s="203"/>
      <c r="T166" s="204"/>
      <c r="AT166" s="205" t="s">
        <v>238</v>
      </c>
      <c r="AU166" s="205" t="s">
        <v>85</v>
      </c>
      <c r="AV166" s="13" t="s">
        <v>82</v>
      </c>
      <c r="AW166" s="13" t="s">
        <v>35</v>
      </c>
      <c r="AX166" s="13" t="s">
        <v>74</v>
      </c>
      <c r="AY166" s="205" t="s">
        <v>228</v>
      </c>
    </row>
    <row r="167" spans="2:51" s="14" customFormat="1" ht="11.25">
      <c r="B167" s="206"/>
      <c r="C167" s="207"/>
      <c r="D167" s="197" t="s">
        <v>238</v>
      </c>
      <c r="E167" s="208" t="s">
        <v>28</v>
      </c>
      <c r="F167" s="209" t="s">
        <v>332</v>
      </c>
      <c r="G167" s="207"/>
      <c r="H167" s="210">
        <v>5.56</v>
      </c>
      <c r="I167" s="211"/>
      <c r="J167" s="207"/>
      <c r="K167" s="207"/>
      <c r="L167" s="212"/>
      <c r="M167" s="213"/>
      <c r="N167" s="214"/>
      <c r="O167" s="214"/>
      <c r="P167" s="214"/>
      <c r="Q167" s="214"/>
      <c r="R167" s="214"/>
      <c r="S167" s="214"/>
      <c r="T167" s="215"/>
      <c r="AT167" s="216" t="s">
        <v>238</v>
      </c>
      <c r="AU167" s="216" t="s">
        <v>85</v>
      </c>
      <c r="AV167" s="14" t="s">
        <v>85</v>
      </c>
      <c r="AW167" s="14" t="s">
        <v>35</v>
      </c>
      <c r="AX167" s="14" t="s">
        <v>82</v>
      </c>
      <c r="AY167" s="216" t="s">
        <v>228</v>
      </c>
    </row>
    <row r="168" spans="2:63" s="12" customFormat="1" ht="22.9" customHeight="1">
      <c r="B168" s="161"/>
      <c r="C168" s="162"/>
      <c r="D168" s="163" t="s">
        <v>73</v>
      </c>
      <c r="E168" s="175" t="s">
        <v>261</v>
      </c>
      <c r="F168" s="175" t="s">
        <v>333</v>
      </c>
      <c r="G168" s="162"/>
      <c r="H168" s="162"/>
      <c r="I168" s="165"/>
      <c r="J168" s="176">
        <f>BK168</f>
        <v>0</v>
      </c>
      <c r="K168" s="162"/>
      <c r="L168" s="167"/>
      <c r="M168" s="168"/>
      <c r="N168" s="169"/>
      <c r="O168" s="169"/>
      <c r="P168" s="170">
        <f>SUM(P169:P321)</f>
        <v>0</v>
      </c>
      <c r="Q168" s="169"/>
      <c r="R168" s="170">
        <f>SUM(R169:R321)</f>
        <v>41.85018281999999</v>
      </c>
      <c r="S168" s="169"/>
      <c r="T168" s="171">
        <f>SUM(T169:T321)</f>
        <v>0</v>
      </c>
      <c r="AR168" s="172" t="s">
        <v>82</v>
      </c>
      <c r="AT168" s="173" t="s">
        <v>73</v>
      </c>
      <c r="AU168" s="173" t="s">
        <v>82</v>
      </c>
      <c r="AY168" s="172" t="s">
        <v>228</v>
      </c>
      <c r="BK168" s="174">
        <f>SUM(BK169:BK321)</f>
        <v>0</v>
      </c>
    </row>
    <row r="169" spans="1:65" s="2" customFormat="1" ht="21.75" customHeight="1">
      <c r="A169" s="36"/>
      <c r="B169" s="37"/>
      <c r="C169" s="177" t="s">
        <v>334</v>
      </c>
      <c r="D169" s="177" t="s">
        <v>230</v>
      </c>
      <c r="E169" s="178" t="s">
        <v>335</v>
      </c>
      <c r="F169" s="179" t="s">
        <v>336</v>
      </c>
      <c r="G169" s="180" t="s">
        <v>275</v>
      </c>
      <c r="H169" s="181">
        <v>1.684</v>
      </c>
      <c r="I169" s="182"/>
      <c r="J169" s="183">
        <f>ROUND(I169*H169,2)</f>
        <v>0</v>
      </c>
      <c r="K169" s="179" t="s">
        <v>234</v>
      </c>
      <c r="L169" s="41"/>
      <c r="M169" s="184" t="s">
        <v>28</v>
      </c>
      <c r="N169" s="185" t="s">
        <v>45</v>
      </c>
      <c r="O169" s="66"/>
      <c r="P169" s="186">
        <f>O169*H169</f>
        <v>0</v>
      </c>
      <c r="Q169" s="186">
        <v>0.04</v>
      </c>
      <c r="R169" s="186">
        <f>Q169*H169</f>
        <v>0.06736</v>
      </c>
      <c r="S169" s="186">
        <v>0</v>
      </c>
      <c r="T169" s="187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8" t="s">
        <v>176</v>
      </c>
      <c r="AT169" s="188" t="s">
        <v>230</v>
      </c>
      <c r="AU169" s="188" t="s">
        <v>85</v>
      </c>
      <c r="AY169" s="19" t="s">
        <v>228</v>
      </c>
      <c r="BE169" s="189">
        <f>IF(N169="základní",J169,0)</f>
        <v>0</v>
      </c>
      <c r="BF169" s="189">
        <f>IF(N169="snížená",J169,0)</f>
        <v>0</v>
      </c>
      <c r="BG169" s="189">
        <f>IF(N169="zákl. přenesená",J169,0)</f>
        <v>0</v>
      </c>
      <c r="BH169" s="189">
        <f>IF(N169="sníž. přenesená",J169,0)</f>
        <v>0</v>
      </c>
      <c r="BI169" s="189">
        <f>IF(N169="nulová",J169,0)</f>
        <v>0</v>
      </c>
      <c r="BJ169" s="19" t="s">
        <v>82</v>
      </c>
      <c r="BK169" s="189">
        <f>ROUND(I169*H169,2)</f>
        <v>0</v>
      </c>
      <c r="BL169" s="19" t="s">
        <v>176</v>
      </c>
      <c r="BM169" s="188" t="s">
        <v>337</v>
      </c>
    </row>
    <row r="170" spans="1:47" s="2" customFormat="1" ht="11.25">
      <c r="A170" s="36"/>
      <c r="B170" s="37"/>
      <c r="C170" s="38"/>
      <c r="D170" s="190" t="s">
        <v>236</v>
      </c>
      <c r="E170" s="38"/>
      <c r="F170" s="191" t="s">
        <v>338</v>
      </c>
      <c r="G170" s="38"/>
      <c r="H170" s="38"/>
      <c r="I170" s="192"/>
      <c r="J170" s="38"/>
      <c r="K170" s="38"/>
      <c r="L170" s="41"/>
      <c r="M170" s="193"/>
      <c r="N170" s="194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236</v>
      </c>
      <c r="AU170" s="19" t="s">
        <v>85</v>
      </c>
    </row>
    <row r="171" spans="2:51" s="13" customFormat="1" ht="11.25">
      <c r="B171" s="195"/>
      <c r="C171" s="196"/>
      <c r="D171" s="197" t="s">
        <v>238</v>
      </c>
      <c r="E171" s="198" t="s">
        <v>28</v>
      </c>
      <c r="F171" s="199" t="s">
        <v>239</v>
      </c>
      <c r="G171" s="196"/>
      <c r="H171" s="198" t="s">
        <v>28</v>
      </c>
      <c r="I171" s="200"/>
      <c r="J171" s="196"/>
      <c r="K171" s="196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238</v>
      </c>
      <c r="AU171" s="205" t="s">
        <v>85</v>
      </c>
      <c r="AV171" s="13" t="s">
        <v>82</v>
      </c>
      <c r="AW171" s="13" t="s">
        <v>35</v>
      </c>
      <c r="AX171" s="13" t="s">
        <v>74</v>
      </c>
      <c r="AY171" s="205" t="s">
        <v>228</v>
      </c>
    </row>
    <row r="172" spans="2:51" s="14" customFormat="1" ht="11.25">
      <c r="B172" s="206"/>
      <c r="C172" s="207"/>
      <c r="D172" s="197" t="s">
        <v>238</v>
      </c>
      <c r="E172" s="208" t="s">
        <v>28</v>
      </c>
      <c r="F172" s="209" t="s">
        <v>339</v>
      </c>
      <c r="G172" s="207"/>
      <c r="H172" s="210">
        <v>1.684</v>
      </c>
      <c r="I172" s="211"/>
      <c r="J172" s="207"/>
      <c r="K172" s="207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238</v>
      </c>
      <c r="AU172" s="216" t="s">
        <v>85</v>
      </c>
      <c r="AV172" s="14" t="s">
        <v>85</v>
      </c>
      <c r="AW172" s="14" t="s">
        <v>35</v>
      </c>
      <c r="AX172" s="14" t="s">
        <v>82</v>
      </c>
      <c r="AY172" s="216" t="s">
        <v>228</v>
      </c>
    </row>
    <row r="173" spans="1:65" s="2" customFormat="1" ht="55.5" customHeight="1">
      <c r="A173" s="36"/>
      <c r="B173" s="37"/>
      <c r="C173" s="177" t="s">
        <v>340</v>
      </c>
      <c r="D173" s="177" t="s">
        <v>230</v>
      </c>
      <c r="E173" s="178" t="s">
        <v>341</v>
      </c>
      <c r="F173" s="179" t="s">
        <v>342</v>
      </c>
      <c r="G173" s="180" t="s">
        <v>275</v>
      </c>
      <c r="H173" s="181">
        <v>193.725</v>
      </c>
      <c r="I173" s="182"/>
      <c r="J173" s="183">
        <f>ROUND(I173*H173,2)</f>
        <v>0</v>
      </c>
      <c r="K173" s="179" t="s">
        <v>28</v>
      </c>
      <c r="L173" s="41"/>
      <c r="M173" s="184" t="s">
        <v>28</v>
      </c>
      <c r="N173" s="185" t="s">
        <v>45</v>
      </c>
      <c r="O173" s="66"/>
      <c r="P173" s="186">
        <f>O173*H173</f>
        <v>0</v>
      </c>
      <c r="Q173" s="186">
        <v>0.022</v>
      </c>
      <c r="R173" s="186">
        <f>Q173*H173</f>
        <v>4.26195</v>
      </c>
      <c r="S173" s="186">
        <v>0</v>
      </c>
      <c r="T173" s="187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8" t="s">
        <v>176</v>
      </c>
      <c r="AT173" s="188" t="s">
        <v>230</v>
      </c>
      <c r="AU173" s="188" t="s">
        <v>85</v>
      </c>
      <c r="AY173" s="19" t="s">
        <v>228</v>
      </c>
      <c r="BE173" s="189">
        <f>IF(N173="základní",J173,0)</f>
        <v>0</v>
      </c>
      <c r="BF173" s="189">
        <f>IF(N173="snížená",J173,0)</f>
        <v>0</v>
      </c>
      <c r="BG173" s="189">
        <f>IF(N173="zákl. přenesená",J173,0)</f>
        <v>0</v>
      </c>
      <c r="BH173" s="189">
        <f>IF(N173="sníž. přenesená",J173,0)</f>
        <v>0</v>
      </c>
      <c r="BI173" s="189">
        <f>IF(N173="nulová",J173,0)</f>
        <v>0</v>
      </c>
      <c r="BJ173" s="19" t="s">
        <v>82</v>
      </c>
      <c r="BK173" s="189">
        <f>ROUND(I173*H173,2)</f>
        <v>0</v>
      </c>
      <c r="BL173" s="19" t="s">
        <v>176</v>
      </c>
      <c r="BM173" s="188" t="s">
        <v>343</v>
      </c>
    </row>
    <row r="174" spans="2:51" s="13" customFormat="1" ht="11.25">
      <c r="B174" s="195"/>
      <c r="C174" s="196"/>
      <c r="D174" s="197" t="s">
        <v>238</v>
      </c>
      <c r="E174" s="198" t="s">
        <v>28</v>
      </c>
      <c r="F174" s="199" t="s">
        <v>239</v>
      </c>
      <c r="G174" s="196"/>
      <c r="H174" s="198" t="s">
        <v>28</v>
      </c>
      <c r="I174" s="200"/>
      <c r="J174" s="196"/>
      <c r="K174" s="196"/>
      <c r="L174" s="201"/>
      <c r="M174" s="202"/>
      <c r="N174" s="203"/>
      <c r="O174" s="203"/>
      <c r="P174" s="203"/>
      <c r="Q174" s="203"/>
      <c r="R174" s="203"/>
      <c r="S174" s="203"/>
      <c r="T174" s="204"/>
      <c r="AT174" s="205" t="s">
        <v>238</v>
      </c>
      <c r="AU174" s="205" t="s">
        <v>85</v>
      </c>
      <c r="AV174" s="13" t="s">
        <v>82</v>
      </c>
      <c r="AW174" s="13" t="s">
        <v>35</v>
      </c>
      <c r="AX174" s="13" t="s">
        <v>74</v>
      </c>
      <c r="AY174" s="205" t="s">
        <v>228</v>
      </c>
    </row>
    <row r="175" spans="2:51" s="14" customFormat="1" ht="11.25">
      <c r="B175" s="206"/>
      <c r="C175" s="207"/>
      <c r="D175" s="197" t="s">
        <v>238</v>
      </c>
      <c r="E175" s="208" t="s">
        <v>28</v>
      </c>
      <c r="F175" s="209" t="s">
        <v>344</v>
      </c>
      <c r="G175" s="207"/>
      <c r="H175" s="210">
        <v>152.04</v>
      </c>
      <c r="I175" s="211"/>
      <c r="J175" s="207"/>
      <c r="K175" s="207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238</v>
      </c>
      <c r="AU175" s="216" t="s">
        <v>85</v>
      </c>
      <c r="AV175" s="14" t="s">
        <v>85</v>
      </c>
      <c r="AW175" s="14" t="s">
        <v>35</v>
      </c>
      <c r="AX175" s="14" t="s">
        <v>74</v>
      </c>
      <c r="AY175" s="216" t="s">
        <v>228</v>
      </c>
    </row>
    <row r="176" spans="2:51" s="14" customFormat="1" ht="11.25">
      <c r="B176" s="206"/>
      <c r="C176" s="207"/>
      <c r="D176" s="197" t="s">
        <v>238</v>
      </c>
      <c r="E176" s="208" t="s">
        <v>28</v>
      </c>
      <c r="F176" s="209" t="s">
        <v>345</v>
      </c>
      <c r="G176" s="207"/>
      <c r="H176" s="210">
        <v>26.175</v>
      </c>
      <c r="I176" s="211"/>
      <c r="J176" s="207"/>
      <c r="K176" s="207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238</v>
      </c>
      <c r="AU176" s="216" t="s">
        <v>85</v>
      </c>
      <c r="AV176" s="14" t="s">
        <v>85</v>
      </c>
      <c r="AW176" s="14" t="s">
        <v>35</v>
      </c>
      <c r="AX176" s="14" t="s">
        <v>74</v>
      </c>
      <c r="AY176" s="216" t="s">
        <v>228</v>
      </c>
    </row>
    <row r="177" spans="2:51" s="14" customFormat="1" ht="11.25">
      <c r="B177" s="206"/>
      <c r="C177" s="207"/>
      <c r="D177" s="197" t="s">
        <v>238</v>
      </c>
      <c r="E177" s="208" t="s">
        <v>28</v>
      </c>
      <c r="F177" s="209" t="s">
        <v>346</v>
      </c>
      <c r="G177" s="207"/>
      <c r="H177" s="210">
        <v>15.51</v>
      </c>
      <c r="I177" s="211"/>
      <c r="J177" s="207"/>
      <c r="K177" s="207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238</v>
      </c>
      <c r="AU177" s="216" t="s">
        <v>85</v>
      </c>
      <c r="AV177" s="14" t="s">
        <v>85</v>
      </c>
      <c r="AW177" s="14" t="s">
        <v>35</v>
      </c>
      <c r="AX177" s="14" t="s">
        <v>74</v>
      </c>
      <c r="AY177" s="216" t="s">
        <v>228</v>
      </c>
    </row>
    <row r="178" spans="2:51" s="15" customFormat="1" ht="11.25">
      <c r="B178" s="217"/>
      <c r="C178" s="218"/>
      <c r="D178" s="197" t="s">
        <v>238</v>
      </c>
      <c r="E178" s="219" t="s">
        <v>138</v>
      </c>
      <c r="F178" s="220" t="s">
        <v>241</v>
      </c>
      <c r="G178" s="218"/>
      <c r="H178" s="221">
        <v>193.725</v>
      </c>
      <c r="I178" s="222"/>
      <c r="J178" s="218"/>
      <c r="K178" s="218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238</v>
      </c>
      <c r="AU178" s="227" t="s">
        <v>85</v>
      </c>
      <c r="AV178" s="15" t="s">
        <v>176</v>
      </c>
      <c r="AW178" s="15" t="s">
        <v>35</v>
      </c>
      <c r="AX178" s="15" t="s">
        <v>82</v>
      </c>
      <c r="AY178" s="227" t="s">
        <v>228</v>
      </c>
    </row>
    <row r="179" spans="1:65" s="2" customFormat="1" ht="33" customHeight="1">
      <c r="A179" s="36"/>
      <c r="B179" s="37"/>
      <c r="C179" s="177" t="s">
        <v>347</v>
      </c>
      <c r="D179" s="177" t="s">
        <v>230</v>
      </c>
      <c r="E179" s="178" t="s">
        <v>348</v>
      </c>
      <c r="F179" s="179" t="s">
        <v>349</v>
      </c>
      <c r="G179" s="180" t="s">
        <v>275</v>
      </c>
      <c r="H179" s="181">
        <v>273.233</v>
      </c>
      <c r="I179" s="182"/>
      <c r="J179" s="183">
        <f>ROUND(I179*H179,2)</f>
        <v>0</v>
      </c>
      <c r="K179" s="179" t="s">
        <v>234</v>
      </c>
      <c r="L179" s="41"/>
      <c r="M179" s="184" t="s">
        <v>28</v>
      </c>
      <c r="N179" s="185" t="s">
        <v>45</v>
      </c>
      <c r="O179" s="66"/>
      <c r="P179" s="186">
        <f>O179*H179</f>
        <v>0</v>
      </c>
      <c r="Q179" s="186">
        <v>0.0065</v>
      </c>
      <c r="R179" s="186">
        <f>Q179*H179</f>
        <v>1.7760145</v>
      </c>
      <c r="S179" s="186">
        <v>0</v>
      </c>
      <c r="T179" s="187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88" t="s">
        <v>176</v>
      </c>
      <c r="AT179" s="188" t="s">
        <v>230</v>
      </c>
      <c r="AU179" s="188" t="s">
        <v>85</v>
      </c>
      <c r="AY179" s="19" t="s">
        <v>228</v>
      </c>
      <c r="BE179" s="189">
        <f>IF(N179="základní",J179,0)</f>
        <v>0</v>
      </c>
      <c r="BF179" s="189">
        <f>IF(N179="snížená",J179,0)</f>
        <v>0</v>
      </c>
      <c r="BG179" s="189">
        <f>IF(N179="zákl. přenesená",J179,0)</f>
        <v>0</v>
      </c>
      <c r="BH179" s="189">
        <f>IF(N179="sníž. přenesená",J179,0)</f>
        <v>0</v>
      </c>
      <c r="BI179" s="189">
        <f>IF(N179="nulová",J179,0)</f>
        <v>0</v>
      </c>
      <c r="BJ179" s="19" t="s">
        <v>82</v>
      </c>
      <c r="BK179" s="189">
        <f>ROUND(I179*H179,2)</f>
        <v>0</v>
      </c>
      <c r="BL179" s="19" t="s">
        <v>176</v>
      </c>
      <c r="BM179" s="188" t="s">
        <v>350</v>
      </c>
    </row>
    <row r="180" spans="1:47" s="2" customFormat="1" ht="11.25">
      <c r="A180" s="36"/>
      <c r="B180" s="37"/>
      <c r="C180" s="38"/>
      <c r="D180" s="190" t="s">
        <v>236</v>
      </c>
      <c r="E180" s="38"/>
      <c r="F180" s="191" t="s">
        <v>351</v>
      </c>
      <c r="G180" s="38"/>
      <c r="H180" s="38"/>
      <c r="I180" s="192"/>
      <c r="J180" s="38"/>
      <c r="K180" s="38"/>
      <c r="L180" s="41"/>
      <c r="M180" s="193"/>
      <c r="N180" s="194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236</v>
      </c>
      <c r="AU180" s="19" t="s">
        <v>85</v>
      </c>
    </row>
    <row r="181" spans="2:51" s="14" customFormat="1" ht="11.25">
      <c r="B181" s="206"/>
      <c r="C181" s="207"/>
      <c r="D181" s="197" t="s">
        <v>238</v>
      </c>
      <c r="E181" s="208" t="s">
        <v>28</v>
      </c>
      <c r="F181" s="209" t="s">
        <v>133</v>
      </c>
      <c r="G181" s="207"/>
      <c r="H181" s="210">
        <v>273.233</v>
      </c>
      <c r="I181" s="211"/>
      <c r="J181" s="207"/>
      <c r="K181" s="207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238</v>
      </c>
      <c r="AU181" s="216" t="s">
        <v>85</v>
      </c>
      <c r="AV181" s="14" t="s">
        <v>85</v>
      </c>
      <c r="AW181" s="14" t="s">
        <v>35</v>
      </c>
      <c r="AX181" s="14" t="s">
        <v>82</v>
      </c>
      <c r="AY181" s="216" t="s">
        <v>228</v>
      </c>
    </row>
    <row r="182" spans="1:65" s="2" customFormat="1" ht="21.75" customHeight="1">
      <c r="A182" s="36"/>
      <c r="B182" s="37"/>
      <c r="C182" s="177" t="s">
        <v>7</v>
      </c>
      <c r="D182" s="177" t="s">
        <v>230</v>
      </c>
      <c r="E182" s="178" t="s">
        <v>352</v>
      </c>
      <c r="F182" s="179" t="s">
        <v>353</v>
      </c>
      <c r="G182" s="180" t="s">
        <v>275</v>
      </c>
      <c r="H182" s="181">
        <v>12.792</v>
      </c>
      <c r="I182" s="182"/>
      <c r="J182" s="183">
        <f>ROUND(I182*H182,2)</f>
        <v>0</v>
      </c>
      <c r="K182" s="179" t="s">
        <v>234</v>
      </c>
      <c r="L182" s="41"/>
      <c r="M182" s="184" t="s">
        <v>28</v>
      </c>
      <c r="N182" s="185" t="s">
        <v>45</v>
      </c>
      <c r="O182" s="66"/>
      <c r="P182" s="186">
        <f>O182*H182</f>
        <v>0</v>
      </c>
      <c r="Q182" s="186">
        <v>0.04</v>
      </c>
      <c r="R182" s="186">
        <f>Q182*H182</f>
        <v>0.51168</v>
      </c>
      <c r="S182" s="186">
        <v>0</v>
      </c>
      <c r="T182" s="187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8" t="s">
        <v>176</v>
      </c>
      <c r="AT182" s="188" t="s">
        <v>230</v>
      </c>
      <c r="AU182" s="188" t="s">
        <v>85</v>
      </c>
      <c r="AY182" s="19" t="s">
        <v>228</v>
      </c>
      <c r="BE182" s="189">
        <f>IF(N182="základní",J182,0)</f>
        <v>0</v>
      </c>
      <c r="BF182" s="189">
        <f>IF(N182="snížená",J182,0)</f>
        <v>0</v>
      </c>
      <c r="BG182" s="189">
        <f>IF(N182="zákl. přenesená",J182,0)</f>
        <v>0</v>
      </c>
      <c r="BH182" s="189">
        <f>IF(N182="sníž. přenesená",J182,0)</f>
        <v>0</v>
      </c>
      <c r="BI182" s="189">
        <f>IF(N182="nulová",J182,0)</f>
        <v>0</v>
      </c>
      <c r="BJ182" s="19" t="s">
        <v>82</v>
      </c>
      <c r="BK182" s="189">
        <f>ROUND(I182*H182,2)</f>
        <v>0</v>
      </c>
      <c r="BL182" s="19" t="s">
        <v>176</v>
      </c>
      <c r="BM182" s="188" t="s">
        <v>354</v>
      </c>
    </row>
    <row r="183" spans="1:47" s="2" customFormat="1" ht="11.25">
      <c r="A183" s="36"/>
      <c r="B183" s="37"/>
      <c r="C183" s="38"/>
      <c r="D183" s="190" t="s">
        <v>236</v>
      </c>
      <c r="E183" s="38"/>
      <c r="F183" s="191" t="s">
        <v>355</v>
      </c>
      <c r="G183" s="38"/>
      <c r="H183" s="38"/>
      <c r="I183" s="192"/>
      <c r="J183" s="38"/>
      <c r="K183" s="38"/>
      <c r="L183" s="41"/>
      <c r="M183" s="193"/>
      <c r="N183" s="194"/>
      <c r="O183" s="66"/>
      <c r="P183" s="66"/>
      <c r="Q183" s="66"/>
      <c r="R183" s="66"/>
      <c r="S183" s="66"/>
      <c r="T183" s="67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236</v>
      </c>
      <c r="AU183" s="19" t="s">
        <v>85</v>
      </c>
    </row>
    <row r="184" spans="2:51" s="13" customFormat="1" ht="11.25">
      <c r="B184" s="195"/>
      <c r="C184" s="196"/>
      <c r="D184" s="197" t="s">
        <v>238</v>
      </c>
      <c r="E184" s="198" t="s">
        <v>28</v>
      </c>
      <c r="F184" s="199" t="s">
        <v>239</v>
      </c>
      <c r="G184" s="196"/>
      <c r="H184" s="198" t="s">
        <v>28</v>
      </c>
      <c r="I184" s="200"/>
      <c r="J184" s="196"/>
      <c r="K184" s="196"/>
      <c r="L184" s="201"/>
      <c r="M184" s="202"/>
      <c r="N184" s="203"/>
      <c r="O184" s="203"/>
      <c r="P184" s="203"/>
      <c r="Q184" s="203"/>
      <c r="R184" s="203"/>
      <c r="S184" s="203"/>
      <c r="T184" s="204"/>
      <c r="AT184" s="205" t="s">
        <v>238</v>
      </c>
      <c r="AU184" s="205" t="s">
        <v>85</v>
      </c>
      <c r="AV184" s="13" t="s">
        <v>82</v>
      </c>
      <c r="AW184" s="13" t="s">
        <v>35</v>
      </c>
      <c r="AX184" s="13" t="s">
        <v>74</v>
      </c>
      <c r="AY184" s="205" t="s">
        <v>228</v>
      </c>
    </row>
    <row r="185" spans="2:51" s="14" customFormat="1" ht="11.25">
      <c r="B185" s="206"/>
      <c r="C185" s="207"/>
      <c r="D185" s="197" t="s">
        <v>238</v>
      </c>
      <c r="E185" s="208" t="s">
        <v>28</v>
      </c>
      <c r="F185" s="209" t="s">
        <v>356</v>
      </c>
      <c r="G185" s="207"/>
      <c r="H185" s="210">
        <v>8.412</v>
      </c>
      <c r="I185" s="211"/>
      <c r="J185" s="207"/>
      <c r="K185" s="207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238</v>
      </c>
      <c r="AU185" s="216" t="s">
        <v>85</v>
      </c>
      <c r="AV185" s="14" t="s">
        <v>85</v>
      </c>
      <c r="AW185" s="14" t="s">
        <v>35</v>
      </c>
      <c r="AX185" s="14" t="s">
        <v>74</v>
      </c>
      <c r="AY185" s="216" t="s">
        <v>228</v>
      </c>
    </row>
    <row r="186" spans="2:51" s="14" customFormat="1" ht="11.25">
      <c r="B186" s="206"/>
      <c r="C186" s="207"/>
      <c r="D186" s="197" t="s">
        <v>238</v>
      </c>
      <c r="E186" s="208" t="s">
        <v>28</v>
      </c>
      <c r="F186" s="209" t="s">
        <v>357</v>
      </c>
      <c r="G186" s="207"/>
      <c r="H186" s="210">
        <v>4.38</v>
      </c>
      <c r="I186" s="211"/>
      <c r="J186" s="207"/>
      <c r="K186" s="207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238</v>
      </c>
      <c r="AU186" s="216" t="s">
        <v>85</v>
      </c>
      <c r="AV186" s="14" t="s">
        <v>85</v>
      </c>
      <c r="AW186" s="14" t="s">
        <v>35</v>
      </c>
      <c r="AX186" s="14" t="s">
        <v>74</v>
      </c>
      <c r="AY186" s="216" t="s">
        <v>228</v>
      </c>
    </row>
    <row r="187" spans="2:51" s="15" customFormat="1" ht="11.25">
      <c r="B187" s="217"/>
      <c r="C187" s="218"/>
      <c r="D187" s="197" t="s">
        <v>238</v>
      </c>
      <c r="E187" s="219" t="s">
        <v>28</v>
      </c>
      <c r="F187" s="220" t="s">
        <v>241</v>
      </c>
      <c r="G187" s="218"/>
      <c r="H187" s="221">
        <v>12.792</v>
      </c>
      <c r="I187" s="222"/>
      <c r="J187" s="218"/>
      <c r="K187" s="218"/>
      <c r="L187" s="223"/>
      <c r="M187" s="224"/>
      <c r="N187" s="225"/>
      <c r="O187" s="225"/>
      <c r="P187" s="225"/>
      <c r="Q187" s="225"/>
      <c r="R187" s="225"/>
      <c r="S187" s="225"/>
      <c r="T187" s="226"/>
      <c r="AT187" s="227" t="s">
        <v>238</v>
      </c>
      <c r="AU187" s="227" t="s">
        <v>85</v>
      </c>
      <c r="AV187" s="15" t="s">
        <v>176</v>
      </c>
      <c r="AW187" s="15" t="s">
        <v>35</v>
      </c>
      <c r="AX187" s="15" t="s">
        <v>82</v>
      </c>
      <c r="AY187" s="227" t="s">
        <v>228</v>
      </c>
    </row>
    <row r="188" spans="1:65" s="2" customFormat="1" ht="44.25" customHeight="1">
      <c r="A188" s="36"/>
      <c r="B188" s="37"/>
      <c r="C188" s="177" t="s">
        <v>358</v>
      </c>
      <c r="D188" s="177" t="s">
        <v>230</v>
      </c>
      <c r="E188" s="178" t="s">
        <v>359</v>
      </c>
      <c r="F188" s="179" t="s">
        <v>360</v>
      </c>
      <c r="G188" s="180" t="s">
        <v>275</v>
      </c>
      <c r="H188" s="181">
        <v>12.72</v>
      </c>
      <c r="I188" s="182"/>
      <c r="J188" s="183">
        <f>ROUND(I188*H188,2)</f>
        <v>0</v>
      </c>
      <c r="K188" s="179" t="s">
        <v>28</v>
      </c>
      <c r="L188" s="41"/>
      <c r="M188" s="184" t="s">
        <v>28</v>
      </c>
      <c r="N188" s="185" t="s">
        <v>45</v>
      </c>
      <c r="O188" s="66"/>
      <c r="P188" s="186">
        <f>O188*H188</f>
        <v>0</v>
      </c>
      <c r="Q188" s="186">
        <v>0.0147</v>
      </c>
      <c r="R188" s="186">
        <f>Q188*H188</f>
        <v>0.186984</v>
      </c>
      <c r="S188" s="186">
        <v>0</v>
      </c>
      <c r="T188" s="187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88" t="s">
        <v>176</v>
      </c>
      <c r="AT188" s="188" t="s">
        <v>230</v>
      </c>
      <c r="AU188" s="188" t="s">
        <v>85</v>
      </c>
      <c r="AY188" s="19" t="s">
        <v>228</v>
      </c>
      <c r="BE188" s="189">
        <f>IF(N188="základní",J188,0)</f>
        <v>0</v>
      </c>
      <c r="BF188" s="189">
        <f>IF(N188="snížená",J188,0)</f>
        <v>0</v>
      </c>
      <c r="BG188" s="189">
        <f>IF(N188="zákl. přenesená",J188,0)</f>
        <v>0</v>
      </c>
      <c r="BH188" s="189">
        <f>IF(N188="sníž. přenesená",J188,0)</f>
        <v>0</v>
      </c>
      <c r="BI188" s="189">
        <f>IF(N188="nulová",J188,0)</f>
        <v>0</v>
      </c>
      <c r="BJ188" s="19" t="s">
        <v>82</v>
      </c>
      <c r="BK188" s="189">
        <f>ROUND(I188*H188,2)</f>
        <v>0</v>
      </c>
      <c r="BL188" s="19" t="s">
        <v>176</v>
      </c>
      <c r="BM188" s="188" t="s">
        <v>361</v>
      </c>
    </row>
    <row r="189" spans="2:51" s="13" customFormat="1" ht="11.25">
      <c r="B189" s="195"/>
      <c r="C189" s="196"/>
      <c r="D189" s="197" t="s">
        <v>238</v>
      </c>
      <c r="E189" s="198" t="s">
        <v>28</v>
      </c>
      <c r="F189" s="199" t="s">
        <v>239</v>
      </c>
      <c r="G189" s="196"/>
      <c r="H189" s="198" t="s">
        <v>28</v>
      </c>
      <c r="I189" s="200"/>
      <c r="J189" s="196"/>
      <c r="K189" s="196"/>
      <c r="L189" s="201"/>
      <c r="M189" s="202"/>
      <c r="N189" s="203"/>
      <c r="O189" s="203"/>
      <c r="P189" s="203"/>
      <c r="Q189" s="203"/>
      <c r="R189" s="203"/>
      <c r="S189" s="203"/>
      <c r="T189" s="204"/>
      <c r="AT189" s="205" t="s">
        <v>238</v>
      </c>
      <c r="AU189" s="205" t="s">
        <v>85</v>
      </c>
      <c r="AV189" s="13" t="s">
        <v>82</v>
      </c>
      <c r="AW189" s="13" t="s">
        <v>35</v>
      </c>
      <c r="AX189" s="13" t="s">
        <v>74</v>
      </c>
      <c r="AY189" s="205" t="s">
        <v>228</v>
      </c>
    </row>
    <row r="190" spans="2:51" s="14" customFormat="1" ht="11.25">
      <c r="B190" s="206"/>
      <c r="C190" s="207"/>
      <c r="D190" s="197" t="s">
        <v>238</v>
      </c>
      <c r="E190" s="208" t="s">
        <v>28</v>
      </c>
      <c r="F190" s="209" t="s">
        <v>362</v>
      </c>
      <c r="G190" s="207"/>
      <c r="H190" s="210">
        <v>13.92</v>
      </c>
      <c r="I190" s="211"/>
      <c r="J190" s="207"/>
      <c r="K190" s="207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238</v>
      </c>
      <c r="AU190" s="216" t="s">
        <v>85</v>
      </c>
      <c r="AV190" s="14" t="s">
        <v>85</v>
      </c>
      <c r="AW190" s="14" t="s">
        <v>35</v>
      </c>
      <c r="AX190" s="14" t="s">
        <v>74</v>
      </c>
      <c r="AY190" s="216" t="s">
        <v>228</v>
      </c>
    </row>
    <row r="191" spans="2:51" s="14" customFormat="1" ht="11.25">
      <c r="B191" s="206"/>
      <c r="C191" s="207"/>
      <c r="D191" s="197" t="s">
        <v>238</v>
      </c>
      <c r="E191" s="208" t="s">
        <v>28</v>
      </c>
      <c r="F191" s="209" t="s">
        <v>363</v>
      </c>
      <c r="G191" s="207"/>
      <c r="H191" s="210">
        <v>-1.2</v>
      </c>
      <c r="I191" s="211"/>
      <c r="J191" s="207"/>
      <c r="K191" s="207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238</v>
      </c>
      <c r="AU191" s="216" t="s">
        <v>85</v>
      </c>
      <c r="AV191" s="14" t="s">
        <v>85</v>
      </c>
      <c r="AW191" s="14" t="s">
        <v>35</v>
      </c>
      <c r="AX191" s="14" t="s">
        <v>74</v>
      </c>
      <c r="AY191" s="216" t="s">
        <v>228</v>
      </c>
    </row>
    <row r="192" spans="2:51" s="15" customFormat="1" ht="11.25">
      <c r="B192" s="217"/>
      <c r="C192" s="218"/>
      <c r="D192" s="197" t="s">
        <v>238</v>
      </c>
      <c r="E192" s="219" t="s">
        <v>136</v>
      </c>
      <c r="F192" s="220" t="s">
        <v>241</v>
      </c>
      <c r="G192" s="218"/>
      <c r="H192" s="221">
        <v>12.72</v>
      </c>
      <c r="I192" s="222"/>
      <c r="J192" s="218"/>
      <c r="K192" s="218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238</v>
      </c>
      <c r="AU192" s="227" t="s">
        <v>85</v>
      </c>
      <c r="AV192" s="15" t="s">
        <v>176</v>
      </c>
      <c r="AW192" s="15" t="s">
        <v>35</v>
      </c>
      <c r="AX192" s="15" t="s">
        <v>82</v>
      </c>
      <c r="AY192" s="227" t="s">
        <v>228</v>
      </c>
    </row>
    <row r="193" spans="1:65" s="2" customFormat="1" ht="49.15" customHeight="1">
      <c r="A193" s="36"/>
      <c r="B193" s="37"/>
      <c r="C193" s="177" t="s">
        <v>364</v>
      </c>
      <c r="D193" s="177" t="s">
        <v>230</v>
      </c>
      <c r="E193" s="178" t="s">
        <v>365</v>
      </c>
      <c r="F193" s="179" t="s">
        <v>366</v>
      </c>
      <c r="G193" s="180" t="s">
        <v>275</v>
      </c>
      <c r="H193" s="181">
        <v>273.233</v>
      </c>
      <c r="I193" s="182"/>
      <c r="J193" s="183">
        <f>ROUND(I193*H193,2)</f>
        <v>0</v>
      </c>
      <c r="K193" s="179" t="s">
        <v>28</v>
      </c>
      <c r="L193" s="41"/>
      <c r="M193" s="184" t="s">
        <v>28</v>
      </c>
      <c r="N193" s="185" t="s">
        <v>45</v>
      </c>
      <c r="O193" s="66"/>
      <c r="P193" s="186">
        <f>O193*H193</f>
        <v>0</v>
      </c>
      <c r="Q193" s="186">
        <v>0.01733</v>
      </c>
      <c r="R193" s="186">
        <f>Q193*H193</f>
        <v>4.73512789</v>
      </c>
      <c r="S193" s="186">
        <v>0</v>
      </c>
      <c r="T193" s="187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8" t="s">
        <v>176</v>
      </c>
      <c r="AT193" s="188" t="s">
        <v>230</v>
      </c>
      <c r="AU193" s="188" t="s">
        <v>85</v>
      </c>
      <c r="AY193" s="19" t="s">
        <v>228</v>
      </c>
      <c r="BE193" s="189">
        <f>IF(N193="základní",J193,0)</f>
        <v>0</v>
      </c>
      <c r="BF193" s="189">
        <f>IF(N193="snížená",J193,0)</f>
        <v>0</v>
      </c>
      <c r="BG193" s="189">
        <f>IF(N193="zákl. přenesená",J193,0)</f>
        <v>0</v>
      </c>
      <c r="BH193" s="189">
        <f>IF(N193="sníž. přenesená",J193,0)</f>
        <v>0</v>
      </c>
      <c r="BI193" s="189">
        <f>IF(N193="nulová",J193,0)</f>
        <v>0</v>
      </c>
      <c r="BJ193" s="19" t="s">
        <v>82</v>
      </c>
      <c r="BK193" s="189">
        <f>ROUND(I193*H193,2)</f>
        <v>0</v>
      </c>
      <c r="BL193" s="19" t="s">
        <v>176</v>
      </c>
      <c r="BM193" s="188" t="s">
        <v>367</v>
      </c>
    </row>
    <row r="194" spans="2:51" s="13" customFormat="1" ht="11.25">
      <c r="B194" s="195"/>
      <c r="C194" s="196"/>
      <c r="D194" s="197" t="s">
        <v>238</v>
      </c>
      <c r="E194" s="198" t="s">
        <v>28</v>
      </c>
      <c r="F194" s="199" t="s">
        <v>239</v>
      </c>
      <c r="G194" s="196"/>
      <c r="H194" s="198" t="s">
        <v>28</v>
      </c>
      <c r="I194" s="200"/>
      <c r="J194" s="196"/>
      <c r="K194" s="196"/>
      <c r="L194" s="201"/>
      <c r="M194" s="202"/>
      <c r="N194" s="203"/>
      <c r="O194" s="203"/>
      <c r="P194" s="203"/>
      <c r="Q194" s="203"/>
      <c r="R194" s="203"/>
      <c r="S194" s="203"/>
      <c r="T194" s="204"/>
      <c r="AT194" s="205" t="s">
        <v>238</v>
      </c>
      <c r="AU194" s="205" t="s">
        <v>85</v>
      </c>
      <c r="AV194" s="13" t="s">
        <v>82</v>
      </c>
      <c r="AW194" s="13" t="s">
        <v>35</v>
      </c>
      <c r="AX194" s="13" t="s">
        <v>74</v>
      </c>
      <c r="AY194" s="205" t="s">
        <v>228</v>
      </c>
    </row>
    <row r="195" spans="2:51" s="14" customFormat="1" ht="11.25">
      <c r="B195" s="206"/>
      <c r="C195" s="207"/>
      <c r="D195" s="197" t="s">
        <v>238</v>
      </c>
      <c r="E195" s="208" t="s">
        <v>28</v>
      </c>
      <c r="F195" s="209" t="s">
        <v>368</v>
      </c>
      <c r="G195" s="207"/>
      <c r="H195" s="210">
        <v>12.483</v>
      </c>
      <c r="I195" s="211"/>
      <c r="J195" s="207"/>
      <c r="K195" s="207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238</v>
      </c>
      <c r="AU195" s="216" t="s">
        <v>85</v>
      </c>
      <c r="AV195" s="14" t="s">
        <v>85</v>
      </c>
      <c r="AW195" s="14" t="s">
        <v>35</v>
      </c>
      <c r="AX195" s="14" t="s">
        <v>74</v>
      </c>
      <c r="AY195" s="216" t="s">
        <v>228</v>
      </c>
    </row>
    <row r="196" spans="2:51" s="14" customFormat="1" ht="11.25">
      <c r="B196" s="206"/>
      <c r="C196" s="207"/>
      <c r="D196" s="197" t="s">
        <v>238</v>
      </c>
      <c r="E196" s="208" t="s">
        <v>28</v>
      </c>
      <c r="F196" s="209" t="s">
        <v>369</v>
      </c>
      <c r="G196" s="207"/>
      <c r="H196" s="210">
        <v>7.87</v>
      </c>
      <c r="I196" s="211"/>
      <c r="J196" s="207"/>
      <c r="K196" s="207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238</v>
      </c>
      <c r="AU196" s="216" t="s">
        <v>85</v>
      </c>
      <c r="AV196" s="14" t="s">
        <v>85</v>
      </c>
      <c r="AW196" s="14" t="s">
        <v>35</v>
      </c>
      <c r="AX196" s="14" t="s">
        <v>74</v>
      </c>
      <c r="AY196" s="216" t="s">
        <v>228</v>
      </c>
    </row>
    <row r="197" spans="2:51" s="14" customFormat="1" ht="11.25">
      <c r="B197" s="206"/>
      <c r="C197" s="207"/>
      <c r="D197" s="197" t="s">
        <v>238</v>
      </c>
      <c r="E197" s="208" t="s">
        <v>28</v>
      </c>
      <c r="F197" s="209" t="s">
        <v>370</v>
      </c>
      <c r="G197" s="207"/>
      <c r="H197" s="210">
        <v>110.824</v>
      </c>
      <c r="I197" s="211"/>
      <c r="J197" s="207"/>
      <c r="K197" s="207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238</v>
      </c>
      <c r="AU197" s="216" t="s">
        <v>85</v>
      </c>
      <c r="AV197" s="14" t="s">
        <v>85</v>
      </c>
      <c r="AW197" s="14" t="s">
        <v>35</v>
      </c>
      <c r="AX197" s="14" t="s">
        <v>74</v>
      </c>
      <c r="AY197" s="216" t="s">
        <v>228</v>
      </c>
    </row>
    <row r="198" spans="2:51" s="14" customFormat="1" ht="11.25">
      <c r="B198" s="206"/>
      <c r="C198" s="207"/>
      <c r="D198" s="197" t="s">
        <v>238</v>
      </c>
      <c r="E198" s="208" t="s">
        <v>28</v>
      </c>
      <c r="F198" s="209" t="s">
        <v>371</v>
      </c>
      <c r="G198" s="207"/>
      <c r="H198" s="210">
        <v>12.96</v>
      </c>
      <c r="I198" s="211"/>
      <c r="J198" s="207"/>
      <c r="K198" s="207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238</v>
      </c>
      <c r="AU198" s="216" t="s">
        <v>85</v>
      </c>
      <c r="AV198" s="14" t="s">
        <v>85</v>
      </c>
      <c r="AW198" s="14" t="s">
        <v>35</v>
      </c>
      <c r="AX198" s="14" t="s">
        <v>74</v>
      </c>
      <c r="AY198" s="216" t="s">
        <v>228</v>
      </c>
    </row>
    <row r="199" spans="2:51" s="14" customFormat="1" ht="11.25">
      <c r="B199" s="206"/>
      <c r="C199" s="207"/>
      <c r="D199" s="197" t="s">
        <v>238</v>
      </c>
      <c r="E199" s="208" t="s">
        <v>28</v>
      </c>
      <c r="F199" s="209" t="s">
        <v>372</v>
      </c>
      <c r="G199" s="207"/>
      <c r="H199" s="210">
        <v>-7.96</v>
      </c>
      <c r="I199" s="211"/>
      <c r="J199" s="207"/>
      <c r="K199" s="207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238</v>
      </c>
      <c r="AU199" s="216" t="s">
        <v>85</v>
      </c>
      <c r="AV199" s="14" t="s">
        <v>85</v>
      </c>
      <c r="AW199" s="14" t="s">
        <v>35</v>
      </c>
      <c r="AX199" s="14" t="s">
        <v>74</v>
      </c>
      <c r="AY199" s="216" t="s">
        <v>228</v>
      </c>
    </row>
    <row r="200" spans="2:51" s="14" customFormat="1" ht="11.25">
      <c r="B200" s="206"/>
      <c r="C200" s="207"/>
      <c r="D200" s="197" t="s">
        <v>238</v>
      </c>
      <c r="E200" s="208" t="s">
        <v>28</v>
      </c>
      <c r="F200" s="209" t="s">
        <v>373</v>
      </c>
      <c r="G200" s="207"/>
      <c r="H200" s="210">
        <v>12.42</v>
      </c>
      <c r="I200" s="211"/>
      <c r="J200" s="207"/>
      <c r="K200" s="207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238</v>
      </c>
      <c r="AU200" s="216" t="s">
        <v>85</v>
      </c>
      <c r="AV200" s="14" t="s">
        <v>85</v>
      </c>
      <c r="AW200" s="14" t="s">
        <v>35</v>
      </c>
      <c r="AX200" s="14" t="s">
        <v>74</v>
      </c>
      <c r="AY200" s="216" t="s">
        <v>228</v>
      </c>
    </row>
    <row r="201" spans="2:51" s="14" customFormat="1" ht="11.25">
      <c r="B201" s="206"/>
      <c r="C201" s="207"/>
      <c r="D201" s="197" t="s">
        <v>238</v>
      </c>
      <c r="E201" s="208" t="s">
        <v>28</v>
      </c>
      <c r="F201" s="209" t="s">
        <v>374</v>
      </c>
      <c r="G201" s="207"/>
      <c r="H201" s="210">
        <v>-12.72</v>
      </c>
      <c r="I201" s="211"/>
      <c r="J201" s="207"/>
      <c r="K201" s="207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238</v>
      </c>
      <c r="AU201" s="216" t="s">
        <v>85</v>
      </c>
      <c r="AV201" s="14" t="s">
        <v>85</v>
      </c>
      <c r="AW201" s="14" t="s">
        <v>35</v>
      </c>
      <c r="AX201" s="14" t="s">
        <v>74</v>
      </c>
      <c r="AY201" s="216" t="s">
        <v>228</v>
      </c>
    </row>
    <row r="202" spans="2:51" s="14" customFormat="1" ht="11.25">
      <c r="B202" s="206"/>
      <c r="C202" s="207"/>
      <c r="D202" s="197" t="s">
        <v>238</v>
      </c>
      <c r="E202" s="208" t="s">
        <v>28</v>
      </c>
      <c r="F202" s="209" t="s">
        <v>119</v>
      </c>
      <c r="G202" s="207"/>
      <c r="H202" s="210">
        <v>57.341</v>
      </c>
      <c r="I202" s="211"/>
      <c r="J202" s="207"/>
      <c r="K202" s="207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238</v>
      </c>
      <c r="AU202" s="216" t="s">
        <v>85</v>
      </c>
      <c r="AV202" s="14" t="s">
        <v>85</v>
      </c>
      <c r="AW202" s="14" t="s">
        <v>35</v>
      </c>
      <c r="AX202" s="14" t="s">
        <v>74</v>
      </c>
      <c r="AY202" s="216" t="s">
        <v>228</v>
      </c>
    </row>
    <row r="203" spans="2:51" s="14" customFormat="1" ht="11.25">
      <c r="B203" s="206"/>
      <c r="C203" s="207"/>
      <c r="D203" s="197" t="s">
        <v>238</v>
      </c>
      <c r="E203" s="208" t="s">
        <v>28</v>
      </c>
      <c r="F203" s="209" t="s">
        <v>375</v>
      </c>
      <c r="G203" s="207"/>
      <c r="H203" s="210">
        <v>9.18</v>
      </c>
      <c r="I203" s="211"/>
      <c r="J203" s="207"/>
      <c r="K203" s="207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238</v>
      </c>
      <c r="AU203" s="216" t="s">
        <v>85</v>
      </c>
      <c r="AV203" s="14" t="s">
        <v>85</v>
      </c>
      <c r="AW203" s="14" t="s">
        <v>35</v>
      </c>
      <c r="AX203" s="14" t="s">
        <v>74</v>
      </c>
      <c r="AY203" s="216" t="s">
        <v>228</v>
      </c>
    </row>
    <row r="204" spans="2:51" s="14" customFormat="1" ht="11.25">
      <c r="B204" s="206"/>
      <c r="C204" s="207"/>
      <c r="D204" s="197" t="s">
        <v>238</v>
      </c>
      <c r="E204" s="208" t="s">
        <v>28</v>
      </c>
      <c r="F204" s="209" t="s">
        <v>121</v>
      </c>
      <c r="G204" s="207"/>
      <c r="H204" s="210">
        <v>31.479</v>
      </c>
      <c r="I204" s="211"/>
      <c r="J204" s="207"/>
      <c r="K204" s="207"/>
      <c r="L204" s="212"/>
      <c r="M204" s="213"/>
      <c r="N204" s="214"/>
      <c r="O204" s="214"/>
      <c r="P204" s="214"/>
      <c r="Q204" s="214"/>
      <c r="R204" s="214"/>
      <c r="S204" s="214"/>
      <c r="T204" s="215"/>
      <c r="AT204" s="216" t="s">
        <v>238</v>
      </c>
      <c r="AU204" s="216" t="s">
        <v>85</v>
      </c>
      <c r="AV204" s="14" t="s">
        <v>85</v>
      </c>
      <c r="AW204" s="14" t="s">
        <v>35</v>
      </c>
      <c r="AX204" s="14" t="s">
        <v>74</v>
      </c>
      <c r="AY204" s="216" t="s">
        <v>228</v>
      </c>
    </row>
    <row r="205" spans="2:51" s="14" customFormat="1" ht="11.25">
      <c r="B205" s="206"/>
      <c r="C205" s="207"/>
      <c r="D205" s="197" t="s">
        <v>238</v>
      </c>
      <c r="E205" s="208" t="s">
        <v>28</v>
      </c>
      <c r="F205" s="209" t="s">
        <v>135</v>
      </c>
      <c r="G205" s="207"/>
      <c r="H205" s="210">
        <v>39.356</v>
      </c>
      <c r="I205" s="211"/>
      <c r="J205" s="207"/>
      <c r="K205" s="207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238</v>
      </c>
      <c r="AU205" s="216" t="s">
        <v>85</v>
      </c>
      <c r="AV205" s="14" t="s">
        <v>85</v>
      </c>
      <c r="AW205" s="14" t="s">
        <v>35</v>
      </c>
      <c r="AX205" s="14" t="s">
        <v>74</v>
      </c>
      <c r="AY205" s="216" t="s">
        <v>228</v>
      </c>
    </row>
    <row r="206" spans="2:51" s="15" customFormat="1" ht="11.25">
      <c r="B206" s="217"/>
      <c r="C206" s="218"/>
      <c r="D206" s="197" t="s">
        <v>238</v>
      </c>
      <c r="E206" s="219" t="s">
        <v>133</v>
      </c>
      <c r="F206" s="220" t="s">
        <v>241</v>
      </c>
      <c r="G206" s="218"/>
      <c r="H206" s="221">
        <v>273.233</v>
      </c>
      <c r="I206" s="222"/>
      <c r="J206" s="218"/>
      <c r="K206" s="218"/>
      <c r="L206" s="223"/>
      <c r="M206" s="224"/>
      <c r="N206" s="225"/>
      <c r="O206" s="225"/>
      <c r="P206" s="225"/>
      <c r="Q206" s="225"/>
      <c r="R206" s="225"/>
      <c r="S206" s="225"/>
      <c r="T206" s="226"/>
      <c r="AT206" s="227" t="s">
        <v>238</v>
      </c>
      <c r="AU206" s="227" t="s">
        <v>85</v>
      </c>
      <c r="AV206" s="15" t="s">
        <v>176</v>
      </c>
      <c r="AW206" s="15" t="s">
        <v>35</v>
      </c>
      <c r="AX206" s="15" t="s">
        <v>82</v>
      </c>
      <c r="AY206" s="227" t="s">
        <v>228</v>
      </c>
    </row>
    <row r="207" spans="1:65" s="2" customFormat="1" ht="24.2" customHeight="1">
      <c r="A207" s="36"/>
      <c r="B207" s="37"/>
      <c r="C207" s="177" t="s">
        <v>376</v>
      </c>
      <c r="D207" s="177" t="s">
        <v>230</v>
      </c>
      <c r="E207" s="178" t="s">
        <v>377</v>
      </c>
      <c r="F207" s="179" t="s">
        <v>378</v>
      </c>
      <c r="G207" s="180" t="s">
        <v>275</v>
      </c>
      <c r="H207" s="181">
        <v>203.762</v>
      </c>
      <c r="I207" s="182"/>
      <c r="J207" s="183">
        <f>ROUND(I207*H207,2)</f>
        <v>0</v>
      </c>
      <c r="K207" s="179" t="s">
        <v>234</v>
      </c>
      <c r="L207" s="41"/>
      <c r="M207" s="184" t="s">
        <v>28</v>
      </c>
      <c r="N207" s="185" t="s">
        <v>45</v>
      </c>
      <c r="O207" s="66"/>
      <c r="P207" s="186">
        <f>O207*H207</f>
        <v>0</v>
      </c>
      <c r="Q207" s="186">
        <v>0.0027</v>
      </c>
      <c r="R207" s="186">
        <f>Q207*H207</f>
        <v>0.5501574</v>
      </c>
      <c r="S207" s="186">
        <v>0</v>
      </c>
      <c r="T207" s="187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8" t="s">
        <v>176</v>
      </c>
      <c r="AT207" s="188" t="s">
        <v>230</v>
      </c>
      <c r="AU207" s="188" t="s">
        <v>85</v>
      </c>
      <c r="AY207" s="19" t="s">
        <v>228</v>
      </c>
      <c r="BE207" s="189">
        <f>IF(N207="základní",J207,0)</f>
        <v>0</v>
      </c>
      <c r="BF207" s="189">
        <f>IF(N207="snížená",J207,0)</f>
        <v>0</v>
      </c>
      <c r="BG207" s="189">
        <f>IF(N207="zákl. přenesená",J207,0)</f>
        <v>0</v>
      </c>
      <c r="BH207" s="189">
        <f>IF(N207="sníž. přenesená",J207,0)</f>
        <v>0</v>
      </c>
      <c r="BI207" s="189">
        <f>IF(N207="nulová",J207,0)</f>
        <v>0</v>
      </c>
      <c r="BJ207" s="19" t="s">
        <v>82</v>
      </c>
      <c r="BK207" s="189">
        <f>ROUND(I207*H207,2)</f>
        <v>0</v>
      </c>
      <c r="BL207" s="19" t="s">
        <v>176</v>
      </c>
      <c r="BM207" s="188" t="s">
        <v>379</v>
      </c>
    </row>
    <row r="208" spans="1:47" s="2" customFormat="1" ht="11.25">
      <c r="A208" s="36"/>
      <c r="B208" s="37"/>
      <c r="C208" s="38"/>
      <c r="D208" s="190" t="s">
        <v>236</v>
      </c>
      <c r="E208" s="38"/>
      <c r="F208" s="191" t="s">
        <v>380</v>
      </c>
      <c r="G208" s="38"/>
      <c r="H208" s="38"/>
      <c r="I208" s="192"/>
      <c r="J208" s="38"/>
      <c r="K208" s="38"/>
      <c r="L208" s="41"/>
      <c r="M208" s="193"/>
      <c r="N208" s="194"/>
      <c r="O208" s="66"/>
      <c r="P208" s="66"/>
      <c r="Q208" s="66"/>
      <c r="R208" s="66"/>
      <c r="S208" s="66"/>
      <c r="T208" s="67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9" t="s">
        <v>236</v>
      </c>
      <c r="AU208" s="19" t="s">
        <v>85</v>
      </c>
    </row>
    <row r="209" spans="2:51" s="14" customFormat="1" ht="11.25">
      <c r="B209" s="206"/>
      <c r="C209" s="207"/>
      <c r="D209" s="197" t="s">
        <v>238</v>
      </c>
      <c r="E209" s="208" t="s">
        <v>28</v>
      </c>
      <c r="F209" s="209" t="s">
        <v>114</v>
      </c>
      <c r="G209" s="207"/>
      <c r="H209" s="210">
        <v>107.336</v>
      </c>
      <c r="I209" s="211"/>
      <c r="J209" s="207"/>
      <c r="K209" s="207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238</v>
      </c>
      <c r="AU209" s="216" t="s">
        <v>85</v>
      </c>
      <c r="AV209" s="14" t="s">
        <v>85</v>
      </c>
      <c r="AW209" s="14" t="s">
        <v>35</v>
      </c>
      <c r="AX209" s="14" t="s">
        <v>74</v>
      </c>
      <c r="AY209" s="216" t="s">
        <v>228</v>
      </c>
    </row>
    <row r="210" spans="2:51" s="14" customFormat="1" ht="11.25">
      <c r="B210" s="206"/>
      <c r="C210" s="207"/>
      <c r="D210" s="197" t="s">
        <v>238</v>
      </c>
      <c r="E210" s="208" t="s">
        <v>28</v>
      </c>
      <c r="F210" s="209" t="s">
        <v>117</v>
      </c>
      <c r="G210" s="207"/>
      <c r="H210" s="210">
        <v>96.426</v>
      </c>
      <c r="I210" s="211"/>
      <c r="J210" s="207"/>
      <c r="K210" s="207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238</v>
      </c>
      <c r="AU210" s="216" t="s">
        <v>85</v>
      </c>
      <c r="AV210" s="14" t="s">
        <v>85</v>
      </c>
      <c r="AW210" s="14" t="s">
        <v>35</v>
      </c>
      <c r="AX210" s="14" t="s">
        <v>74</v>
      </c>
      <c r="AY210" s="216" t="s">
        <v>228</v>
      </c>
    </row>
    <row r="211" spans="2:51" s="15" customFormat="1" ht="11.25">
      <c r="B211" s="217"/>
      <c r="C211" s="218"/>
      <c r="D211" s="197" t="s">
        <v>238</v>
      </c>
      <c r="E211" s="219" t="s">
        <v>146</v>
      </c>
      <c r="F211" s="220" t="s">
        <v>241</v>
      </c>
      <c r="G211" s="218"/>
      <c r="H211" s="221">
        <v>203.762</v>
      </c>
      <c r="I211" s="222"/>
      <c r="J211" s="218"/>
      <c r="K211" s="218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238</v>
      </c>
      <c r="AU211" s="227" t="s">
        <v>85</v>
      </c>
      <c r="AV211" s="15" t="s">
        <v>176</v>
      </c>
      <c r="AW211" s="15" t="s">
        <v>35</v>
      </c>
      <c r="AX211" s="15" t="s">
        <v>82</v>
      </c>
      <c r="AY211" s="227" t="s">
        <v>228</v>
      </c>
    </row>
    <row r="212" spans="1:65" s="2" customFormat="1" ht="33" customHeight="1">
      <c r="A212" s="36"/>
      <c r="B212" s="37"/>
      <c r="C212" s="177" t="s">
        <v>381</v>
      </c>
      <c r="D212" s="177" t="s">
        <v>230</v>
      </c>
      <c r="E212" s="178" t="s">
        <v>382</v>
      </c>
      <c r="F212" s="179" t="s">
        <v>383</v>
      </c>
      <c r="G212" s="180" t="s">
        <v>275</v>
      </c>
      <c r="H212" s="181">
        <v>2.6</v>
      </c>
      <c r="I212" s="182"/>
      <c r="J212" s="183">
        <f>ROUND(I212*H212,2)</f>
        <v>0</v>
      </c>
      <c r="K212" s="179" t="s">
        <v>234</v>
      </c>
      <c r="L212" s="41"/>
      <c r="M212" s="184" t="s">
        <v>28</v>
      </c>
      <c r="N212" s="185" t="s">
        <v>45</v>
      </c>
      <c r="O212" s="66"/>
      <c r="P212" s="186">
        <f>O212*H212</f>
        <v>0</v>
      </c>
      <c r="Q212" s="186">
        <v>0.00735</v>
      </c>
      <c r="R212" s="186">
        <f>Q212*H212</f>
        <v>0.01911</v>
      </c>
      <c r="S212" s="186">
        <v>0</v>
      </c>
      <c r="T212" s="187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88" t="s">
        <v>176</v>
      </c>
      <c r="AT212" s="188" t="s">
        <v>230</v>
      </c>
      <c r="AU212" s="188" t="s">
        <v>85</v>
      </c>
      <c r="AY212" s="19" t="s">
        <v>228</v>
      </c>
      <c r="BE212" s="189">
        <f>IF(N212="základní",J212,0)</f>
        <v>0</v>
      </c>
      <c r="BF212" s="189">
        <f>IF(N212="snížená",J212,0)</f>
        <v>0</v>
      </c>
      <c r="BG212" s="189">
        <f>IF(N212="zákl. přenesená",J212,0)</f>
        <v>0</v>
      </c>
      <c r="BH212" s="189">
        <f>IF(N212="sníž. přenesená",J212,0)</f>
        <v>0</v>
      </c>
      <c r="BI212" s="189">
        <f>IF(N212="nulová",J212,0)</f>
        <v>0</v>
      </c>
      <c r="BJ212" s="19" t="s">
        <v>82</v>
      </c>
      <c r="BK212" s="189">
        <f>ROUND(I212*H212,2)</f>
        <v>0</v>
      </c>
      <c r="BL212" s="19" t="s">
        <v>176</v>
      </c>
      <c r="BM212" s="188" t="s">
        <v>384</v>
      </c>
    </row>
    <row r="213" spans="1:47" s="2" customFormat="1" ht="11.25">
      <c r="A213" s="36"/>
      <c r="B213" s="37"/>
      <c r="C213" s="38"/>
      <c r="D213" s="190" t="s">
        <v>236</v>
      </c>
      <c r="E213" s="38"/>
      <c r="F213" s="191" t="s">
        <v>385</v>
      </c>
      <c r="G213" s="38"/>
      <c r="H213" s="38"/>
      <c r="I213" s="192"/>
      <c r="J213" s="38"/>
      <c r="K213" s="38"/>
      <c r="L213" s="41"/>
      <c r="M213" s="193"/>
      <c r="N213" s="194"/>
      <c r="O213" s="66"/>
      <c r="P213" s="66"/>
      <c r="Q213" s="66"/>
      <c r="R213" s="66"/>
      <c r="S213" s="66"/>
      <c r="T213" s="67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9" t="s">
        <v>236</v>
      </c>
      <c r="AU213" s="19" t="s">
        <v>85</v>
      </c>
    </row>
    <row r="214" spans="2:51" s="13" customFormat="1" ht="11.25">
      <c r="B214" s="195"/>
      <c r="C214" s="196"/>
      <c r="D214" s="197" t="s">
        <v>238</v>
      </c>
      <c r="E214" s="198" t="s">
        <v>28</v>
      </c>
      <c r="F214" s="199" t="s">
        <v>239</v>
      </c>
      <c r="G214" s="196"/>
      <c r="H214" s="198" t="s">
        <v>28</v>
      </c>
      <c r="I214" s="200"/>
      <c r="J214" s="196"/>
      <c r="K214" s="196"/>
      <c r="L214" s="201"/>
      <c r="M214" s="202"/>
      <c r="N214" s="203"/>
      <c r="O214" s="203"/>
      <c r="P214" s="203"/>
      <c r="Q214" s="203"/>
      <c r="R214" s="203"/>
      <c r="S214" s="203"/>
      <c r="T214" s="204"/>
      <c r="AT214" s="205" t="s">
        <v>238</v>
      </c>
      <c r="AU214" s="205" t="s">
        <v>85</v>
      </c>
      <c r="AV214" s="13" t="s">
        <v>82</v>
      </c>
      <c r="AW214" s="13" t="s">
        <v>35</v>
      </c>
      <c r="AX214" s="13" t="s">
        <v>74</v>
      </c>
      <c r="AY214" s="205" t="s">
        <v>228</v>
      </c>
    </row>
    <row r="215" spans="2:51" s="14" customFormat="1" ht="11.25">
      <c r="B215" s="206"/>
      <c r="C215" s="207"/>
      <c r="D215" s="197" t="s">
        <v>238</v>
      </c>
      <c r="E215" s="208" t="s">
        <v>177</v>
      </c>
      <c r="F215" s="209" t="s">
        <v>386</v>
      </c>
      <c r="G215" s="207"/>
      <c r="H215" s="210">
        <v>2.6</v>
      </c>
      <c r="I215" s="211"/>
      <c r="J215" s="207"/>
      <c r="K215" s="207"/>
      <c r="L215" s="212"/>
      <c r="M215" s="213"/>
      <c r="N215" s="214"/>
      <c r="O215" s="214"/>
      <c r="P215" s="214"/>
      <c r="Q215" s="214"/>
      <c r="R215" s="214"/>
      <c r="S215" s="214"/>
      <c r="T215" s="215"/>
      <c r="AT215" s="216" t="s">
        <v>238</v>
      </c>
      <c r="AU215" s="216" t="s">
        <v>85</v>
      </c>
      <c r="AV215" s="14" t="s">
        <v>85</v>
      </c>
      <c r="AW215" s="14" t="s">
        <v>35</v>
      </c>
      <c r="AX215" s="14" t="s">
        <v>82</v>
      </c>
      <c r="AY215" s="216" t="s">
        <v>228</v>
      </c>
    </row>
    <row r="216" spans="1:65" s="2" customFormat="1" ht="44.25" customHeight="1">
      <c r="A216" s="36"/>
      <c r="B216" s="37"/>
      <c r="C216" s="177" t="s">
        <v>387</v>
      </c>
      <c r="D216" s="177" t="s">
        <v>230</v>
      </c>
      <c r="E216" s="178" t="s">
        <v>388</v>
      </c>
      <c r="F216" s="179" t="s">
        <v>389</v>
      </c>
      <c r="G216" s="180" t="s">
        <v>323</v>
      </c>
      <c r="H216" s="181">
        <v>94.46</v>
      </c>
      <c r="I216" s="182"/>
      <c r="J216" s="183">
        <f>ROUND(I216*H216,2)</f>
        <v>0</v>
      </c>
      <c r="K216" s="179" t="s">
        <v>234</v>
      </c>
      <c r="L216" s="41"/>
      <c r="M216" s="184" t="s">
        <v>28</v>
      </c>
      <c r="N216" s="185" t="s">
        <v>45</v>
      </c>
      <c r="O216" s="66"/>
      <c r="P216" s="186">
        <f>O216*H216</f>
        <v>0</v>
      </c>
      <c r="Q216" s="186">
        <v>0</v>
      </c>
      <c r="R216" s="186">
        <f>Q216*H216</f>
        <v>0</v>
      </c>
      <c r="S216" s="186">
        <v>0</v>
      </c>
      <c r="T216" s="187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88" t="s">
        <v>176</v>
      </c>
      <c r="AT216" s="188" t="s">
        <v>230</v>
      </c>
      <c r="AU216" s="188" t="s">
        <v>85</v>
      </c>
      <c r="AY216" s="19" t="s">
        <v>228</v>
      </c>
      <c r="BE216" s="189">
        <f>IF(N216="základní",J216,0)</f>
        <v>0</v>
      </c>
      <c r="BF216" s="189">
        <f>IF(N216="snížená",J216,0)</f>
        <v>0</v>
      </c>
      <c r="BG216" s="189">
        <f>IF(N216="zákl. přenesená",J216,0)</f>
        <v>0</v>
      </c>
      <c r="BH216" s="189">
        <f>IF(N216="sníž. přenesená",J216,0)</f>
        <v>0</v>
      </c>
      <c r="BI216" s="189">
        <f>IF(N216="nulová",J216,0)</f>
        <v>0</v>
      </c>
      <c r="BJ216" s="19" t="s">
        <v>82</v>
      </c>
      <c r="BK216" s="189">
        <f>ROUND(I216*H216,2)</f>
        <v>0</v>
      </c>
      <c r="BL216" s="19" t="s">
        <v>176</v>
      </c>
      <c r="BM216" s="188" t="s">
        <v>390</v>
      </c>
    </row>
    <row r="217" spans="1:47" s="2" customFormat="1" ht="11.25">
      <c r="A217" s="36"/>
      <c r="B217" s="37"/>
      <c r="C217" s="38"/>
      <c r="D217" s="190" t="s">
        <v>236</v>
      </c>
      <c r="E217" s="38"/>
      <c r="F217" s="191" t="s">
        <v>391</v>
      </c>
      <c r="G217" s="38"/>
      <c r="H217" s="38"/>
      <c r="I217" s="192"/>
      <c r="J217" s="38"/>
      <c r="K217" s="38"/>
      <c r="L217" s="41"/>
      <c r="M217" s="193"/>
      <c r="N217" s="194"/>
      <c r="O217" s="66"/>
      <c r="P217" s="66"/>
      <c r="Q217" s="66"/>
      <c r="R217" s="66"/>
      <c r="S217" s="66"/>
      <c r="T217" s="67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9" t="s">
        <v>236</v>
      </c>
      <c r="AU217" s="19" t="s">
        <v>85</v>
      </c>
    </row>
    <row r="218" spans="2:51" s="13" customFormat="1" ht="11.25">
      <c r="B218" s="195"/>
      <c r="C218" s="196"/>
      <c r="D218" s="197" t="s">
        <v>238</v>
      </c>
      <c r="E218" s="198" t="s">
        <v>28</v>
      </c>
      <c r="F218" s="199" t="s">
        <v>239</v>
      </c>
      <c r="G218" s="196"/>
      <c r="H218" s="198" t="s">
        <v>28</v>
      </c>
      <c r="I218" s="200"/>
      <c r="J218" s="196"/>
      <c r="K218" s="196"/>
      <c r="L218" s="201"/>
      <c r="M218" s="202"/>
      <c r="N218" s="203"/>
      <c r="O218" s="203"/>
      <c r="P218" s="203"/>
      <c r="Q218" s="203"/>
      <c r="R218" s="203"/>
      <c r="S218" s="203"/>
      <c r="T218" s="204"/>
      <c r="AT218" s="205" t="s">
        <v>238</v>
      </c>
      <c r="AU218" s="205" t="s">
        <v>85</v>
      </c>
      <c r="AV218" s="13" t="s">
        <v>82</v>
      </c>
      <c r="AW218" s="13" t="s">
        <v>35</v>
      </c>
      <c r="AX218" s="13" t="s">
        <v>74</v>
      </c>
      <c r="AY218" s="205" t="s">
        <v>228</v>
      </c>
    </row>
    <row r="219" spans="2:51" s="14" customFormat="1" ht="11.25">
      <c r="B219" s="206"/>
      <c r="C219" s="207"/>
      <c r="D219" s="197" t="s">
        <v>238</v>
      </c>
      <c r="E219" s="208" t="s">
        <v>28</v>
      </c>
      <c r="F219" s="209" t="s">
        <v>392</v>
      </c>
      <c r="G219" s="207"/>
      <c r="H219" s="210">
        <v>59.66</v>
      </c>
      <c r="I219" s="211"/>
      <c r="J219" s="207"/>
      <c r="K219" s="207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238</v>
      </c>
      <c r="AU219" s="216" t="s">
        <v>85</v>
      </c>
      <c r="AV219" s="14" t="s">
        <v>85</v>
      </c>
      <c r="AW219" s="14" t="s">
        <v>35</v>
      </c>
      <c r="AX219" s="14" t="s">
        <v>74</v>
      </c>
      <c r="AY219" s="216" t="s">
        <v>228</v>
      </c>
    </row>
    <row r="220" spans="2:51" s="14" customFormat="1" ht="11.25">
      <c r="B220" s="206"/>
      <c r="C220" s="207"/>
      <c r="D220" s="197" t="s">
        <v>238</v>
      </c>
      <c r="E220" s="208" t="s">
        <v>28</v>
      </c>
      <c r="F220" s="209" t="s">
        <v>393</v>
      </c>
      <c r="G220" s="207"/>
      <c r="H220" s="210">
        <v>34.8</v>
      </c>
      <c r="I220" s="211"/>
      <c r="J220" s="207"/>
      <c r="K220" s="207"/>
      <c r="L220" s="212"/>
      <c r="M220" s="213"/>
      <c r="N220" s="214"/>
      <c r="O220" s="214"/>
      <c r="P220" s="214"/>
      <c r="Q220" s="214"/>
      <c r="R220" s="214"/>
      <c r="S220" s="214"/>
      <c r="T220" s="215"/>
      <c r="AT220" s="216" t="s">
        <v>238</v>
      </c>
      <c r="AU220" s="216" t="s">
        <v>85</v>
      </c>
      <c r="AV220" s="14" t="s">
        <v>85</v>
      </c>
      <c r="AW220" s="14" t="s">
        <v>35</v>
      </c>
      <c r="AX220" s="14" t="s">
        <v>74</v>
      </c>
      <c r="AY220" s="216" t="s">
        <v>228</v>
      </c>
    </row>
    <row r="221" spans="2:51" s="15" customFormat="1" ht="11.25">
      <c r="B221" s="217"/>
      <c r="C221" s="218"/>
      <c r="D221" s="197" t="s">
        <v>238</v>
      </c>
      <c r="E221" s="219" t="s">
        <v>140</v>
      </c>
      <c r="F221" s="220" t="s">
        <v>241</v>
      </c>
      <c r="G221" s="218"/>
      <c r="H221" s="221">
        <v>94.46</v>
      </c>
      <c r="I221" s="222"/>
      <c r="J221" s="218"/>
      <c r="K221" s="218"/>
      <c r="L221" s="223"/>
      <c r="M221" s="224"/>
      <c r="N221" s="225"/>
      <c r="O221" s="225"/>
      <c r="P221" s="225"/>
      <c r="Q221" s="225"/>
      <c r="R221" s="225"/>
      <c r="S221" s="225"/>
      <c r="T221" s="226"/>
      <c r="AT221" s="227" t="s">
        <v>238</v>
      </c>
      <c r="AU221" s="227" t="s">
        <v>85</v>
      </c>
      <c r="AV221" s="15" t="s">
        <v>176</v>
      </c>
      <c r="AW221" s="15" t="s">
        <v>35</v>
      </c>
      <c r="AX221" s="15" t="s">
        <v>82</v>
      </c>
      <c r="AY221" s="227" t="s">
        <v>228</v>
      </c>
    </row>
    <row r="222" spans="1:65" s="2" customFormat="1" ht="16.5" customHeight="1">
      <c r="A222" s="36"/>
      <c r="B222" s="37"/>
      <c r="C222" s="228" t="s">
        <v>394</v>
      </c>
      <c r="D222" s="228" t="s">
        <v>395</v>
      </c>
      <c r="E222" s="229" t="s">
        <v>396</v>
      </c>
      <c r="F222" s="230" t="s">
        <v>397</v>
      </c>
      <c r="G222" s="231" t="s">
        <v>323</v>
      </c>
      <c r="H222" s="232">
        <v>99.183</v>
      </c>
      <c r="I222" s="233"/>
      <c r="J222" s="234">
        <f>ROUND(I222*H222,2)</f>
        <v>0</v>
      </c>
      <c r="K222" s="230" t="s">
        <v>28</v>
      </c>
      <c r="L222" s="235"/>
      <c r="M222" s="236" t="s">
        <v>28</v>
      </c>
      <c r="N222" s="237" t="s">
        <v>45</v>
      </c>
      <c r="O222" s="66"/>
      <c r="P222" s="186">
        <f>O222*H222</f>
        <v>0</v>
      </c>
      <c r="Q222" s="186">
        <v>0.0001</v>
      </c>
      <c r="R222" s="186">
        <f>Q222*H222</f>
        <v>0.009918300000000001</v>
      </c>
      <c r="S222" s="186">
        <v>0</v>
      </c>
      <c r="T222" s="187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88" t="s">
        <v>272</v>
      </c>
      <c r="AT222" s="188" t="s">
        <v>395</v>
      </c>
      <c r="AU222" s="188" t="s">
        <v>85</v>
      </c>
      <c r="AY222" s="19" t="s">
        <v>228</v>
      </c>
      <c r="BE222" s="189">
        <f>IF(N222="základní",J222,0)</f>
        <v>0</v>
      </c>
      <c r="BF222" s="189">
        <f>IF(N222="snížená",J222,0)</f>
        <v>0</v>
      </c>
      <c r="BG222" s="189">
        <f>IF(N222="zákl. přenesená",J222,0)</f>
        <v>0</v>
      </c>
      <c r="BH222" s="189">
        <f>IF(N222="sníž. přenesená",J222,0)</f>
        <v>0</v>
      </c>
      <c r="BI222" s="189">
        <f>IF(N222="nulová",J222,0)</f>
        <v>0</v>
      </c>
      <c r="BJ222" s="19" t="s">
        <v>82</v>
      </c>
      <c r="BK222" s="189">
        <f>ROUND(I222*H222,2)</f>
        <v>0</v>
      </c>
      <c r="BL222" s="19" t="s">
        <v>176</v>
      </c>
      <c r="BM222" s="188" t="s">
        <v>398</v>
      </c>
    </row>
    <row r="223" spans="2:51" s="14" customFormat="1" ht="11.25">
      <c r="B223" s="206"/>
      <c r="C223" s="207"/>
      <c r="D223" s="197" t="s">
        <v>238</v>
      </c>
      <c r="E223" s="208" t="s">
        <v>28</v>
      </c>
      <c r="F223" s="209" t="s">
        <v>399</v>
      </c>
      <c r="G223" s="207"/>
      <c r="H223" s="210">
        <v>99.183</v>
      </c>
      <c r="I223" s="211"/>
      <c r="J223" s="207"/>
      <c r="K223" s="207"/>
      <c r="L223" s="212"/>
      <c r="M223" s="213"/>
      <c r="N223" s="214"/>
      <c r="O223" s="214"/>
      <c r="P223" s="214"/>
      <c r="Q223" s="214"/>
      <c r="R223" s="214"/>
      <c r="S223" s="214"/>
      <c r="T223" s="215"/>
      <c r="AT223" s="216" t="s">
        <v>238</v>
      </c>
      <c r="AU223" s="216" t="s">
        <v>85</v>
      </c>
      <c r="AV223" s="14" t="s">
        <v>85</v>
      </c>
      <c r="AW223" s="14" t="s">
        <v>35</v>
      </c>
      <c r="AX223" s="14" t="s">
        <v>82</v>
      </c>
      <c r="AY223" s="216" t="s">
        <v>228</v>
      </c>
    </row>
    <row r="224" spans="1:65" s="2" customFormat="1" ht="55.5" customHeight="1">
      <c r="A224" s="36"/>
      <c r="B224" s="37"/>
      <c r="C224" s="177" t="s">
        <v>400</v>
      </c>
      <c r="D224" s="177" t="s">
        <v>230</v>
      </c>
      <c r="E224" s="178" t="s">
        <v>401</v>
      </c>
      <c r="F224" s="179" t="s">
        <v>402</v>
      </c>
      <c r="G224" s="180" t="s">
        <v>323</v>
      </c>
      <c r="H224" s="181">
        <v>24.9</v>
      </c>
      <c r="I224" s="182"/>
      <c r="J224" s="183">
        <f>ROUND(I224*H224,2)</f>
        <v>0</v>
      </c>
      <c r="K224" s="179" t="s">
        <v>234</v>
      </c>
      <c r="L224" s="41"/>
      <c r="M224" s="184" t="s">
        <v>28</v>
      </c>
      <c r="N224" s="185" t="s">
        <v>45</v>
      </c>
      <c r="O224" s="66"/>
      <c r="P224" s="186">
        <f>O224*H224</f>
        <v>0</v>
      </c>
      <c r="Q224" s="186">
        <v>0</v>
      </c>
      <c r="R224" s="186">
        <f>Q224*H224</f>
        <v>0</v>
      </c>
      <c r="S224" s="186">
        <v>0</v>
      </c>
      <c r="T224" s="187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88" t="s">
        <v>176</v>
      </c>
      <c r="AT224" s="188" t="s">
        <v>230</v>
      </c>
      <c r="AU224" s="188" t="s">
        <v>85</v>
      </c>
      <c r="AY224" s="19" t="s">
        <v>228</v>
      </c>
      <c r="BE224" s="189">
        <f>IF(N224="základní",J224,0)</f>
        <v>0</v>
      </c>
      <c r="BF224" s="189">
        <f>IF(N224="snížená",J224,0)</f>
        <v>0</v>
      </c>
      <c r="BG224" s="189">
        <f>IF(N224="zákl. přenesená",J224,0)</f>
        <v>0</v>
      </c>
      <c r="BH224" s="189">
        <f>IF(N224="sníž. přenesená",J224,0)</f>
        <v>0</v>
      </c>
      <c r="BI224" s="189">
        <f>IF(N224="nulová",J224,0)</f>
        <v>0</v>
      </c>
      <c r="BJ224" s="19" t="s">
        <v>82</v>
      </c>
      <c r="BK224" s="189">
        <f>ROUND(I224*H224,2)</f>
        <v>0</v>
      </c>
      <c r="BL224" s="19" t="s">
        <v>176</v>
      </c>
      <c r="BM224" s="188" t="s">
        <v>403</v>
      </c>
    </row>
    <row r="225" spans="1:47" s="2" customFormat="1" ht="11.25">
      <c r="A225" s="36"/>
      <c r="B225" s="37"/>
      <c r="C225" s="38"/>
      <c r="D225" s="190" t="s">
        <v>236</v>
      </c>
      <c r="E225" s="38"/>
      <c r="F225" s="191" t="s">
        <v>404</v>
      </c>
      <c r="G225" s="38"/>
      <c r="H225" s="38"/>
      <c r="I225" s="192"/>
      <c r="J225" s="38"/>
      <c r="K225" s="38"/>
      <c r="L225" s="41"/>
      <c r="M225" s="193"/>
      <c r="N225" s="194"/>
      <c r="O225" s="66"/>
      <c r="P225" s="66"/>
      <c r="Q225" s="66"/>
      <c r="R225" s="66"/>
      <c r="S225" s="66"/>
      <c r="T225" s="67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9" t="s">
        <v>236</v>
      </c>
      <c r="AU225" s="19" t="s">
        <v>85</v>
      </c>
    </row>
    <row r="226" spans="2:51" s="13" customFormat="1" ht="11.25">
      <c r="B226" s="195"/>
      <c r="C226" s="196"/>
      <c r="D226" s="197" t="s">
        <v>238</v>
      </c>
      <c r="E226" s="198" t="s">
        <v>28</v>
      </c>
      <c r="F226" s="199" t="s">
        <v>239</v>
      </c>
      <c r="G226" s="196"/>
      <c r="H226" s="198" t="s">
        <v>28</v>
      </c>
      <c r="I226" s="200"/>
      <c r="J226" s="196"/>
      <c r="K226" s="196"/>
      <c r="L226" s="201"/>
      <c r="M226" s="202"/>
      <c r="N226" s="203"/>
      <c r="O226" s="203"/>
      <c r="P226" s="203"/>
      <c r="Q226" s="203"/>
      <c r="R226" s="203"/>
      <c r="S226" s="203"/>
      <c r="T226" s="204"/>
      <c r="AT226" s="205" t="s">
        <v>238</v>
      </c>
      <c r="AU226" s="205" t="s">
        <v>85</v>
      </c>
      <c r="AV226" s="13" t="s">
        <v>82</v>
      </c>
      <c r="AW226" s="13" t="s">
        <v>35</v>
      </c>
      <c r="AX226" s="13" t="s">
        <v>74</v>
      </c>
      <c r="AY226" s="205" t="s">
        <v>228</v>
      </c>
    </row>
    <row r="227" spans="2:51" s="14" customFormat="1" ht="11.25">
      <c r="B227" s="206"/>
      <c r="C227" s="207"/>
      <c r="D227" s="197" t="s">
        <v>238</v>
      </c>
      <c r="E227" s="208" t="s">
        <v>28</v>
      </c>
      <c r="F227" s="209" t="s">
        <v>405</v>
      </c>
      <c r="G227" s="207"/>
      <c r="H227" s="210">
        <v>24.9</v>
      </c>
      <c r="I227" s="211"/>
      <c r="J227" s="207"/>
      <c r="K227" s="207"/>
      <c r="L227" s="212"/>
      <c r="M227" s="213"/>
      <c r="N227" s="214"/>
      <c r="O227" s="214"/>
      <c r="P227" s="214"/>
      <c r="Q227" s="214"/>
      <c r="R227" s="214"/>
      <c r="S227" s="214"/>
      <c r="T227" s="215"/>
      <c r="AT227" s="216" t="s">
        <v>238</v>
      </c>
      <c r="AU227" s="216" t="s">
        <v>85</v>
      </c>
      <c r="AV227" s="14" t="s">
        <v>85</v>
      </c>
      <c r="AW227" s="14" t="s">
        <v>35</v>
      </c>
      <c r="AX227" s="14" t="s">
        <v>74</v>
      </c>
      <c r="AY227" s="216" t="s">
        <v>228</v>
      </c>
    </row>
    <row r="228" spans="2:51" s="15" customFormat="1" ht="11.25">
      <c r="B228" s="217"/>
      <c r="C228" s="218"/>
      <c r="D228" s="197" t="s">
        <v>238</v>
      </c>
      <c r="E228" s="219" t="s">
        <v>142</v>
      </c>
      <c r="F228" s="220" t="s">
        <v>241</v>
      </c>
      <c r="G228" s="218"/>
      <c r="H228" s="221">
        <v>24.9</v>
      </c>
      <c r="I228" s="222"/>
      <c r="J228" s="218"/>
      <c r="K228" s="218"/>
      <c r="L228" s="223"/>
      <c r="M228" s="224"/>
      <c r="N228" s="225"/>
      <c r="O228" s="225"/>
      <c r="P228" s="225"/>
      <c r="Q228" s="225"/>
      <c r="R228" s="225"/>
      <c r="S228" s="225"/>
      <c r="T228" s="226"/>
      <c r="AT228" s="227" t="s">
        <v>238</v>
      </c>
      <c r="AU228" s="227" t="s">
        <v>85</v>
      </c>
      <c r="AV228" s="15" t="s">
        <v>176</v>
      </c>
      <c r="AW228" s="15" t="s">
        <v>35</v>
      </c>
      <c r="AX228" s="15" t="s">
        <v>82</v>
      </c>
      <c r="AY228" s="227" t="s">
        <v>228</v>
      </c>
    </row>
    <row r="229" spans="1:65" s="2" customFormat="1" ht="16.5" customHeight="1">
      <c r="A229" s="36"/>
      <c r="B229" s="37"/>
      <c r="C229" s="228" t="s">
        <v>406</v>
      </c>
      <c r="D229" s="228" t="s">
        <v>395</v>
      </c>
      <c r="E229" s="229" t="s">
        <v>407</v>
      </c>
      <c r="F229" s="230" t="s">
        <v>408</v>
      </c>
      <c r="G229" s="231" t="s">
        <v>323</v>
      </c>
      <c r="H229" s="232">
        <v>26.145</v>
      </c>
      <c r="I229" s="233"/>
      <c r="J229" s="234">
        <f>ROUND(I229*H229,2)</f>
        <v>0</v>
      </c>
      <c r="K229" s="230" t="s">
        <v>28</v>
      </c>
      <c r="L229" s="235"/>
      <c r="M229" s="236" t="s">
        <v>28</v>
      </c>
      <c r="N229" s="237" t="s">
        <v>45</v>
      </c>
      <c r="O229" s="66"/>
      <c r="P229" s="186">
        <f>O229*H229</f>
        <v>0</v>
      </c>
      <c r="Q229" s="186">
        <v>0.0001</v>
      </c>
      <c r="R229" s="186">
        <f>Q229*H229</f>
        <v>0.0026145</v>
      </c>
      <c r="S229" s="186">
        <v>0</v>
      </c>
      <c r="T229" s="187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88" t="s">
        <v>272</v>
      </c>
      <c r="AT229" s="188" t="s">
        <v>395</v>
      </c>
      <c r="AU229" s="188" t="s">
        <v>85</v>
      </c>
      <c r="AY229" s="19" t="s">
        <v>228</v>
      </c>
      <c r="BE229" s="189">
        <f>IF(N229="základní",J229,0)</f>
        <v>0</v>
      </c>
      <c r="BF229" s="189">
        <f>IF(N229="snížená",J229,0)</f>
        <v>0</v>
      </c>
      <c r="BG229" s="189">
        <f>IF(N229="zákl. přenesená",J229,0)</f>
        <v>0</v>
      </c>
      <c r="BH229" s="189">
        <f>IF(N229="sníž. přenesená",J229,0)</f>
        <v>0</v>
      </c>
      <c r="BI229" s="189">
        <f>IF(N229="nulová",J229,0)</f>
        <v>0</v>
      </c>
      <c r="BJ229" s="19" t="s">
        <v>82</v>
      </c>
      <c r="BK229" s="189">
        <f>ROUND(I229*H229,2)</f>
        <v>0</v>
      </c>
      <c r="BL229" s="19" t="s">
        <v>176</v>
      </c>
      <c r="BM229" s="188" t="s">
        <v>409</v>
      </c>
    </row>
    <row r="230" spans="2:51" s="14" customFormat="1" ht="11.25">
      <c r="B230" s="206"/>
      <c r="C230" s="207"/>
      <c r="D230" s="197" t="s">
        <v>238</v>
      </c>
      <c r="E230" s="208" t="s">
        <v>28</v>
      </c>
      <c r="F230" s="209" t="s">
        <v>410</v>
      </c>
      <c r="G230" s="207"/>
      <c r="H230" s="210">
        <v>26.145</v>
      </c>
      <c r="I230" s="211"/>
      <c r="J230" s="207"/>
      <c r="K230" s="207"/>
      <c r="L230" s="212"/>
      <c r="M230" s="213"/>
      <c r="N230" s="214"/>
      <c r="O230" s="214"/>
      <c r="P230" s="214"/>
      <c r="Q230" s="214"/>
      <c r="R230" s="214"/>
      <c r="S230" s="214"/>
      <c r="T230" s="215"/>
      <c r="AT230" s="216" t="s">
        <v>238</v>
      </c>
      <c r="AU230" s="216" t="s">
        <v>85</v>
      </c>
      <c r="AV230" s="14" t="s">
        <v>85</v>
      </c>
      <c r="AW230" s="14" t="s">
        <v>35</v>
      </c>
      <c r="AX230" s="14" t="s">
        <v>82</v>
      </c>
      <c r="AY230" s="216" t="s">
        <v>228</v>
      </c>
    </row>
    <row r="231" spans="1:65" s="2" customFormat="1" ht="44.25" customHeight="1">
      <c r="A231" s="36"/>
      <c r="B231" s="37"/>
      <c r="C231" s="177" t="s">
        <v>411</v>
      </c>
      <c r="D231" s="177" t="s">
        <v>230</v>
      </c>
      <c r="E231" s="178" t="s">
        <v>412</v>
      </c>
      <c r="F231" s="179" t="s">
        <v>413</v>
      </c>
      <c r="G231" s="180" t="s">
        <v>275</v>
      </c>
      <c r="H231" s="181">
        <v>2.6</v>
      </c>
      <c r="I231" s="182"/>
      <c r="J231" s="183">
        <f>ROUND(I231*H231,2)</f>
        <v>0</v>
      </c>
      <c r="K231" s="179" t="s">
        <v>234</v>
      </c>
      <c r="L231" s="41"/>
      <c r="M231" s="184" t="s">
        <v>28</v>
      </c>
      <c r="N231" s="185" t="s">
        <v>45</v>
      </c>
      <c r="O231" s="66"/>
      <c r="P231" s="186">
        <f>O231*H231</f>
        <v>0</v>
      </c>
      <c r="Q231" s="186">
        <v>0.02636</v>
      </c>
      <c r="R231" s="186">
        <f>Q231*H231</f>
        <v>0.068536</v>
      </c>
      <c r="S231" s="186">
        <v>0</v>
      </c>
      <c r="T231" s="187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8" t="s">
        <v>176</v>
      </c>
      <c r="AT231" s="188" t="s">
        <v>230</v>
      </c>
      <c r="AU231" s="188" t="s">
        <v>85</v>
      </c>
      <c r="AY231" s="19" t="s">
        <v>228</v>
      </c>
      <c r="BE231" s="189">
        <f>IF(N231="základní",J231,0)</f>
        <v>0</v>
      </c>
      <c r="BF231" s="189">
        <f>IF(N231="snížená",J231,0)</f>
        <v>0</v>
      </c>
      <c r="BG231" s="189">
        <f>IF(N231="zákl. přenesená",J231,0)</f>
        <v>0</v>
      </c>
      <c r="BH231" s="189">
        <f>IF(N231="sníž. přenesená",J231,0)</f>
        <v>0</v>
      </c>
      <c r="BI231" s="189">
        <f>IF(N231="nulová",J231,0)</f>
        <v>0</v>
      </c>
      <c r="BJ231" s="19" t="s">
        <v>82</v>
      </c>
      <c r="BK231" s="189">
        <f>ROUND(I231*H231,2)</f>
        <v>0</v>
      </c>
      <c r="BL231" s="19" t="s">
        <v>176</v>
      </c>
      <c r="BM231" s="188" t="s">
        <v>414</v>
      </c>
    </row>
    <row r="232" spans="1:47" s="2" customFormat="1" ht="11.25">
      <c r="A232" s="36"/>
      <c r="B232" s="37"/>
      <c r="C232" s="38"/>
      <c r="D232" s="190" t="s">
        <v>236</v>
      </c>
      <c r="E232" s="38"/>
      <c r="F232" s="191" t="s">
        <v>415</v>
      </c>
      <c r="G232" s="38"/>
      <c r="H232" s="38"/>
      <c r="I232" s="192"/>
      <c r="J232" s="38"/>
      <c r="K232" s="38"/>
      <c r="L232" s="41"/>
      <c r="M232" s="193"/>
      <c r="N232" s="194"/>
      <c r="O232" s="66"/>
      <c r="P232" s="66"/>
      <c r="Q232" s="66"/>
      <c r="R232" s="66"/>
      <c r="S232" s="66"/>
      <c r="T232" s="67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236</v>
      </c>
      <c r="AU232" s="19" t="s">
        <v>85</v>
      </c>
    </row>
    <row r="233" spans="2:51" s="14" customFormat="1" ht="11.25">
      <c r="B233" s="206"/>
      <c r="C233" s="207"/>
      <c r="D233" s="197" t="s">
        <v>238</v>
      </c>
      <c r="E233" s="208" t="s">
        <v>28</v>
      </c>
      <c r="F233" s="209" t="s">
        <v>177</v>
      </c>
      <c r="G233" s="207"/>
      <c r="H233" s="210">
        <v>2.6</v>
      </c>
      <c r="I233" s="211"/>
      <c r="J233" s="207"/>
      <c r="K233" s="207"/>
      <c r="L233" s="212"/>
      <c r="M233" s="213"/>
      <c r="N233" s="214"/>
      <c r="O233" s="214"/>
      <c r="P233" s="214"/>
      <c r="Q233" s="214"/>
      <c r="R233" s="214"/>
      <c r="S233" s="214"/>
      <c r="T233" s="215"/>
      <c r="AT233" s="216" t="s">
        <v>238</v>
      </c>
      <c r="AU233" s="216" t="s">
        <v>85</v>
      </c>
      <c r="AV233" s="14" t="s">
        <v>85</v>
      </c>
      <c r="AW233" s="14" t="s">
        <v>35</v>
      </c>
      <c r="AX233" s="14" t="s">
        <v>82</v>
      </c>
      <c r="AY233" s="216" t="s">
        <v>228</v>
      </c>
    </row>
    <row r="234" spans="1:65" s="2" customFormat="1" ht="24.2" customHeight="1">
      <c r="A234" s="36"/>
      <c r="B234" s="37"/>
      <c r="C234" s="177" t="s">
        <v>416</v>
      </c>
      <c r="D234" s="177" t="s">
        <v>230</v>
      </c>
      <c r="E234" s="178" t="s">
        <v>417</v>
      </c>
      <c r="F234" s="179" t="s">
        <v>418</v>
      </c>
      <c r="G234" s="180" t="s">
        <v>283</v>
      </c>
      <c r="H234" s="181">
        <v>1</v>
      </c>
      <c r="I234" s="182"/>
      <c r="J234" s="183">
        <f>ROUND(I234*H234,2)</f>
        <v>0</v>
      </c>
      <c r="K234" s="179" t="s">
        <v>28</v>
      </c>
      <c r="L234" s="41"/>
      <c r="M234" s="184" t="s">
        <v>28</v>
      </c>
      <c r="N234" s="185" t="s">
        <v>45</v>
      </c>
      <c r="O234" s="66"/>
      <c r="P234" s="186">
        <f>O234*H234</f>
        <v>0</v>
      </c>
      <c r="Q234" s="186">
        <v>0</v>
      </c>
      <c r="R234" s="186">
        <f>Q234*H234</f>
        <v>0</v>
      </c>
      <c r="S234" s="186">
        <v>0</v>
      </c>
      <c r="T234" s="187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88" t="s">
        <v>176</v>
      </c>
      <c r="AT234" s="188" t="s">
        <v>230</v>
      </c>
      <c r="AU234" s="188" t="s">
        <v>85</v>
      </c>
      <c r="AY234" s="19" t="s">
        <v>228</v>
      </c>
      <c r="BE234" s="189">
        <f>IF(N234="základní",J234,0)</f>
        <v>0</v>
      </c>
      <c r="BF234" s="189">
        <f>IF(N234="snížená",J234,0)</f>
        <v>0</v>
      </c>
      <c r="BG234" s="189">
        <f>IF(N234="zákl. přenesená",J234,0)</f>
        <v>0</v>
      </c>
      <c r="BH234" s="189">
        <f>IF(N234="sníž. přenesená",J234,0)</f>
        <v>0</v>
      </c>
      <c r="BI234" s="189">
        <f>IF(N234="nulová",J234,0)</f>
        <v>0</v>
      </c>
      <c r="BJ234" s="19" t="s">
        <v>82</v>
      </c>
      <c r="BK234" s="189">
        <f>ROUND(I234*H234,2)</f>
        <v>0</v>
      </c>
      <c r="BL234" s="19" t="s">
        <v>176</v>
      </c>
      <c r="BM234" s="188" t="s">
        <v>419</v>
      </c>
    </row>
    <row r="235" spans="2:51" s="13" customFormat="1" ht="11.25">
      <c r="B235" s="195"/>
      <c r="C235" s="196"/>
      <c r="D235" s="197" t="s">
        <v>238</v>
      </c>
      <c r="E235" s="198" t="s">
        <v>28</v>
      </c>
      <c r="F235" s="199" t="s">
        <v>239</v>
      </c>
      <c r="G235" s="196"/>
      <c r="H235" s="198" t="s">
        <v>28</v>
      </c>
      <c r="I235" s="200"/>
      <c r="J235" s="196"/>
      <c r="K235" s="196"/>
      <c r="L235" s="201"/>
      <c r="M235" s="202"/>
      <c r="N235" s="203"/>
      <c r="O235" s="203"/>
      <c r="P235" s="203"/>
      <c r="Q235" s="203"/>
      <c r="R235" s="203"/>
      <c r="S235" s="203"/>
      <c r="T235" s="204"/>
      <c r="AT235" s="205" t="s">
        <v>238</v>
      </c>
      <c r="AU235" s="205" t="s">
        <v>85</v>
      </c>
      <c r="AV235" s="13" t="s">
        <v>82</v>
      </c>
      <c r="AW235" s="13" t="s">
        <v>35</v>
      </c>
      <c r="AX235" s="13" t="s">
        <v>74</v>
      </c>
      <c r="AY235" s="205" t="s">
        <v>228</v>
      </c>
    </row>
    <row r="236" spans="2:51" s="14" customFormat="1" ht="11.25">
      <c r="B236" s="206"/>
      <c r="C236" s="207"/>
      <c r="D236" s="197" t="s">
        <v>238</v>
      </c>
      <c r="E236" s="208" t="s">
        <v>28</v>
      </c>
      <c r="F236" s="209" t="s">
        <v>82</v>
      </c>
      <c r="G236" s="207"/>
      <c r="H236" s="210">
        <v>1</v>
      </c>
      <c r="I236" s="211"/>
      <c r="J236" s="207"/>
      <c r="K236" s="207"/>
      <c r="L236" s="212"/>
      <c r="M236" s="213"/>
      <c r="N236" s="214"/>
      <c r="O236" s="214"/>
      <c r="P236" s="214"/>
      <c r="Q236" s="214"/>
      <c r="R236" s="214"/>
      <c r="S236" s="214"/>
      <c r="T236" s="215"/>
      <c r="AT236" s="216" t="s">
        <v>238</v>
      </c>
      <c r="AU236" s="216" t="s">
        <v>85</v>
      </c>
      <c r="AV236" s="14" t="s">
        <v>85</v>
      </c>
      <c r="AW236" s="14" t="s">
        <v>35</v>
      </c>
      <c r="AX236" s="14" t="s">
        <v>82</v>
      </c>
      <c r="AY236" s="216" t="s">
        <v>228</v>
      </c>
    </row>
    <row r="237" spans="1:65" s="2" customFormat="1" ht="24.2" customHeight="1">
      <c r="A237" s="36"/>
      <c r="B237" s="37"/>
      <c r="C237" s="177" t="s">
        <v>420</v>
      </c>
      <c r="D237" s="177" t="s">
        <v>230</v>
      </c>
      <c r="E237" s="178" t="s">
        <v>421</v>
      </c>
      <c r="F237" s="179" t="s">
        <v>422</v>
      </c>
      <c r="G237" s="180" t="s">
        <v>283</v>
      </c>
      <c r="H237" s="181">
        <v>1</v>
      </c>
      <c r="I237" s="182"/>
      <c r="J237" s="183">
        <f>ROUND(I237*H237,2)</f>
        <v>0</v>
      </c>
      <c r="K237" s="179" t="s">
        <v>28</v>
      </c>
      <c r="L237" s="41"/>
      <c r="M237" s="184" t="s">
        <v>28</v>
      </c>
      <c r="N237" s="185" t="s">
        <v>45</v>
      </c>
      <c r="O237" s="66"/>
      <c r="P237" s="186">
        <f>O237*H237</f>
        <v>0</v>
      </c>
      <c r="Q237" s="186">
        <v>0</v>
      </c>
      <c r="R237" s="186">
        <f>Q237*H237</f>
        <v>0</v>
      </c>
      <c r="S237" s="186">
        <v>0</v>
      </c>
      <c r="T237" s="187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8" t="s">
        <v>176</v>
      </c>
      <c r="AT237" s="188" t="s">
        <v>230</v>
      </c>
      <c r="AU237" s="188" t="s">
        <v>85</v>
      </c>
      <c r="AY237" s="19" t="s">
        <v>228</v>
      </c>
      <c r="BE237" s="189">
        <f>IF(N237="základní",J237,0)</f>
        <v>0</v>
      </c>
      <c r="BF237" s="189">
        <f>IF(N237="snížená",J237,0)</f>
        <v>0</v>
      </c>
      <c r="BG237" s="189">
        <f>IF(N237="zákl. přenesená",J237,0)</f>
        <v>0</v>
      </c>
      <c r="BH237" s="189">
        <f>IF(N237="sníž. přenesená",J237,0)</f>
        <v>0</v>
      </c>
      <c r="BI237" s="189">
        <f>IF(N237="nulová",J237,0)</f>
        <v>0</v>
      </c>
      <c r="BJ237" s="19" t="s">
        <v>82</v>
      </c>
      <c r="BK237" s="189">
        <f>ROUND(I237*H237,2)</f>
        <v>0</v>
      </c>
      <c r="BL237" s="19" t="s">
        <v>176</v>
      </c>
      <c r="BM237" s="188" t="s">
        <v>423</v>
      </c>
    </row>
    <row r="238" spans="2:51" s="13" customFormat="1" ht="11.25">
      <c r="B238" s="195"/>
      <c r="C238" s="196"/>
      <c r="D238" s="197" t="s">
        <v>238</v>
      </c>
      <c r="E238" s="198" t="s">
        <v>28</v>
      </c>
      <c r="F238" s="199" t="s">
        <v>239</v>
      </c>
      <c r="G238" s="196"/>
      <c r="H238" s="198" t="s">
        <v>28</v>
      </c>
      <c r="I238" s="200"/>
      <c r="J238" s="196"/>
      <c r="K238" s="196"/>
      <c r="L238" s="201"/>
      <c r="M238" s="202"/>
      <c r="N238" s="203"/>
      <c r="O238" s="203"/>
      <c r="P238" s="203"/>
      <c r="Q238" s="203"/>
      <c r="R238" s="203"/>
      <c r="S238" s="203"/>
      <c r="T238" s="204"/>
      <c r="AT238" s="205" t="s">
        <v>238</v>
      </c>
      <c r="AU238" s="205" t="s">
        <v>85</v>
      </c>
      <c r="AV238" s="13" t="s">
        <v>82</v>
      </c>
      <c r="AW238" s="13" t="s">
        <v>35</v>
      </c>
      <c r="AX238" s="13" t="s">
        <v>74</v>
      </c>
      <c r="AY238" s="205" t="s">
        <v>228</v>
      </c>
    </row>
    <row r="239" spans="2:51" s="14" customFormat="1" ht="11.25">
      <c r="B239" s="206"/>
      <c r="C239" s="207"/>
      <c r="D239" s="197" t="s">
        <v>238</v>
      </c>
      <c r="E239" s="208" t="s">
        <v>28</v>
      </c>
      <c r="F239" s="209" t="s">
        <v>82</v>
      </c>
      <c r="G239" s="207"/>
      <c r="H239" s="210">
        <v>1</v>
      </c>
      <c r="I239" s="211"/>
      <c r="J239" s="207"/>
      <c r="K239" s="207"/>
      <c r="L239" s="212"/>
      <c r="M239" s="213"/>
      <c r="N239" s="214"/>
      <c r="O239" s="214"/>
      <c r="P239" s="214"/>
      <c r="Q239" s="214"/>
      <c r="R239" s="214"/>
      <c r="S239" s="214"/>
      <c r="T239" s="215"/>
      <c r="AT239" s="216" t="s">
        <v>238</v>
      </c>
      <c r="AU239" s="216" t="s">
        <v>85</v>
      </c>
      <c r="AV239" s="14" t="s">
        <v>85</v>
      </c>
      <c r="AW239" s="14" t="s">
        <v>35</v>
      </c>
      <c r="AX239" s="14" t="s">
        <v>82</v>
      </c>
      <c r="AY239" s="216" t="s">
        <v>228</v>
      </c>
    </row>
    <row r="240" spans="1:65" s="2" customFormat="1" ht="33" customHeight="1">
      <c r="A240" s="36"/>
      <c r="B240" s="37"/>
      <c r="C240" s="177" t="s">
        <v>424</v>
      </c>
      <c r="D240" s="177" t="s">
        <v>230</v>
      </c>
      <c r="E240" s="178" t="s">
        <v>425</v>
      </c>
      <c r="F240" s="179" t="s">
        <v>426</v>
      </c>
      <c r="G240" s="180" t="s">
        <v>275</v>
      </c>
      <c r="H240" s="181">
        <v>9.828</v>
      </c>
      <c r="I240" s="182"/>
      <c r="J240" s="183">
        <f>ROUND(I240*H240,2)</f>
        <v>0</v>
      </c>
      <c r="K240" s="179" t="s">
        <v>28</v>
      </c>
      <c r="L240" s="41"/>
      <c r="M240" s="184" t="s">
        <v>28</v>
      </c>
      <c r="N240" s="185" t="s">
        <v>45</v>
      </c>
      <c r="O240" s="66"/>
      <c r="P240" s="186">
        <f>O240*H240</f>
        <v>0</v>
      </c>
      <c r="Q240" s="186">
        <v>0</v>
      </c>
      <c r="R240" s="186">
        <f>Q240*H240</f>
        <v>0</v>
      </c>
      <c r="S240" s="186">
        <v>0</v>
      </c>
      <c r="T240" s="187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88" t="s">
        <v>176</v>
      </c>
      <c r="AT240" s="188" t="s">
        <v>230</v>
      </c>
      <c r="AU240" s="188" t="s">
        <v>85</v>
      </c>
      <c r="AY240" s="19" t="s">
        <v>228</v>
      </c>
      <c r="BE240" s="189">
        <f>IF(N240="základní",J240,0)</f>
        <v>0</v>
      </c>
      <c r="BF240" s="189">
        <f>IF(N240="snížená",J240,0)</f>
        <v>0</v>
      </c>
      <c r="BG240" s="189">
        <f>IF(N240="zákl. přenesená",J240,0)</f>
        <v>0</v>
      </c>
      <c r="BH240" s="189">
        <f>IF(N240="sníž. přenesená",J240,0)</f>
        <v>0</v>
      </c>
      <c r="BI240" s="189">
        <f>IF(N240="nulová",J240,0)</f>
        <v>0</v>
      </c>
      <c r="BJ240" s="19" t="s">
        <v>82</v>
      </c>
      <c r="BK240" s="189">
        <f>ROUND(I240*H240,2)</f>
        <v>0</v>
      </c>
      <c r="BL240" s="19" t="s">
        <v>176</v>
      </c>
      <c r="BM240" s="188" t="s">
        <v>427</v>
      </c>
    </row>
    <row r="241" spans="2:51" s="13" customFormat="1" ht="11.25">
      <c r="B241" s="195"/>
      <c r="C241" s="196"/>
      <c r="D241" s="197" t="s">
        <v>238</v>
      </c>
      <c r="E241" s="198" t="s">
        <v>28</v>
      </c>
      <c r="F241" s="199" t="s">
        <v>239</v>
      </c>
      <c r="G241" s="196"/>
      <c r="H241" s="198" t="s">
        <v>28</v>
      </c>
      <c r="I241" s="200"/>
      <c r="J241" s="196"/>
      <c r="K241" s="196"/>
      <c r="L241" s="201"/>
      <c r="M241" s="202"/>
      <c r="N241" s="203"/>
      <c r="O241" s="203"/>
      <c r="P241" s="203"/>
      <c r="Q241" s="203"/>
      <c r="R241" s="203"/>
      <c r="S241" s="203"/>
      <c r="T241" s="204"/>
      <c r="AT241" s="205" t="s">
        <v>238</v>
      </c>
      <c r="AU241" s="205" t="s">
        <v>85</v>
      </c>
      <c r="AV241" s="13" t="s">
        <v>82</v>
      </c>
      <c r="AW241" s="13" t="s">
        <v>35</v>
      </c>
      <c r="AX241" s="13" t="s">
        <v>74</v>
      </c>
      <c r="AY241" s="205" t="s">
        <v>228</v>
      </c>
    </row>
    <row r="242" spans="2:51" s="14" customFormat="1" ht="11.25">
      <c r="B242" s="206"/>
      <c r="C242" s="207"/>
      <c r="D242" s="197" t="s">
        <v>238</v>
      </c>
      <c r="E242" s="208" t="s">
        <v>28</v>
      </c>
      <c r="F242" s="209" t="s">
        <v>428</v>
      </c>
      <c r="G242" s="207"/>
      <c r="H242" s="210">
        <v>9.828</v>
      </c>
      <c r="I242" s="211"/>
      <c r="J242" s="207"/>
      <c r="K242" s="207"/>
      <c r="L242" s="212"/>
      <c r="M242" s="213"/>
      <c r="N242" s="214"/>
      <c r="O242" s="214"/>
      <c r="P242" s="214"/>
      <c r="Q242" s="214"/>
      <c r="R242" s="214"/>
      <c r="S242" s="214"/>
      <c r="T242" s="215"/>
      <c r="AT242" s="216" t="s">
        <v>238</v>
      </c>
      <c r="AU242" s="216" t="s">
        <v>85</v>
      </c>
      <c r="AV242" s="14" t="s">
        <v>85</v>
      </c>
      <c r="AW242" s="14" t="s">
        <v>35</v>
      </c>
      <c r="AX242" s="14" t="s">
        <v>74</v>
      </c>
      <c r="AY242" s="216" t="s">
        <v>228</v>
      </c>
    </row>
    <row r="243" spans="2:51" s="15" customFormat="1" ht="11.25">
      <c r="B243" s="217"/>
      <c r="C243" s="218"/>
      <c r="D243" s="197" t="s">
        <v>238</v>
      </c>
      <c r="E243" s="219" t="s">
        <v>148</v>
      </c>
      <c r="F243" s="220" t="s">
        <v>241</v>
      </c>
      <c r="G243" s="218"/>
      <c r="H243" s="221">
        <v>9.828</v>
      </c>
      <c r="I243" s="222"/>
      <c r="J243" s="218"/>
      <c r="K243" s="218"/>
      <c r="L243" s="223"/>
      <c r="M243" s="224"/>
      <c r="N243" s="225"/>
      <c r="O243" s="225"/>
      <c r="P243" s="225"/>
      <c r="Q243" s="225"/>
      <c r="R243" s="225"/>
      <c r="S243" s="225"/>
      <c r="T243" s="226"/>
      <c r="AT243" s="227" t="s">
        <v>238</v>
      </c>
      <c r="AU243" s="227" t="s">
        <v>85</v>
      </c>
      <c r="AV243" s="15" t="s">
        <v>176</v>
      </c>
      <c r="AW243" s="15" t="s">
        <v>35</v>
      </c>
      <c r="AX243" s="15" t="s">
        <v>82</v>
      </c>
      <c r="AY243" s="227" t="s">
        <v>228</v>
      </c>
    </row>
    <row r="244" spans="1:65" s="2" customFormat="1" ht="24.2" customHeight="1">
      <c r="A244" s="36"/>
      <c r="B244" s="37"/>
      <c r="C244" s="177" t="s">
        <v>429</v>
      </c>
      <c r="D244" s="177" t="s">
        <v>230</v>
      </c>
      <c r="E244" s="178" t="s">
        <v>430</v>
      </c>
      <c r="F244" s="179" t="s">
        <v>431</v>
      </c>
      <c r="G244" s="180" t="s">
        <v>323</v>
      </c>
      <c r="H244" s="181">
        <v>11.58</v>
      </c>
      <c r="I244" s="182"/>
      <c r="J244" s="183">
        <f>ROUND(I244*H244,2)</f>
        <v>0</v>
      </c>
      <c r="K244" s="179" t="s">
        <v>234</v>
      </c>
      <c r="L244" s="41"/>
      <c r="M244" s="184" t="s">
        <v>28</v>
      </c>
      <c r="N244" s="185" t="s">
        <v>45</v>
      </c>
      <c r="O244" s="66"/>
      <c r="P244" s="186">
        <f>O244*H244</f>
        <v>0</v>
      </c>
      <c r="Q244" s="186">
        <v>0.02065</v>
      </c>
      <c r="R244" s="186">
        <f>Q244*H244</f>
        <v>0.23912700000000003</v>
      </c>
      <c r="S244" s="186">
        <v>0</v>
      </c>
      <c r="T244" s="187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88" t="s">
        <v>176</v>
      </c>
      <c r="AT244" s="188" t="s">
        <v>230</v>
      </c>
      <c r="AU244" s="188" t="s">
        <v>85</v>
      </c>
      <c r="AY244" s="19" t="s">
        <v>228</v>
      </c>
      <c r="BE244" s="189">
        <f>IF(N244="základní",J244,0)</f>
        <v>0</v>
      </c>
      <c r="BF244" s="189">
        <f>IF(N244="snížená",J244,0)</f>
        <v>0</v>
      </c>
      <c r="BG244" s="189">
        <f>IF(N244="zákl. přenesená",J244,0)</f>
        <v>0</v>
      </c>
      <c r="BH244" s="189">
        <f>IF(N244="sníž. přenesená",J244,0)</f>
        <v>0</v>
      </c>
      <c r="BI244" s="189">
        <f>IF(N244="nulová",J244,0)</f>
        <v>0</v>
      </c>
      <c r="BJ244" s="19" t="s">
        <v>82</v>
      </c>
      <c r="BK244" s="189">
        <f>ROUND(I244*H244,2)</f>
        <v>0</v>
      </c>
      <c r="BL244" s="19" t="s">
        <v>176</v>
      </c>
      <c r="BM244" s="188" t="s">
        <v>432</v>
      </c>
    </row>
    <row r="245" spans="1:47" s="2" customFormat="1" ht="11.25">
      <c r="A245" s="36"/>
      <c r="B245" s="37"/>
      <c r="C245" s="38"/>
      <c r="D245" s="190" t="s">
        <v>236</v>
      </c>
      <c r="E245" s="38"/>
      <c r="F245" s="191" t="s">
        <v>433</v>
      </c>
      <c r="G245" s="38"/>
      <c r="H245" s="38"/>
      <c r="I245" s="192"/>
      <c r="J245" s="38"/>
      <c r="K245" s="38"/>
      <c r="L245" s="41"/>
      <c r="M245" s="193"/>
      <c r="N245" s="194"/>
      <c r="O245" s="66"/>
      <c r="P245" s="66"/>
      <c r="Q245" s="66"/>
      <c r="R245" s="66"/>
      <c r="S245" s="66"/>
      <c r="T245" s="67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T245" s="19" t="s">
        <v>236</v>
      </c>
      <c r="AU245" s="19" t="s">
        <v>85</v>
      </c>
    </row>
    <row r="246" spans="2:51" s="13" customFormat="1" ht="11.25">
      <c r="B246" s="195"/>
      <c r="C246" s="196"/>
      <c r="D246" s="197" t="s">
        <v>238</v>
      </c>
      <c r="E246" s="198" t="s">
        <v>28</v>
      </c>
      <c r="F246" s="199" t="s">
        <v>239</v>
      </c>
      <c r="G246" s="196"/>
      <c r="H246" s="198" t="s">
        <v>28</v>
      </c>
      <c r="I246" s="200"/>
      <c r="J246" s="196"/>
      <c r="K246" s="196"/>
      <c r="L246" s="201"/>
      <c r="M246" s="202"/>
      <c r="N246" s="203"/>
      <c r="O246" s="203"/>
      <c r="P246" s="203"/>
      <c r="Q246" s="203"/>
      <c r="R246" s="203"/>
      <c r="S246" s="203"/>
      <c r="T246" s="204"/>
      <c r="AT246" s="205" t="s">
        <v>238</v>
      </c>
      <c r="AU246" s="205" t="s">
        <v>85</v>
      </c>
      <c r="AV246" s="13" t="s">
        <v>82</v>
      </c>
      <c r="AW246" s="13" t="s">
        <v>35</v>
      </c>
      <c r="AX246" s="13" t="s">
        <v>74</v>
      </c>
      <c r="AY246" s="205" t="s">
        <v>228</v>
      </c>
    </row>
    <row r="247" spans="2:51" s="14" customFormat="1" ht="11.25">
      <c r="B247" s="206"/>
      <c r="C247" s="207"/>
      <c r="D247" s="197" t="s">
        <v>238</v>
      </c>
      <c r="E247" s="208" t="s">
        <v>28</v>
      </c>
      <c r="F247" s="209" t="s">
        <v>434</v>
      </c>
      <c r="G247" s="207"/>
      <c r="H247" s="210">
        <v>11.58</v>
      </c>
      <c r="I247" s="211"/>
      <c r="J247" s="207"/>
      <c r="K247" s="207"/>
      <c r="L247" s="212"/>
      <c r="M247" s="213"/>
      <c r="N247" s="214"/>
      <c r="O247" s="214"/>
      <c r="P247" s="214"/>
      <c r="Q247" s="214"/>
      <c r="R247" s="214"/>
      <c r="S247" s="214"/>
      <c r="T247" s="215"/>
      <c r="AT247" s="216" t="s">
        <v>238</v>
      </c>
      <c r="AU247" s="216" t="s">
        <v>85</v>
      </c>
      <c r="AV247" s="14" t="s">
        <v>85</v>
      </c>
      <c r="AW247" s="14" t="s">
        <v>35</v>
      </c>
      <c r="AX247" s="14" t="s">
        <v>82</v>
      </c>
      <c r="AY247" s="216" t="s">
        <v>228</v>
      </c>
    </row>
    <row r="248" spans="1:65" s="2" customFormat="1" ht="37.9" customHeight="1">
      <c r="A248" s="36"/>
      <c r="B248" s="37"/>
      <c r="C248" s="177" t="s">
        <v>435</v>
      </c>
      <c r="D248" s="177" t="s">
        <v>230</v>
      </c>
      <c r="E248" s="178" t="s">
        <v>436</v>
      </c>
      <c r="F248" s="179" t="s">
        <v>437</v>
      </c>
      <c r="G248" s="180" t="s">
        <v>275</v>
      </c>
      <c r="H248" s="181">
        <v>21.84</v>
      </c>
      <c r="I248" s="182"/>
      <c r="J248" s="183">
        <f>ROUND(I248*H248,2)</f>
        <v>0</v>
      </c>
      <c r="K248" s="179" t="s">
        <v>234</v>
      </c>
      <c r="L248" s="41"/>
      <c r="M248" s="184" t="s">
        <v>28</v>
      </c>
      <c r="N248" s="185" t="s">
        <v>45</v>
      </c>
      <c r="O248" s="66"/>
      <c r="P248" s="186">
        <f>O248*H248</f>
        <v>0</v>
      </c>
      <c r="Q248" s="186">
        <v>0</v>
      </c>
      <c r="R248" s="186">
        <f>Q248*H248</f>
        <v>0</v>
      </c>
      <c r="S248" s="186">
        <v>0</v>
      </c>
      <c r="T248" s="187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88" t="s">
        <v>176</v>
      </c>
      <c r="AT248" s="188" t="s">
        <v>230</v>
      </c>
      <c r="AU248" s="188" t="s">
        <v>85</v>
      </c>
      <c r="AY248" s="19" t="s">
        <v>228</v>
      </c>
      <c r="BE248" s="189">
        <f>IF(N248="základní",J248,0)</f>
        <v>0</v>
      </c>
      <c r="BF248" s="189">
        <f>IF(N248="snížená",J248,0)</f>
        <v>0</v>
      </c>
      <c r="BG248" s="189">
        <f>IF(N248="zákl. přenesená",J248,0)</f>
        <v>0</v>
      </c>
      <c r="BH248" s="189">
        <f>IF(N248="sníž. přenesená",J248,0)</f>
        <v>0</v>
      </c>
      <c r="BI248" s="189">
        <f>IF(N248="nulová",J248,0)</f>
        <v>0</v>
      </c>
      <c r="BJ248" s="19" t="s">
        <v>82</v>
      </c>
      <c r="BK248" s="189">
        <f>ROUND(I248*H248,2)</f>
        <v>0</v>
      </c>
      <c r="BL248" s="19" t="s">
        <v>176</v>
      </c>
      <c r="BM248" s="188" t="s">
        <v>438</v>
      </c>
    </row>
    <row r="249" spans="1:47" s="2" customFormat="1" ht="11.25">
      <c r="A249" s="36"/>
      <c r="B249" s="37"/>
      <c r="C249" s="38"/>
      <c r="D249" s="190" t="s">
        <v>236</v>
      </c>
      <c r="E249" s="38"/>
      <c r="F249" s="191" t="s">
        <v>439</v>
      </c>
      <c r="G249" s="38"/>
      <c r="H249" s="38"/>
      <c r="I249" s="192"/>
      <c r="J249" s="38"/>
      <c r="K249" s="38"/>
      <c r="L249" s="41"/>
      <c r="M249" s="193"/>
      <c r="N249" s="194"/>
      <c r="O249" s="66"/>
      <c r="P249" s="66"/>
      <c r="Q249" s="66"/>
      <c r="R249" s="66"/>
      <c r="S249" s="66"/>
      <c r="T249" s="67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9" t="s">
        <v>236</v>
      </c>
      <c r="AU249" s="19" t="s">
        <v>85</v>
      </c>
    </row>
    <row r="250" spans="2:51" s="13" customFormat="1" ht="11.25">
      <c r="B250" s="195"/>
      <c r="C250" s="196"/>
      <c r="D250" s="197" t="s">
        <v>238</v>
      </c>
      <c r="E250" s="198" t="s">
        <v>28</v>
      </c>
      <c r="F250" s="199" t="s">
        <v>239</v>
      </c>
      <c r="G250" s="196"/>
      <c r="H250" s="198" t="s">
        <v>28</v>
      </c>
      <c r="I250" s="200"/>
      <c r="J250" s="196"/>
      <c r="K250" s="196"/>
      <c r="L250" s="201"/>
      <c r="M250" s="202"/>
      <c r="N250" s="203"/>
      <c r="O250" s="203"/>
      <c r="P250" s="203"/>
      <c r="Q250" s="203"/>
      <c r="R250" s="203"/>
      <c r="S250" s="203"/>
      <c r="T250" s="204"/>
      <c r="AT250" s="205" t="s">
        <v>238</v>
      </c>
      <c r="AU250" s="205" t="s">
        <v>85</v>
      </c>
      <c r="AV250" s="13" t="s">
        <v>82</v>
      </c>
      <c r="AW250" s="13" t="s">
        <v>35</v>
      </c>
      <c r="AX250" s="13" t="s">
        <v>74</v>
      </c>
      <c r="AY250" s="205" t="s">
        <v>228</v>
      </c>
    </row>
    <row r="251" spans="2:51" s="14" customFormat="1" ht="11.25">
      <c r="B251" s="206"/>
      <c r="C251" s="207"/>
      <c r="D251" s="197" t="s">
        <v>238</v>
      </c>
      <c r="E251" s="208" t="s">
        <v>28</v>
      </c>
      <c r="F251" s="209" t="s">
        <v>440</v>
      </c>
      <c r="G251" s="207"/>
      <c r="H251" s="210">
        <v>21.84</v>
      </c>
      <c r="I251" s="211"/>
      <c r="J251" s="207"/>
      <c r="K251" s="207"/>
      <c r="L251" s="212"/>
      <c r="M251" s="213"/>
      <c r="N251" s="214"/>
      <c r="O251" s="214"/>
      <c r="P251" s="214"/>
      <c r="Q251" s="214"/>
      <c r="R251" s="214"/>
      <c r="S251" s="214"/>
      <c r="T251" s="215"/>
      <c r="AT251" s="216" t="s">
        <v>238</v>
      </c>
      <c r="AU251" s="216" t="s">
        <v>85</v>
      </c>
      <c r="AV251" s="14" t="s">
        <v>85</v>
      </c>
      <c r="AW251" s="14" t="s">
        <v>35</v>
      </c>
      <c r="AX251" s="14" t="s">
        <v>82</v>
      </c>
      <c r="AY251" s="216" t="s">
        <v>228</v>
      </c>
    </row>
    <row r="252" spans="1:65" s="2" customFormat="1" ht="33" customHeight="1">
      <c r="A252" s="36"/>
      <c r="B252" s="37"/>
      <c r="C252" s="177" t="s">
        <v>441</v>
      </c>
      <c r="D252" s="177" t="s">
        <v>230</v>
      </c>
      <c r="E252" s="178" t="s">
        <v>442</v>
      </c>
      <c r="F252" s="179" t="s">
        <v>443</v>
      </c>
      <c r="G252" s="180" t="s">
        <v>233</v>
      </c>
      <c r="H252" s="181">
        <v>4.034</v>
      </c>
      <c r="I252" s="182"/>
      <c r="J252" s="183">
        <f>ROUND(I252*H252,2)</f>
        <v>0</v>
      </c>
      <c r="K252" s="179" t="s">
        <v>234</v>
      </c>
      <c r="L252" s="41"/>
      <c r="M252" s="184" t="s">
        <v>28</v>
      </c>
      <c r="N252" s="185" t="s">
        <v>45</v>
      </c>
      <c r="O252" s="66"/>
      <c r="P252" s="186">
        <f>O252*H252</f>
        <v>0</v>
      </c>
      <c r="Q252" s="186">
        <v>2.50187</v>
      </c>
      <c r="R252" s="186">
        <f>Q252*H252</f>
        <v>10.09254358</v>
      </c>
      <c r="S252" s="186">
        <v>0</v>
      </c>
      <c r="T252" s="187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88" t="s">
        <v>176</v>
      </c>
      <c r="AT252" s="188" t="s">
        <v>230</v>
      </c>
      <c r="AU252" s="188" t="s">
        <v>85</v>
      </c>
      <c r="AY252" s="19" t="s">
        <v>228</v>
      </c>
      <c r="BE252" s="189">
        <f>IF(N252="základní",J252,0)</f>
        <v>0</v>
      </c>
      <c r="BF252" s="189">
        <f>IF(N252="snížená",J252,0)</f>
        <v>0</v>
      </c>
      <c r="BG252" s="189">
        <f>IF(N252="zákl. přenesená",J252,0)</f>
        <v>0</v>
      </c>
      <c r="BH252" s="189">
        <f>IF(N252="sníž. přenesená",J252,0)</f>
        <v>0</v>
      </c>
      <c r="BI252" s="189">
        <f>IF(N252="nulová",J252,0)</f>
        <v>0</v>
      </c>
      <c r="BJ252" s="19" t="s">
        <v>82</v>
      </c>
      <c r="BK252" s="189">
        <f>ROUND(I252*H252,2)</f>
        <v>0</v>
      </c>
      <c r="BL252" s="19" t="s">
        <v>176</v>
      </c>
      <c r="BM252" s="188" t="s">
        <v>444</v>
      </c>
    </row>
    <row r="253" spans="1:47" s="2" customFormat="1" ht="11.25">
      <c r="A253" s="36"/>
      <c r="B253" s="37"/>
      <c r="C253" s="38"/>
      <c r="D253" s="190" t="s">
        <v>236</v>
      </c>
      <c r="E253" s="38"/>
      <c r="F253" s="191" t="s">
        <v>445</v>
      </c>
      <c r="G253" s="38"/>
      <c r="H253" s="38"/>
      <c r="I253" s="192"/>
      <c r="J253" s="38"/>
      <c r="K253" s="38"/>
      <c r="L253" s="41"/>
      <c r="M253" s="193"/>
      <c r="N253" s="194"/>
      <c r="O253" s="66"/>
      <c r="P253" s="66"/>
      <c r="Q253" s="66"/>
      <c r="R253" s="66"/>
      <c r="S253" s="66"/>
      <c r="T253" s="67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T253" s="19" t="s">
        <v>236</v>
      </c>
      <c r="AU253" s="19" t="s">
        <v>85</v>
      </c>
    </row>
    <row r="254" spans="2:51" s="14" customFormat="1" ht="11.25">
      <c r="B254" s="206"/>
      <c r="C254" s="207"/>
      <c r="D254" s="197" t="s">
        <v>238</v>
      </c>
      <c r="E254" s="208" t="s">
        <v>28</v>
      </c>
      <c r="F254" s="209" t="s">
        <v>446</v>
      </c>
      <c r="G254" s="207"/>
      <c r="H254" s="210">
        <v>4.034</v>
      </c>
      <c r="I254" s="211"/>
      <c r="J254" s="207"/>
      <c r="K254" s="207"/>
      <c r="L254" s="212"/>
      <c r="M254" s="213"/>
      <c r="N254" s="214"/>
      <c r="O254" s="214"/>
      <c r="P254" s="214"/>
      <c r="Q254" s="214"/>
      <c r="R254" s="214"/>
      <c r="S254" s="214"/>
      <c r="T254" s="215"/>
      <c r="AT254" s="216" t="s">
        <v>238</v>
      </c>
      <c r="AU254" s="216" t="s">
        <v>85</v>
      </c>
      <c r="AV254" s="14" t="s">
        <v>85</v>
      </c>
      <c r="AW254" s="14" t="s">
        <v>35</v>
      </c>
      <c r="AX254" s="14" t="s">
        <v>74</v>
      </c>
      <c r="AY254" s="216" t="s">
        <v>228</v>
      </c>
    </row>
    <row r="255" spans="2:51" s="15" customFormat="1" ht="11.25">
      <c r="B255" s="217"/>
      <c r="C255" s="218"/>
      <c r="D255" s="197" t="s">
        <v>238</v>
      </c>
      <c r="E255" s="219" t="s">
        <v>162</v>
      </c>
      <c r="F255" s="220" t="s">
        <v>241</v>
      </c>
      <c r="G255" s="218"/>
      <c r="H255" s="221">
        <v>4.034</v>
      </c>
      <c r="I255" s="222"/>
      <c r="J255" s="218"/>
      <c r="K255" s="218"/>
      <c r="L255" s="223"/>
      <c r="M255" s="224"/>
      <c r="N255" s="225"/>
      <c r="O255" s="225"/>
      <c r="P255" s="225"/>
      <c r="Q255" s="225"/>
      <c r="R255" s="225"/>
      <c r="S255" s="225"/>
      <c r="T255" s="226"/>
      <c r="AT255" s="227" t="s">
        <v>238</v>
      </c>
      <c r="AU255" s="227" t="s">
        <v>85</v>
      </c>
      <c r="AV255" s="15" t="s">
        <v>176</v>
      </c>
      <c r="AW255" s="15" t="s">
        <v>35</v>
      </c>
      <c r="AX255" s="15" t="s">
        <v>82</v>
      </c>
      <c r="AY255" s="227" t="s">
        <v>228</v>
      </c>
    </row>
    <row r="256" spans="1:65" s="2" customFormat="1" ht="33" customHeight="1">
      <c r="A256" s="36"/>
      <c r="B256" s="37"/>
      <c r="C256" s="177" t="s">
        <v>447</v>
      </c>
      <c r="D256" s="177" t="s">
        <v>230</v>
      </c>
      <c r="E256" s="178" t="s">
        <v>448</v>
      </c>
      <c r="F256" s="179" t="s">
        <v>449</v>
      </c>
      <c r="G256" s="180" t="s">
        <v>233</v>
      </c>
      <c r="H256" s="181">
        <v>6.001</v>
      </c>
      <c r="I256" s="182"/>
      <c r="J256" s="183">
        <f>ROUND(I256*H256,2)</f>
        <v>0</v>
      </c>
      <c r="K256" s="179" t="s">
        <v>234</v>
      </c>
      <c r="L256" s="41"/>
      <c r="M256" s="184" t="s">
        <v>28</v>
      </c>
      <c r="N256" s="185" t="s">
        <v>45</v>
      </c>
      <c r="O256" s="66"/>
      <c r="P256" s="186">
        <f>O256*H256</f>
        <v>0</v>
      </c>
      <c r="Q256" s="186">
        <v>2.50187</v>
      </c>
      <c r="R256" s="186">
        <f>Q256*H256</f>
        <v>15.01372187</v>
      </c>
      <c r="S256" s="186">
        <v>0</v>
      </c>
      <c r="T256" s="187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88" t="s">
        <v>176</v>
      </c>
      <c r="AT256" s="188" t="s">
        <v>230</v>
      </c>
      <c r="AU256" s="188" t="s">
        <v>85</v>
      </c>
      <c r="AY256" s="19" t="s">
        <v>228</v>
      </c>
      <c r="BE256" s="189">
        <f>IF(N256="základní",J256,0)</f>
        <v>0</v>
      </c>
      <c r="BF256" s="189">
        <f>IF(N256="snížená",J256,0)</f>
        <v>0</v>
      </c>
      <c r="BG256" s="189">
        <f>IF(N256="zákl. přenesená",J256,0)</f>
        <v>0</v>
      </c>
      <c r="BH256" s="189">
        <f>IF(N256="sníž. přenesená",J256,0)</f>
        <v>0</v>
      </c>
      <c r="BI256" s="189">
        <f>IF(N256="nulová",J256,0)</f>
        <v>0</v>
      </c>
      <c r="BJ256" s="19" t="s">
        <v>82</v>
      </c>
      <c r="BK256" s="189">
        <f>ROUND(I256*H256,2)</f>
        <v>0</v>
      </c>
      <c r="BL256" s="19" t="s">
        <v>176</v>
      </c>
      <c r="BM256" s="188" t="s">
        <v>450</v>
      </c>
    </row>
    <row r="257" spans="1:47" s="2" customFormat="1" ht="11.25">
      <c r="A257" s="36"/>
      <c r="B257" s="37"/>
      <c r="C257" s="38"/>
      <c r="D257" s="190" t="s">
        <v>236</v>
      </c>
      <c r="E257" s="38"/>
      <c r="F257" s="191" t="s">
        <v>451</v>
      </c>
      <c r="G257" s="38"/>
      <c r="H257" s="38"/>
      <c r="I257" s="192"/>
      <c r="J257" s="38"/>
      <c r="K257" s="38"/>
      <c r="L257" s="41"/>
      <c r="M257" s="193"/>
      <c r="N257" s="194"/>
      <c r="O257" s="66"/>
      <c r="P257" s="66"/>
      <c r="Q257" s="66"/>
      <c r="R257" s="66"/>
      <c r="S257" s="66"/>
      <c r="T257" s="67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9" t="s">
        <v>236</v>
      </c>
      <c r="AU257" s="19" t="s">
        <v>85</v>
      </c>
    </row>
    <row r="258" spans="2:51" s="14" customFormat="1" ht="11.25">
      <c r="B258" s="206"/>
      <c r="C258" s="207"/>
      <c r="D258" s="197" t="s">
        <v>238</v>
      </c>
      <c r="E258" s="208" t="s">
        <v>28</v>
      </c>
      <c r="F258" s="209" t="s">
        <v>452</v>
      </c>
      <c r="G258" s="207"/>
      <c r="H258" s="210">
        <v>5.763</v>
      </c>
      <c r="I258" s="211"/>
      <c r="J258" s="207"/>
      <c r="K258" s="207"/>
      <c r="L258" s="212"/>
      <c r="M258" s="213"/>
      <c r="N258" s="214"/>
      <c r="O258" s="214"/>
      <c r="P258" s="214"/>
      <c r="Q258" s="214"/>
      <c r="R258" s="214"/>
      <c r="S258" s="214"/>
      <c r="T258" s="215"/>
      <c r="AT258" s="216" t="s">
        <v>238</v>
      </c>
      <c r="AU258" s="216" t="s">
        <v>85</v>
      </c>
      <c r="AV258" s="14" t="s">
        <v>85</v>
      </c>
      <c r="AW258" s="14" t="s">
        <v>35</v>
      </c>
      <c r="AX258" s="14" t="s">
        <v>74</v>
      </c>
      <c r="AY258" s="216" t="s">
        <v>228</v>
      </c>
    </row>
    <row r="259" spans="2:51" s="14" customFormat="1" ht="11.25">
      <c r="B259" s="206"/>
      <c r="C259" s="207"/>
      <c r="D259" s="197" t="s">
        <v>238</v>
      </c>
      <c r="E259" s="208" t="s">
        <v>28</v>
      </c>
      <c r="F259" s="209" t="s">
        <v>453</v>
      </c>
      <c r="G259" s="207"/>
      <c r="H259" s="210">
        <v>0.238</v>
      </c>
      <c r="I259" s="211"/>
      <c r="J259" s="207"/>
      <c r="K259" s="207"/>
      <c r="L259" s="212"/>
      <c r="M259" s="213"/>
      <c r="N259" s="214"/>
      <c r="O259" s="214"/>
      <c r="P259" s="214"/>
      <c r="Q259" s="214"/>
      <c r="R259" s="214"/>
      <c r="S259" s="214"/>
      <c r="T259" s="215"/>
      <c r="AT259" s="216" t="s">
        <v>238</v>
      </c>
      <c r="AU259" s="216" t="s">
        <v>85</v>
      </c>
      <c r="AV259" s="14" t="s">
        <v>85</v>
      </c>
      <c r="AW259" s="14" t="s">
        <v>35</v>
      </c>
      <c r="AX259" s="14" t="s">
        <v>74</v>
      </c>
      <c r="AY259" s="216" t="s">
        <v>228</v>
      </c>
    </row>
    <row r="260" spans="2:51" s="15" customFormat="1" ht="11.25">
      <c r="B260" s="217"/>
      <c r="C260" s="218"/>
      <c r="D260" s="197" t="s">
        <v>238</v>
      </c>
      <c r="E260" s="219" t="s">
        <v>165</v>
      </c>
      <c r="F260" s="220" t="s">
        <v>241</v>
      </c>
      <c r="G260" s="218"/>
      <c r="H260" s="221">
        <v>6.001</v>
      </c>
      <c r="I260" s="222"/>
      <c r="J260" s="218"/>
      <c r="K260" s="218"/>
      <c r="L260" s="223"/>
      <c r="M260" s="224"/>
      <c r="N260" s="225"/>
      <c r="O260" s="225"/>
      <c r="P260" s="225"/>
      <c r="Q260" s="225"/>
      <c r="R260" s="225"/>
      <c r="S260" s="225"/>
      <c r="T260" s="226"/>
      <c r="AT260" s="227" t="s">
        <v>238</v>
      </c>
      <c r="AU260" s="227" t="s">
        <v>85</v>
      </c>
      <c r="AV260" s="15" t="s">
        <v>176</v>
      </c>
      <c r="AW260" s="15" t="s">
        <v>35</v>
      </c>
      <c r="AX260" s="15" t="s">
        <v>82</v>
      </c>
      <c r="AY260" s="227" t="s">
        <v>228</v>
      </c>
    </row>
    <row r="261" spans="1:65" s="2" customFormat="1" ht="33" customHeight="1">
      <c r="A261" s="36"/>
      <c r="B261" s="37"/>
      <c r="C261" s="177" t="s">
        <v>454</v>
      </c>
      <c r="D261" s="177" t="s">
        <v>230</v>
      </c>
      <c r="E261" s="178" t="s">
        <v>455</v>
      </c>
      <c r="F261" s="179" t="s">
        <v>456</v>
      </c>
      <c r="G261" s="180" t="s">
        <v>233</v>
      </c>
      <c r="H261" s="181">
        <v>0.357</v>
      </c>
      <c r="I261" s="182"/>
      <c r="J261" s="183">
        <f>ROUND(I261*H261,2)</f>
        <v>0</v>
      </c>
      <c r="K261" s="179" t="s">
        <v>234</v>
      </c>
      <c r="L261" s="41"/>
      <c r="M261" s="184" t="s">
        <v>28</v>
      </c>
      <c r="N261" s="185" t="s">
        <v>45</v>
      </c>
      <c r="O261" s="66"/>
      <c r="P261" s="186">
        <f>O261*H261</f>
        <v>0</v>
      </c>
      <c r="Q261" s="186">
        <v>2.50187</v>
      </c>
      <c r="R261" s="186">
        <f>Q261*H261</f>
        <v>0.8931675899999999</v>
      </c>
      <c r="S261" s="186">
        <v>0</v>
      </c>
      <c r="T261" s="187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8" t="s">
        <v>176</v>
      </c>
      <c r="AT261" s="188" t="s">
        <v>230</v>
      </c>
      <c r="AU261" s="188" t="s">
        <v>85</v>
      </c>
      <c r="AY261" s="19" t="s">
        <v>228</v>
      </c>
      <c r="BE261" s="189">
        <f>IF(N261="základní",J261,0)</f>
        <v>0</v>
      </c>
      <c r="BF261" s="189">
        <f>IF(N261="snížená",J261,0)</f>
        <v>0</v>
      </c>
      <c r="BG261" s="189">
        <f>IF(N261="zákl. přenesená",J261,0)</f>
        <v>0</v>
      </c>
      <c r="BH261" s="189">
        <f>IF(N261="sníž. přenesená",J261,0)</f>
        <v>0</v>
      </c>
      <c r="BI261" s="189">
        <f>IF(N261="nulová",J261,0)</f>
        <v>0</v>
      </c>
      <c r="BJ261" s="19" t="s">
        <v>82</v>
      </c>
      <c r="BK261" s="189">
        <f>ROUND(I261*H261,2)</f>
        <v>0</v>
      </c>
      <c r="BL261" s="19" t="s">
        <v>176</v>
      </c>
      <c r="BM261" s="188" t="s">
        <v>457</v>
      </c>
    </row>
    <row r="262" spans="1:47" s="2" customFormat="1" ht="11.25">
      <c r="A262" s="36"/>
      <c r="B262" s="37"/>
      <c r="C262" s="38"/>
      <c r="D262" s="190" t="s">
        <v>236</v>
      </c>
      <c r="E262" s="38"/>
      <c r="F262" s="191" t="s">
        <v>458</v>
      </c>
      <c r="G262" s="38"/>
      <c r="H262" s="38"/>
      <c r="I262" s="192"/>
      <c r="J262" s="38"/>
      <c r="K262" s="38"/>
      <c r="L262" s="41"/>
      <c r="M262" s="193"/>
      <c r="N262" s="194"/>
      <c r="O262" s="66"/>
      <c r="P262" s="66"/>
      <c r="Q262" s="66"/>
      <c r="R262" s="66"/>
      <c r="S262" s="66"/>
      <c r="T262" s="67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T262" s="19" t="s">
        <v>236</v>
      </c>
      <c r="AU262" s="19" t="s">
        <v>85</v>
      </c>
    </row>
    <row r="263" spans="2:51" s="13" customFormat="1" ht="11.25">
      <c r="B263" s="195"/>
      <c r="C263" s="196"/>
      <c r="D263" s="197" t="s">
        <v>238</v>
      </c>
      <c r="E263" s="198" t="s">
        <v>28</v>
      </c>
      <c r="F263" s="199" t="s">
        <v>239</v>
      </c>
      <c r="G263" s="196"/>
      <c r="H263" s="198" t="s">
        <v>28</v>
      </c>
      <c r="I263" s="200"/>
      <c r="J263" s="196"/>
      <c r="K263" s="196"/>
      <c r="L263" s="201"/>
      <c r="M263" s="202"/>
      <c r="N263" s="203"/>
      <c r="O263" s="203"/>
      <c r="P263" s="203"/>
      <c r="Q263" s="203"/>
      <c r="R263" s="203"/>
      <c r="S263" s="203"/>
      <c r="T263" s="204"/>
      <c r="AT263" s="205" t="s">
        <v>238</v>
      </c>
      <c r="AU263" s="205" t="s">
        <v>85</v>
      </c>
      <c r="AV263" s="13" t="s">
        <v>82</v>
      </c>
      <c r="AW263" s="13" t="s">
        <v>35</v>
      </c>
      <c r="AX263" s="13" t="s">
        <v>74</v>
      </c>
      <c r="AY263" s="205" t="s">
        <v>228</v>
      </c>
    </row>
    <row r="264" spans="2:51" s="14" customFormat="1" ht="11.25">
      <c r="B264" s="206"/>
      <c r="C264" s="207"/>
      <c r="D264" s="197" t="s">
        <v>238</v>
      </c>
      <c r="E264" s="208" t="s">
        <v>28</v>
      </c>
      <c r="F264" s="209" t="s">
        <v>459</v>
      </c>
      <c r="G264" s="207"/>
      <c r="H264" s="210">
        <v>0.357</v>
      </c>
      <c r="I264" s="211"/>
      <c r="J264" s="207"/>
      <c r="K264" s="207"/>
      <c r="L264" s="212"/>
      <c r="M264" s="213"/>
      <c r="N264" s="214"/>
      <c r="O264" s="214"/>
      <c r="P264" s="214"/>
      <c r="Q264" s="214"/>
      <c r="R264" s="214"/>
      <c r="S264" s="214"/>
      <c r="T264" s="215"/>
      <c r="AT264" s="216" t="s">
        <v>238</v>
      </c>
      <c r="AU264" s="216" t="s">
        <v>85</v>
      </c>
      <c r="AV264" s="14" t="s">
        <v>85</v>
      </c>
      <c r="AW264" s="14" t="s">
        <v>35</v>
      </c>
      <c r="AX264" s="14" t="s">
        <v>74</v>
      </c>
      <c r="AY264" s="216" t="s">
        <v>228</v>
      </c>
    </row>
    <row r="265" spans="2:51" s="15" customFormat="1" ht="11.25">
      <c r="B265" s="217"/>
      <c r="C265" s="218"/>
      <c r="D265" s="197" t="s">
        <v>238</v>
      </c>
      <c r="E265" s="219" t="s">
        <v>167</v>
      </c>
      <c r="F265" s="220" t="s">
        <v>241</v>
      </c>
      <c r="G265" s="218"/>
      <c r="H265" s="221">
        <v>0.357</v>
      </c>
      <c r="I265" s="222"/>
      <c r="J265" s="218"/>
      <c r="K265" s="218"/>
      <c r="L265" s="223"/>
      <c r="M265" s="224"/>
      <c r="N265" s="225"/>
      <c r="O265" s="225"/>
      <c r="P265" s="225"/>
      <c r="Q265" s="225"/>
      <c r="R265" s="225"/>
      <c r="S265" s="225"/>
      <c r="T265" s="226"/>
      <c r="AT265" s="227" t="s">
        <v>238</v>
      </c>
      <c r="AU265" s="227" t="s">
        <v>85</v>
      </c>
      <c r="AV265" s="15" t="s">
        <v>176</v>
      </c>
      <c r="AW265" s="15" t="s">
        <v>35</v>
      </c>
      <c r="AX265" s="15" t="s">
        <v>82</v>
      </c>
      <c r="AY265" s="227" t="s">
        <v>228</v>
      </c>
    </row>
    <row r="266" spans="1:65" s="2" customFormat="1" ht="33" customHeight="1">
      <c r="A266" s="36"/>
      <c r="B266" s="37"/>
      <c r="C266" s="177" t="s">
        <v>460</v>
      </c>
      <c r="D266" s="177" t="s">
        <v>230</v>
      </c>
      <c r="E266" s="178" t="s">
        <v>461</v>
      </c>
      <c r="F266" s="179" t="s">
        <v>462</v>
      </c>
      <c r="G266" s="180" t="s">
        <v>233</v>
      </c>
      <c r="H266" s="181">
        <v>4.034</v>
      </c>
      <c r="I266" s="182"/>
      <c r="J266" s="183">
        <f>ROUND(I266*H266,2)</f>
        <v>0</v>
      </c>
      <c r="K266" s="179" t="s">
        <v>234</v>
      </c>
      <c r="L266" s="41"/>
      <c r="M266" s="184" t="s">
        <v>28</v>
      </c>
      <c r="N266" s="185" t="s">
        <v>45</v>
      </c>
      <c r="O266" s="66"/>
      <c r="P266" s="186">
        <f>O266*H266</f>
        <v>0</v>
      </c>
      <c r="Q266" s="186">
        <v>0</v>
      </c>
      <c r="R266" s="186">
        <f>Q266*H266</f>
        <v>0</v>
      </c>
      <c r="S266" s="186">
        <v>0</v>
      </c>
      <c r="T266" s="187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88" t="s">
        <v>176</v>
      </c>
      <c r="AT266" s="188" t="s">
        <v>230</v>
      </c>
      <c r="AU266" s="188" t="s">
        <v>85</v>
      </c>
      <c r="AY266" s="19" t="s">
        <v>228</v>
      </c>
      <c r="BE266" s="189">
        <f>IF(N266="základní",J266,0)</f>
        <v>0</v>
      </c>
      <c r="BF266" s="189">
        <f>IF(N266="snížená",J266,0)</f>
        <v>0</v>
      </c>
      <c r="BG266" s="189">
        <f>IF(N266="zákl. přenesená",J266,0)</f>
        <v>0</v>
      </c>
      <c r="BH266" s="189">
        <f>IF(N266="sníž. přenesená",J266,0)</f>
        <v>0</v>
      </c>
      <c r="BI266" s="189">
        <f>IF(N266="nulová",J266,0)</f>
        <v>0</v>
      </c>
      <c r="BJ266" s="19" t="s">
        <v>82</v>
      </c>
      <c r="BK266" s="189">
        <f>ROUND(I266*H266,2)</f>
        <v>0</v>
      </c>
      <c r="BL266" s="19" t="s">
        <v>176</v>
      </c>
      <c r="BM266" s="188" t="s">
        <v>463</v>
      </c>
    </row>
    <row r="267" spans="1:47" s="2" customFormat="1" ht="11.25">
      <c r="A267" s="36"/>
      <c r="B267" s="37"/>
      <c r="C267" s="38"/>
      <c r="D267" s="190" t="s">
        <v>236</v>
      </c>
      <c r="E267" s="38"/>
      <c r="F267" s="191" t="s">
        <v>464</v>
      </c>
      <c r="G267" s="38"/>
      <c r="H267" s="38"/>
      <c r="I267" s="192"/>
      <c r="J267" s="38"/>
      <c r="K267" s="38"/>
      <c r="L267" s="41"/>
      <c r="M267" s="193"/>
      <c r="N267" s="194"/>
      <c r="O267" s="66"/>
      <c r="P267" s="66"/>
      <c r="Q267" s="66"/>
      <c r="R267" s="66"/>
      <c r="S267" s="66"/>
      <c r="T267" s="67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9" t="s">
        <v>236</v>
      </c>
      <c r="AU267" s="19" t="s">
        <v>85</v>
      </c>
    </row>
    <row r="268" spans="2:51" s="14" customFormat="1" ht="11.25">
      <c r="B268" s="206"/>
      <c r="C268" s="207"/>
      <c r="D268" s="197" t="s">
        <v>238</v>
      </c>
      <c r="E268" s="208" t="s">
        <v>28</v>
      </c>
      <c r="F268" s="209" t="s">
        <v>162</v>
      </c>
      <c r="G268" s="207"/>
      <c r="H268" s="210">
        <v>4.034</v>
      </c>
      <c r="I268" s="211"/>
      <c r="J268" s="207"/>
      <c r="K268" s="207"/>
      <c r="L268" s="212"/>
      <c r="M268" s="213"/>
      <c r="N268" s="214"/>
      <c r="O268" s="214"/>
      <c r="P268" s="214"/>
      <c r="Q268" s="214"/>
      <c r="R268" s="214"/>
      <c r="S268" s="214"/>
      <c r="T268" s="215"/>
      <c r="AT268" s="216" t="s">
        <v>238</v>
      </c>
      <c r="AU268" s="216" t="s">
        <v>85</v>
      </c>
      <c r="AV268" s="14" t="s">
        <v>85</v>
      </c>
      <c r="AW268" s="14" t="s">
        <v>35</v>
      </c>
      <c r="AX268" s="14" t="s">
        <v>82</v>
      </c>
      <c r="AY268" s="216" t="s">
        <v>228</v>
      </c>
    </row>
    <row r="269" spans="1:65" s="2" customFormat="1" ht="37.9" customHeight="1">
      <c r="A269" s="36"/>
      <c r="B269" s="37"/>
      <c r="C269" s="177" t="s">
        <v>465</v>
      </c>
      <c r="D269" s="177" t="s">
        <v>230</v>
      </c>
      <c r="E269" s="178" t="s">
        <v>466</v>
      </c>
      <c r="F269" s="179" t="s">
        <v>467</v>
      </c>
      <c r="G269" s="180" t="s">
        <v>233</v>
      </c>
      <c r="H269" s="181">
        <v>6.001</v>
      </c>
      <c r="I269" s="182"/>
      <c r="J269" s="183">
        <f>ROUND(I269*H269,2)</f>
        <v>0</v>
      </c>
      <c r="K269" s="179" t="s">
        <v>234</v>
      </c>
      <c r="L269" s="41"/>
      <c r="M269" s="184" t="s">
        <v>28</v>
      </c>
      <c r="N269" s="185" t="s">
        <v>45</v>
      </c>
      <c r="O269" s="66"/>
      <c r="P269" s="186">
        <f>O269*H269</f>
        <v>0</v>
      </c>
      <c r="Q269" s="186">
        <v>0</v>
      </c>
      <c r="R269" s="186">
        <f>Q269*H269</f>
        <v>0</v>
      </c>
      <c r="S269" s="186">
        <v>0</v>
      </c>
      <c r="T269" s="187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88" t="s">
        <v>176</v>
      </c>
      <c r="AT269" s="188" t="s">
        <v>230</v>
      </c>
      <c r="AU269" s="188" t="s">
        <v>85</v>
      </c>
      <c r="AY269" s="19" t="s">
        <v>228</v>
      </c>
      <c r="BE269" s="189">
        <f>IF(N269="základní",J269,0)</f>
        <v>0</v>
      </c>
      <c r="BF269" s="189">
        <f>IF(N269="snížená",J269,0)</f>
        <v>0</v>
      </c>
      <c r="BG269" s="189">
        <f>IF(N269="zákl. přenesená",J269,0)</f>
        <v>0</v>
      </c>
      <c r="BH269" s="189">
        <f>IF(N269="sníž. přenesená",J269,0)</f>
        <v>0</v>
      </c>
      <c r="BI269" s="189">
        <f>IF(N269="nulová",J269,0)</f>
        <v>0</v>
      </c>
      <c r="BJ269" s="19" t="s">
        <v>82</v>
      </c>
      <c r="BK269" s="189">
        <f>ROUND(I269*H269,2)</f>
        <v>0</v>
      </c>
      <c r="BL269" s="19" t="s">
        <v>176</v>
      </c>
      <c r="BM269" s="188" t="s">
        <v>468</v>
      </c>
    </row>
    <row r="270" spans="1:47" s="2" customFormat="1" ht="11.25">
      <c r="A270" s="36"/>
      <c r="B270" s="37"/>
      <c r="C270" s="38"/>
      <c r="D270" s="190" t="s">
        <v>236</v>
      </c>
      <c r="E270" s="38"/>
      <c r="F270" s="191" t="s">
        <v>469</v>
      </c>
      <c r="G270" s="38"/>
      <c r="H270" s="38"/>
      <c r="I270" s="192"/>
      <c r="J270" s="38"/>
      <c r="K270" s="38"/>
      <c r="L270" s="41"/>
      <c r="M270" s="193"/>
      <c r="N270" s="194"/>
      <c r="O270" s="66"/>
      <c r="P270" s="66"/>
      <c r="Q270" s="66"/>
      <c r="R270" s="66"/>
      <c r="S270" s="66"/>
      <c r="T270" s="67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T270" s="19" t="s">
        <v>236</v>
      </c>
      <c r="AU270" s="19" t="s">
        <v>85</v>
      </c>
    </row>
    <row r="271" spans="2:51" s="14" customFormat="1" ht="11.25">
      <c r="B271" s="206"/>
      <c r="C271" s="207"/>
      <c r="D271" s="197" t="s">
        <v>238</v>
      </c>
      <c r="E271" s="208" t="s">
        <v>28</v>
      </c>
      <c r="F271" s="209" t="s">
        <v>165</v>
      </c>
      <c r="G271" s="207"/>
      <c r="H271" s="210">
        <v>6.001</v>
      </c>
      <c r="I271" s="211"/>
      <c r="J271" s="207"/>
      <c r="K271" s="207"/>
      <c r="L271" s="212"/>
      <c r="M271" s="213"/>
      <c r="N271" s="214"/>
      <c r="O271" s="214"/>
      <c r="P271" s="214"/>
      <c r="Q271" s="214"/>
      <c r="R271" s="214"/>
      <c r="S271" s="214"/>
      <c r="T271" s="215"/>
      <c r="AT271" s="216" t="s">
        <v>238</v>
      </c>
      <c r="AU271" s="216" t="s">
        <v>85</v>
      </c>
      <c r="AV271" s="14" t="s">
        <v>85</v>
      </c>
      <c r="AW271" s="14" t="s">
        <v>35</v>
      </c>
      <c r="AX271" s="14" t="s">
        <v>82</v>
      </c>
      <c r="AY271" s="216" t="s">
        <v>228</v>
      </c>
    </row>
    <row r="272" spans="1:65" s="2" customFormat="1" ht="37.9" customHeight="1">
      <c r="A272" s="36"/>
      <c r="B272" s="37"/>
      <c r="C272" s="177" t="s">
        <v>470</v>
      </c>
      <c r="D272" s="177" t="s">
        <v>230</v>
      </c>
      <c r="E272" s="178" t="s">
        <v>471</v>
      </c>
      <c r="F272" s="179" t="s">
        <v>472</v>
      </c>
      <c r="G272" s="180" t="s">
        <v>233</v>
      </c>
      <c r="H272" s="181">
        <v>0.357</v>
      </c>
      <c r="I272" s="182"/>
      <c r="J272" s="183">
        <f>ROUND(I272*H272,2)</f>
        <v>0</v>
      </c>
      <c r="K272" s="179" t="s">
        <v>234</v>
      </c>
      <c r="L272" s="41"/>
      <c r="M272" s="184" t="s">
        <v>28</v>
      </c>
      <c r="N272" s="185" t="s">
        <v>45</v>
      </c>
      <c r="O272" s="66"/>
      <c r="P272" s="186">
        <f>O272*H272</f>
        <v>0</v>
      </c>
      <c r="Q272" s="186">
        <v>0</v>
      </c>
      <c r="R272" s="186">
        <f>Q272*H272</f>
        <v>0</v>
      </c>
      <c r="S272" s="186">
        <v>0</v>
      </c>
      <c r="T272" s="187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88" t="s">
        <v>176</v>
      </c>
      <c r="AT272" s="188" t="s">
        <v>230</v>
      </c>
      <c r="AU272" s="188" t="s">
        <v>85</v>
      </c>
      <c r="AY272" s="19" t="s">
        <v>228</v>
      </c>
      <c r="BE272" s="189">
        <f>IF(N272="základní",J272,0)</f>
        <v>0</v>
      </c>
      <c r="BF272" s="189">
        <f>IF(N272="snížená",J272,0)</f>
        <v>0</v>
      </c>
      <c r="BG272" s="189">
        <f>IF(N272="zákl. přenesená",J272,0)</f>
        <v>0</v>
      </c>
      <c r="BH272" s="189">
        <f>IF(N272="sníž. přenesená",J272,0)</f>
        <v>0</v>
      </c>
      <c r="BI272" s="189">
        <f>IF(N272="nulová",J272,0)</f>
        <v>0</v>
      </c>
      <c r="BJ272" s="19" t="s">
        <v>82</v>
      </c>
      <c r="BK272" s="189">
        <f>ROUND(I272*H272,2)</f>
        <v>0</v>
      </c>
      <c r="BL272" s="19" t="s">
        <v>176</v>
      </c>
      <c r="BM272" s="188" t="s">
        <v>473</v>
      </c>
    </row>
    <row r="273" spans="1:47" s="2" customFormat="1" ht="11.25">
      <c r="A273" s="36"/>
      <c r="B273" s="37"/>
      <c r="C273" s="38"/>
      <c r="D273" s="190" t="s">
        <v>236</v>
      </c>
      <c r="E273" s="38"/>
      <c r="F273" s="191" t="s">
        <v>474</v>
      </c>
      <c r="G273" s="38"/>
      <c r="H273" s="38"/>
      <c r="I273" s="192"/>
      <c r="J273" s="38"/>
      <c r="K273" s="38"/>
      <c r="L273" s="41"/>
      <c r="M273" s="193"/>
      <c r="N273" s="194"/>
      <c r="O273" s="66"/>
      <c r="P273" s="66"/>
      <c r="Q273" s="66"/>
      <c r="R273" s="66"/>
      <c r="S273" s="66"/>
      <c r="T273" s="67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9" t="s">
        <v>236</v>
      </c>
      <c r="AU273" s="19" t="s">
        <v>85</v>
      </c>
    </row>
    <row r="274" spans="2:51" s="14" customFormat="1" ht="11.25">
      <c r="B274" s="206"/>
      <c r="C274" s="207"/>
      <c r="D274" s="197" t="s">
        <v>238</v>
      </c>
      <c r="E274" s="208" t="s">
        <v>28</v>
      </c>
      <c r="F274" s="209" t="s">
        <v>167</v>
      </c>
      <c r="G274" s="207"/>
      <c r="H274" s="210">
        <v>0.357</v>
      </c>
      <c r="I274" s="211"/>
      <c r="J274" s="207"/>
      <c r="K274" s="207"/>
      <c r="L274" s="212"/>
      <c r="M274" s="213"/>
      <c r="N274" s="214"/>
      <c r="O274" s="214"/>
      <c r="P274" s="214"/>
      <c r="Q274" s="214"/>
      <c r="R274" s="214"/>
      <c r="S274" s="214"/>
      <c r="T274" s="215"/>
      <c r="AT274" s="216" t="s">
        <v>238</v>
      </c>
      <c r="AU274" s="216" t="s">
        <v>85</v>
      </c>
      <c r="AV274" s="14" t="s">
        <v>85</v>
      </c>
      <c r="AW274" s="14" t="s">
        <v>35</v>
      </c>
      <c r="AX274" s="14" t="s">
        <v>82</v>
      </c>
      <c r="AY274" s="216" t="s">
        <v>228</v>
      </c>
    </row>
    <row r="275" spans="1:65" s="2" customFormat="1" ht="44.25" customHeight="1">
      <c r="A275" s="36"/>
      <c r="B275" s="37"/>
      <c r="C275" s="177" t="s">
        <v>475</v>
      </c>
      <c r="D275" s="177" t="s">
        <v>230</v>
      </c>
      <c r="E275" s="178" t="s">
        <v>476</v>
      </c>
      <c r="F275" s="179" t="s">
        <v>477</v>
      </c>
      <c r="G275" s="180" t="s">
        <v>233</v>
      </c>
      <c r="H275" s="181">
        <v>4.034</v>
      </c>
      <c r="I275" s="182"/>
      <c r="J275" s="183">
        <f>ROUND(I275*H275,2)</f>
        <v>0</v>
      </c>
      <c r="K275" s="179" t="s">
        <v>234</v>
      </c>
      <c r="L275" s="41"/>
      <c r="M275" s="184" t="s">
        <v>28</v>
      </c>
      <c r="N275" s="185" t="s">
        <v>45</v>
      </c>
      <c r="O275" s="66"/>
      <c r="P275" s="186">
        <f>O275*H275</f>
        <v>0</v>
      </c>
      <c r="Q275" s="186">
        <v>0</v>
      </c>
      <c r="R275" s="186">
        <f>Q275*H275</f>
        <v>0</v>
      </c>
      <c r="S275" s="186">
        <v>0</v>
      </c>
      <c r="T275" s="187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88" t="s">
        <v>176</v>
      </c>
      <c r="AT275" s="188" t="s">
        <v>230</v>
      </c>
      <c r="AU275" s="188" t="s">
        <v>85</v>
      </c>
      <c r="AY275" s="19" t="s">
        <v>228</v>
      </c>
      <c r="BE275" s="189">
        <f>IF(N275="základní",J275,0)</f>
        <v>0</v>
      </c>
      <c r="BF275" s="189">
        <f>IF(N275="snížená",J275,0)</f>
        <v>0</v>
      </c>
      <c r="BG275" s="189">
        <f>IF(N275="zákl. přenesená",J275,0)</f>
        <v>0</v>
      </c>
      <c r="BH275" s="189">
        <f>IF(N275="sníž. přenesená",J275,0)</f>
        <v>0</v>
      </c>
      <c r="BI275" s="189">
        <f>IF(N275="nulová",J275,0)</f>
        <v>0</v>
      </c>
      <c r="BJ275" s="19" t="s">
        <v>82</v>
      </c>
      <c r="BK275" s="189">
        <f>ROUND(I275*H275,2)</f>
        <v>0</v>
      </c>
      <c r="BL275" s="19" t="s">
        <v>176</v>
      </c>
      <c r="BM275" s="188" t="s">
        <v>478</v>
      </c>
    </row>
    <row r="276" spans="1:47" s="2" customFormat="1" ht="11.25">
      <c r="A276" s="36"/>
      <c r="B276" s="37"/>
      <c r="C276" s="38"/>
      <c r="D276" s="190" t="s">
        <v>236</v>
      </c>
      <c r="E276" s="38"/>
      <c r="F276" s="191" t="s">
        <v>479</v>
      </c>
      <c r="G276" s="38"/>
      <c r="H276" s="38"/>
      <c r="I276" s="192"/>
      <c r="J276" s="38"/>
      <c r="K276" s="38"/>
      <c r="L276" s="41"/>
      <c r="M276" s="193"/>
      <c r="N276" s="194"/>
      <c r="O276" s="66"/>
      <c r="P276" s="66"/>
      <c r="Q276" s="66"/>
      <c r="R276" s="66"/>
      <c r="S276" s="66"/>
      <c r="T276" s="67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9" t="s">
        <v>236</v>
      </c>
      <c r="AU276" s="19" t="s">
        <v>85</v>
      </c>
    </row>
    <row r="277" spans="2:51" s="14" customFormat="1" ht="11.25">
      <c r="B277" s="206"/>
      <c r="C277" s="207"/>
      <c r="D277" s="197" t="s">
        <v>238</v>
      </c>
      <c r="E277" s="208" t="s">
        <v>28</v>
      </c>
      <c r="F277" s="209" t="s">
        <v>162</v>
      </c>
      <c r="G277" s="207"/>
      <c r="H277" s="210">
        <v>4.034</v>
      </c>
      <c r="I277" s="211"/>
      <c r="J277" s="207"/>
      <c r="K277" s="207"/>
      <c r="L277" s="212"/>
      <c r="M277" s="213"/>
      <c r="N277" s="214"/>
      <c r="O277" s="214"/>
      <c r="P277" s="214"/>
      <c r="Q277" s="214"/>
      <c r="R277" s="214"/>
      <c r="S277" s="214"/>
      <c r="T277" s="215"/>
      <c r="AT277" s="216" t="s">
        <v>238</v>
      </c>
      <c r="AU277" s="216" t="s">
        <v>85</v>
      </c>
      <c r="AV277" s="14" t="s">
        <v>85</v>
      </c>
      <c r="AW277" s="14" t="s">
        <v>35</v>
      </c>
      <c r="AX277" s="14" t="s">
        <v>82</v>
      </c>
      <c r="AY277" s="216" t="s">
        <v>228</v>
      </c>
    </row>
    <row r="278" spans="1:65" s="2" customFormat="1" ht="44.25" customHeight="1">
      <c r="A278" s="36"/>
      <c r="B278" s="37"/>
      <c r="C278" s="177" t="s">
        <v>480</v>
      </c>
      <c r="D278" s="177" t="s">
        <v>230</v>
      </c>
      <c r="E278" s="178" t="s">
        <v>481</v>
      </c>
      <c r="F278" s="179" t="s">
        <v>482</v>
      </c>
      <c r="G278" s="180" t="s">
        <v>233</v>
      </c>
      <c r="H278" s="181">
        <v>6.001</v>
      </c>
      <c r="I278" s="182"/>
      <c r="J278" s="183">
        <f>ROUND(I278*H278,2)</f>
        <v>0</v>
      </c>
      <c r="K278" s="179" t="s">
        <v>234</v>
      </c>
      <c r="L278" s="41"/>
      <c r="M278" s="184" t="s">
        <v>28</v>
      </c>
      <c r="N278" s="185" t="s">
        <v>45</v>
      </c>
      <c r="O278" s="66"/>
      <c r="P278" s="186">
        <f>O278*H278</f>
        <v>0</v>
      </c>
      <c r="Q278" s="186">
        <v>0</v>
      </c>
      <c r="R278" s="186">
        <f>Q278*H278</f>
        <v>0</v>
      </c>
      <c r="S278" s="186">
        <v>0</v>
      </c>
      <c r="T278" s="187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88" t="s">
        <v>176</v>
      </c>
      <c r="AT278" s="188" t="s">
        <v>230</v>
      </c>
      <c r="AU278" s="188" t="s">
        <v>85</v>
      </c>
      <c r="AY278" s="19" t="s">
        <v>228</v>
      </c>
      <c r="BE278" s="189">
        <f>IF(N278="základní",J278,0)</f>
        <v>0</v>
      </c>
      <c r="BF278" s="189">
        <f>IF(N278="snížená",J278,0)</f>
        <v>0</v>
      </c>
      <c r="BG278" s="189">
        <f>IF(N278="zákl. přenesená",J278,0)</f>
        <v>0</v>
      </c>
      <c r="BH278" s="189">
        <f>IF(N278="sníž. přenesená",J278,0)</f>
        <v>0</v>
      </c>
      <c r="BI278" s="189">
        <f>IF(N278="nulová",J278,0)</f>
        <v>0</v>
      </c>
      <c r="BJ278" s="19" t="s">
        <v>82</v>
      </c>
      <c r="BK278" s="189">
        <f>ROUND(I278*H278,2)</f>
        <v>0</v>
      </c>
      <c r="BL278" s="19" t="s">
        <v>176</v>
      </c>
      <c r="BM278" s="188" t="s">
        <v>483</v>
      </c>
    </row>
    <row r="279" spans="1:47" s="2" customFormat="1" ht="11.25">
      <c r="A279" s="36"/>
      <c r="B279" s="37"/>
      <c r="C279" s="38"/>
      <c r="D279" s="190" t="s">
        <v>236</v>
      </c>
      <c r="E279" s="38"/>
      <c r="F279" s="191" t="s">
        <v>484</v>
      </c>
      <c r="G279" s="38"/>
      <c r="H279" s="38"/>
      <c r="I279" s="192"/>
      <c r="J279" s="38"/>
      <c r="K279" s="38"/>
      <c r="L279" s="41"/>
      <c r="M279" s="193"/>
      <c r="N279" s="194"/>
      <c r="O279" s="66"/>
      <c r="P279" s="66"/>
      <c r="Q279" s="66"/>
      <c r="R279" s="66"/>
      <c r="S279" s="66"/>
      <c r="T279" s="67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T279" s="19" t="s">
        <v>236</v>
      </c>
      <c r="AU279" s="19" t="s">
        <v>85</v>
      </c>
    </row>
    <row r="280" spans="2:51" s="14" customFormat="1" ht="11.25">
      <c r="B280" s="206"/>
      <c r="C280" s="207"/>
      <c r="D280" s="197" t="s">
        <v>238</v>
      </c>
      <c r="E280" s="208" t="s">
        <v>28</v>
      </c>
      <c r="F280" s="209" t="s">
        <v>165</v>
      </c>
      <c r="G280" s="207"/>
      <c r="H280" s="210">
        <v>6.001</v>
      </c>
      <c r="I280" s="211"/>
      <c r="J280" s="207"/>
      <c r="K280" s="207"/>
      <c r="L280" s="212"/>
      <c r="M280" s="213"/>
      <c r="N280" s="214"/>
      <c r="O280" s="214"/>
      <c r="P280" s="214"/>
      <c r="Q280" s="214"/>
      <c r="R280" s="214"/>
      <c r="S280" s="214"/>
      <c r="T280" s="215"/>
      <c r="AT280" s="216" t="s">
        <v>238</v>
      </c>
      <c r="AU280" s="216" t="s">
        <v>85</v>
      </c>
      <c r="AV280" s="14" t="s">
        <v>85</v>
      </c>
      <c r="AW280" s="14" t="s">
        <v>35</v>
      </c>
      <c r="AX280" s="14" t="s">
        <v>82</v>
      </c>
      <c r="AY280" s="216" t="s">
        <v>228</v>
      </c>
    </row>
    <row r="281" spans="1:65" s="2" customFormat="1" ht="16.5" customHeight="1">
      <c r="A281" s="36"/>
      <c r="B281" s="37"/>
      <c r="C281" s="177" t="s">
        <v>485</v>
      </c>
      <c r="D281" s="177" t="s">
        <v>230</v>
      </c>
      <c r="E281" s="178" t="s">
        <v>486</v>
      </c>
      <c r="F281" s="179" t="s">
        <v>487</v>
      </c>
      <c r="G281" s="180" t="s">
        <v>275</v>
      </c>
      <c r="H281" s="181">
        <v>0.357</v>
      </c>
      <c r="I281" s="182"/>
      <c r="J281" s="183">
        <f>ROUND(I281*H281,2)</f>
        <v>0</v>
      </c>
      <c r="K281" s="179" t="s">
        <v>234</v>
      </c>
      <c r="L281" s="41"/>
      <c r="M281" s="184" t="s">
        <v>28</v>
      </c>
      <c r="N281" s="185" t="s">
        <v>45</v>
      </c>
      <c r="O281" s="66"/>
      <c r="P281" s="186">
        <f>O281*H281</f>
        <v>0</v>
      </c>
      <c r="Q281" s="186">
        <v>0.01352</v>
      </c>
      <c r="R281" s="186">
        <f>Q281*H281</f>
        <v>0.00482664</v>
      </c>
      <c r="S281" s="186">
        <v>0</v>
      </c>
      <c r="T281" s="187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188" t="s">
        <v>176</v>
      </c>
      <c r="AT281" s="188" t="s">
        <v>230</v>
      </c>
      <c r="AU281" s="188" t="s">
        <v>85</v>
      </c>
      <c r="AY281" s="19" t="s">
        <v>228</v>
      </c>
      <c r="BE281" s="189">
        <f>IF(N281="základní",J281,0)</f>
        <v>0</v>
      </c>
      <c r="BF281" s="189">
        <f>IF(N281="snížená",J281,0)</f>
        <v>0</v>
      </c>
      <c r="BG281" s="189">
        <f>IF(N281="zákl. přenesená",J281,0)</f>
        <v>0</v>
      </c>
      <c r="BH281" s="189">
        <f>IF(N281="sníž. přenesená",J281,0)</f>
        <v>0</v>
      </c>
      <c r="BI281" s="189">
        <f>IF(N281="nulová",J281,0)</f>
        <v>0</v>
      </c>
      <c r="BJ281" s="19" t="s">
        <v>82</v>
      </c>
      <c r="BK281" s="189">
        <f>ROUND(I281*H281,2)</f>
        <v>0</v>
      </c>
      <c r="BL281" s="19" t="s">
        <v>176</v>
      </c>
      <c r="BM281" s="188" t="s">
        <v>488</v>
      </c>
    </row>
    <row r="282" spans="1:47" s="2" customFormat="1" ht="11.25">
      <c r="A282" s="36"/>
      <c r="B282" s="37"/>
      <c r="C282" s="38"/>
      <c r="D282" s="190" t="s">
        <v>236</v>
      </c>
      <c r="E282" s="38"/>
      <c r="F282" s="191" t="s">
        <v>489</v>
      </c>
      <c r="G282" s="38"/>
      <c r="H282" s="38"/>
      <c r="I282" s="192"/>
      <c r="J282" s="38"/>
      <c r="K282" s="38"/>
      <c r="L282" s="41"/>
      <c r="M282" s="193"/>
      <c r="N282" s="194"/>
      <c r="O282" s="66"/>
      <c r="P282" s="66"/>
      <c r="Q282" s="66"/>
      <c r="R282" s="66"/>
      <c r="S282" s="66"/>
      <c r="T282" s="67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T282" s="19" t="s">
        <v>236</v>
      </c>
      <c r="AU282" s="19" t="s">
        <v>85</v>
      </c>
    </row>
    <row r="283" spans="2:51" s="13" customFormat="1" ht="11.25">
      <c r="B283" s="195"/>
      <c r="C283" s="196"/>
      <c r="D283" s="197" t="s">
        <v>238</v>
      </c>
      <c r="E283" s="198" t="s">
        <v>28</v>
      </c>
      <c r="F283" s="199" t="s">
        <v>239</v>
      </c>
      <c r="G283" s="196"/>
      <c r="H283" s="198" t="s">
        <v>28</v>
      </c>
      <c r="I283" s="200"/>
      <c r="J283" s="196"/>
      <c r="K283" s="196"/>
      <c r="L283" s="201"/>
      <c r="M283" s="202"/>
      <c r="N283" s="203"/>
      <c r="O283" s="203"/>
      <c r="P283" s="203"/>
      <c r="Q283" s="203"/>
      <c r="R283" s="203"/>
      <c r="S283" s="203"/>
      <c r="T283" s="204"/>
      <c r="AT283" s="205" t="s">
        <v>238</v>
      </c>
      <c r="AU283" s="205" t="s">
        <v>85</v>
      </c>
      <c r="AV283" s="13" t="s">
        <v>82</v>
      </c>
      <c r="AW283" s="13" t="s">
        <v>35</v>
      </c>
      <c r="AX283" s="13" t="s">
        <v>74</v>
      </c>
      <c r="AY283" s="205" t="s">
        <v>228</v>
      </c>
    </row>
    <row r="284" spans="2:51" s="14" customFormat="1" ht="11.25">
      <c r="B284" s="206"/>
      <c r="C284" s="207"/>
      <c r="D284" s="197" t="s">
        <v>238</v>
      </c>
      <c r="E284" s="208" t="s">
        <v>28</v>
      </c>
      <c r="F284" s="209" t="s">
        <v>490</v>
      </c>
      <c r="G284" s="207"/>
      <c r="H284" s="210">
        <v>0.357</v>
      </c>
      <c r="I284" s="211"/>
      <c r="J284" s="207"/>
      <c r="K284" s="207"/>
      <c r="L284" s="212"/>
      <c r="M284" s="213"/>
      <c r="N284" s="214"/>
      <c r="O284" s="214"/>
      <c r="P284" s="214"/>
      <c r="Q284" s="214"/>
      <c r="R284" s="214"/>
      <c r="S284" s="214"/>
      <c r="T284" s="215"/>
      <c r="AT284" s="216" t="s">
        <v>238</v>
      </c>
      <c r="AU284" s="216" t="s">
        <v>85</v>
      </c>
      <c r="AV284" s="14" t="s">
        <v>85</v>
      </c>
      <c r="AW284" s="14" t="s">
        <v>35</v>
      </c>
      <c r="AX284" s="14" t="s">
        <v>82</v>
      </c>
      <c r="AY284" s="216" t="s">
        <v>228</v>
      </c>
    </row>
    <row r="285" spans="1:65" s="2" customFormat="1" ht="16.5" customHeight="1">
      <c r="A285" s="36"/>
      <c r="B285" s="37"/>
      <c r="C285" s="177" t="s">
        <v>491</v>
      </c>
      <c r="D285" s="177" t="s">
        <v>230</v>
      </c>
      <c r="E285" s="178" t="s">
        <v>492</v>
      </c>
      <c r="F285" s="179" t="s">
        <v>493</v>
      </c>
      <c r="G285" s="180" t="s">
        <v>275</v>
      </c>
      <c r="H285" s="181">
        <v>0.357</v>
      </c>
      <c r="I285" s="182"/>
      <c r="J285" s="183">
        <f>ROUND(I285*H285,2)</f>
        <v>0</v>
      </c>
      <c r="K285" s="179" t="s">
        <v>234</v>
      </c>
      <c r="L285" s="41"/>
      <c r="M285" s="184" t="s">
        <v>28</v>
      </c>
      <c r="N285" s="185" t="s">
        <v>45</v>
      </c>
      <c r="O285" s="66"/>
      <c r="P285" s="186">
        <f>O285*H285</f>
        <v>0</v>
      </c>
      <c r="Q285" s="186">
        <v>0</v>
      </c>
      <c r="R285" s="186">
        <f>Q285*H285</f>
        <v>0</v>
      </c>
      <c r="S285" s="186">
        <v>0</v>
      </c>
      <c r="T285" s="187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88" t="s">
        <v>176</v>
      </c>
      <c r="AT285" s="188" t="s">
        <v>230</v>
      </c>
      <c r="AU285" s="188" t="s">
        <v>85</v>
      </c>
      <c r="AY285" s="19" t="s">
        <v>228</v>
      </c>
      <c r="BE285" s="189">
        <f>IF(N285="základní",J285,0)</f>
        <v>0</v>
      </c>
      <c r="BF285" s="189">
        <f>IF(N285="snížená",J285,0)</f>
        <v>0</v>
      </c>
      <c r="BG285" s="189">
        <f>IF(N285="zákl. přenesená",J285,0)</f>
        <v>0</v>
      </c>
      <c r="BH285" s="189">
        <f>IF(N285="sníž. přenesená",J285,0)</f>
        <v>0</v>
      </c>
      <c r="BI285" s="189">
        <f>IF(N285="nulová",J285,0)</f>
        <v>0</v>
      </c>
      <c r="BJ285" s="19" t="s">
        <v>82</v>
      </c>
      <c r="BK285" s="189">
        <f>ROUND(I285*H285,2)</f>
        <v>0</v>
      </c>
      <c r="BL285" s="19" t="s">
        <v>176</v>
      </c>
      <c r="BM285" s="188" t="s">
        <v>494</v>
      </c>
    </row>
    <row r="286" spans="1:47" s="2" customFormat="1" ht="11.25">
      <c r="A286" s="36"/>
      <c r="B286" s="37"/>
      <c r="C286" s="38"/>
      <c r="D286" s="190" t="s">
        <v>236</v>
      </c>
      <c r="E286" s="38"/>
      <c r="F286" s="191" t="s">
        <v>495</v>
      </c>
      <c r="G286" s="38"/>
      <c r="H286" s="38"/>
      <c r="I286" s="192"/>
      <c r="J286" s="38"/>
      <c r="K286" s="38"/>
      <c r="L286" s="41"/>
      <c r="M286" s="193"/>
      <c r="N286" s="194"/>
      <c r="O286" s="66"/>
      <c r="P286" s="66"/>
      <c r="Q286" s="66"/>
      <c r="R286" s="66"/>
      <c r="S286" s="66"/>
      <c r="T286" s="67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T286" s="19" t="s">
        <v>236</v>
      </c>
      <c r="AU286" s="19" t="s">
        <v>85</v>
      </c>
    </row>
    <row r="287" spans="2:51" s="13" customFormat="1" ht="11.25">
      <c r="B287" s="195"/>
      <c r="C287" s="196"/>
      <c r="D287" s="197" t="s">
        <v>238</v>
      </c>
      <c r="E287" s="198" t="s">
        <v>28</v>
      </c>
      <c r="F287" s="199" t="s">
        <v>239</v>
      </c>
      <c r="G287" s="196"/>
      <c r="H287" s="198" t="s">
        <v>28</v>
      </c>
      <c r="I287" s="200"/>
      <c r="J287" s="196"/>
      <c r="K287" s="196"/>
      <c r="L287" s="201"/>
      <c r="M287" s="202"/>
      <c r="N287" s="203"/>
      <c r="O287" s="203"/>
      <c r="P287" s="203"/>
      <c r="Q287" s="203"/>
      <c r="R287" s="203"/>
      <c r="S287" s="203"/>
      <c r="T287" s="204"/>
      <c r="AT287" s="205" t="s">
        <v>238</v>
      </c>
      <c r="AU287" s="205" t="s">
        <v>85</v>
      </c>
      <c r="AV287" s="13" t="s">
        <v>82</v>
      </c>
      <c r="AW287" s="13" t="s">
        <v>35</v>
      </c>
      <c r="AX287" s="13" t="s">
        <v>74</v>
      </c>
      <c r="AY287" s="205" t="s">
        <v>228</v>
      </c>
    </row>
    <row r="288" spans="2:51" s="14" customFormat="1" ht="11.25">
      <c r="B288" s="206"/>
      <c r="C288" s="207"/>
      <c r="D288" s="197" t="s">
        <v>238</v>
      </c>
      <c r="E288" s="208" t="s">
        <v>28</v>
      </c>
      <c r="F288" s="209" t="s">
        <v>490</v>
      </c>
      <c r="G288" s="207"/>
      <c r="H288" s="210">
        <v>0.357</v>
      </c>
      <c r="I288" s="211"/>
      <c r="J288" s="207"/>
      <c r="K288" s="207"/>
      <c r="L288" s="212"/>
      <c r="M288" s="213"/>
      <c r="N288" s="214"/>
      <c r="O288" s="214"/>
      <c r="P288" s="214"/>
      <c r="Q288" s="214"/>
      <c r="R288" s="214"/>
      <c r="S288" s="214"/>
      <c r="T288" s="215"/>
      <c r="AT288" s="216" t="s">
        <v>238</v>
      </c>
      <c r="AU288" s="216" t="s">
        <v>85</v>
      </c>
      <c r="AV288" s="14" t="s">
        <v>85</v>
      </c>
      <c r="AW288" s="14" t="s">
        <v>35</v>
      </c>
      <c r="AX288" s="14" t="s">
        <v>82</v>
      </c>
      <c r="AY288" s="216" t="s">
        <v>228</v>
      </c>
    </row>
    <row r="289" spans="1:65" s="2" customFormat="1" ht="21.75" customHeight="1">
      <c r="A289" s="36"/>
      <c r="B289" s="37"/>
      <c r="C289" s="177" t="s">
        <v>496</v>
      </c>
      <c r="D289" s="177" t="s">
        <v>230</v>
      </c>
      <c r="E289" s="178" t="s">
        <v>497</v>
      </c>
      <c r="F289" s="179" t="s">
        <v>498</v>
      </c>
      <c r="G289" s="180" t="s">
        <v>264</v>
      </c>
      <c r="H289" s="181">
        <v>0.495</v>
      </c>
      <c r="I289" s="182"/>
      <c r="J289" s="183">
        <f>ROUND(I289*H289,2)</f>
        <v>0</v>
      </c>
      <c r="K289" s="179" t="s">
        <v>234</v>
      </c>
      <c r="L289" s="41"/>
      <c r="M289" s="184" t="s">
        <v>28</v>
      </c>
      <c r="N289" s="185" t="s">
        <v>45</v>
      </c>
      <c r="O289" s="66"/>
      <c r="P289" s="186">
        <f>O289*H289</f>
        <v>0</v>
      </c>
      <c r="Q289" s="186">
        <v>1.06277</v>
      </c>
      <c r="R289" s="186">
        <f>Q289*H289</f>
        <v>0.52607115</v>
      </c>
      <c r="S289" s="186">
        <v>0</v>
      </c>
      <c r="T289" s="187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88" t="s">
        <v>176</v>
      </c>
      <c r="AT289" s="188" t="s">
        <v>230</v>
      </c>
      <c r="AU289" s="188" t="s">
        <v>85</v>
      </c>
      <c r="AY289" s="19" t="s">
        <v>228</v>
      </c>
      <c r="BE289" s="189">
        <f>IF(N289="základní",J289,0)</f>
        <v>0</v>
      </c>
      <c r="BF289" s="189">
        <f>IF(N289="snížená",J289,0)</f>
        <v>0</v>
      </c>
      <c r="BG289" s="189">
        <f>IF(N289="zákl. přenesená",J289,0)</f>
        <v>0</v>
      </c>
      <c r="BH289" s="189">
        <f>IF(N289="sníž. přenesená",J289,0)</f>
        <v>0</v>
      </c>
      <c r="BI289" s="189">
        <f>IF(N289="nulová",J289,0)</f>
        <v>0</v>
      </c>
      <c r="BJ289" s="19" t="s">
        <v>82</v>
      </c>
      <c r="BK289" s="189">
        <f>ROUND(I289*H289,2)</f>
        <v>0</v>
      </c>
      <c r="BL289" s="19" t="s">
        <v>176</v>
      </c>
      <c r="BM289" s="188" t="s">
        <v>499</v>
      </c>
    </row>
    <row r="290" spans="1:47" s="2" customFormat="1" ht="11.25">
      <c r="A290" s="36"/>
      <c r="B290" s="37"/>
      <c r="C290" s="38"/>
      <c r="D290" s="190" t="s">
        <v>236</v>
      </c>
      <c r="E290" s="38"/>
      <c r="F290" s="191" t="s">
        <v>500</v>
      </c>
      <c r="G290" s="38"/>
      <c r="H290" s="38"/>
      <c r="I290" s="192"/>
      <c r="J290" s="38"/>
      <c r="K290" s="38"/>
      <c r="L290" s="41"/>
      <c r="M290" s="193"/>
      <c r="N290" s="194"/>
      <c r="O290" s="66"/>
      <c r="P290" s="66"/>
      <c r="Q290" s="66"/>
      <c r="R290" s="66"/>
      <c r="S290" s="66"/>
      <c r="T290" s="67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T290" s="19" t="s">
        <v>236</v>
      </c>
      <c r="AU290" s="19" t="s">
        <v>85</v>
      </c>
    </row>
    <row r="291" spans="2:51" s="14" customFormat="1" ht="11.25">
      <c r="B291" s="206"/>
      <c r="C291" s="207"/>
      <c r="D291" s="197" t="s">
        <v>238</v>
      </c>
      <c r="E291" s="208" t="s">
        <v>28</v>
      </c>
      <c r="F291" s="209" t="s">
        <v>501</v>
      </c>
      <c r="G291" s="207"/>
      <c r="H291" s="210">
        <v>0.495</v>
      </c>
      <c r="I291" s="211"/>
      <c r="J291" s="207"/>
      <c r="K291" s="207"/>
      <c r="L291" s="212"/>
      <c r="M291" s="213"/>
      <c r="N291" s="214"/>
      <c r="O291" s="214"/>
      <c r="P291" s="214"/>
      <c r="Q291" s="214"/>
      <c r="R291" s="214"/>
      <c r="S291" s="214"/>
      <c r="T291" s="215"/>
      <c r="AT291" s="216" t="s">
        <v>238</v>
      </c>
      <c r="AU291" s="216" t="s">
        <v>85</v>
      </c>
      <c r="AV291" s="14" t="s">
        <v>85</v>
      </c>
      <c r="AW291" s="14" t="s">
        <v>35</v>
      </c>
      <c r="AX291" s="14" t="s">
        <v>82</v>
      </c>
      <c r="AY291" s="216" t="s">
        <v>228</v>
      </c>
    </row>
    <row r="292" spans="1:65" s="2" customFormat="1" ht="37.9" customHeight="1">
      <c r="A292" s="36"/>
      <c r="B292" s="37"/>
      <c r="C292" s="177" t="s">
        <v>502</v>
      </c>
      <c r="D292" s="177" t="s">
        <v>230</v>
      </c>
      <c r="E292" s="178" t="s">
        <v>503</v>
      </c>
      <c r="F292" s="179" t="s">
        <v>504</v>
      </c>
      <c r="G292" s="180" t="s">
        <v>275</v>
      </c>
      <c r="H292" s="181">
        <v>30.59</v>
      </c>
      <c r="I292" s="182"/>
      <c r="J292" s="183">
        <f>ROUND(I292*H292,2)</f>
        <v>0</v>
      </c>
      <c r="K292" s="179" t="s">
        <v>28</v>
      </c>
      <c r="L292" s="41"/>
      <c r="M292" s="184" t="s">
        <v>28</v>
      </c>
      <c r="N292" s="185" t="s">
        <v>45</v>
      </c>
      <c r="O292" s="66"/>
      <c r="P292" s="186">
        <f>O292*H292</f>
        <v>0</v>
      </c>
      <c r="Q292" s="186">
        <v>0.09336</v>
      </c>
      <c r="R292" s="186">
        <f>Q292*H292</f>
        <v>2.8558824</v>
      </c>
      <c r="S292" s="186">
        <v>0</v>
      </c>
      <c r="T292" s="187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88" t="s">
        <v>176</v>
      </c>
      <c r="AT292" s="188" t="s">
        <v>230</v>
      </c>
      <c r="AU292" s="188" t="s">
        <v>85</v>
      </c>
      <c r="AY292" s="19" t="s">
        <v>228</v>
      </c>
      <c r="BE292" s="189">
        <f>IF(N292="základní",J292,0)</f>
        <v>0</v>
      </c>
      <c r="BF292" s="189">
        <f>IF(N292="snížená",J292,0)</f>
        <v>0</v>
      </c>
      <c r="BG292" s="189">
        <f>IF(N292="zákl. přenesená",J292,0)</f>
        <v>0</v>
      </c>
      <c r="BH292" s="189">
        <f>IF(N292="sníž. přenesená",J292,0)</f>
        <v>0</v>
      </c>
      <c r="BI292" s="189">
        <f>IF(N292="nulová",J292,0)</f>
        <v>0</v>
      </c>
      <c r="BJ292" s="19" t="s">
        <v>82</v>
      </c>
      <c r="BK292" s="189">
        <f>ROUND(I292*H292,2)</f>
        <v>0</v>
      </c>
      <c r="BL292" s="19" t="s">
        <v>176</v>
      </c>
      <c r="BM292" s="188" t="s">
        <v>505</v>
      </c>
    </row>
    <row r="293" spans="2:51" s="14" customFormat="1" ht="11.25">
      <c r="B293" s="206"/>
      <c r="C293" s="207"/>
      <c r="D293" s="197" t="s">
        <v>238</v>
      </c>
      <c r="E293" s="208" t="s">
        <v>28</v>
      </c>
      <c r="F293" s="209" t="s">
        <v>506</v>
      </c>
      <c r="G293" s="207"/>
      <c r="H293" s="210">
        <v>30.59</v>
      </c>
      <c r="I293" s="211"/>
      <c r="J293" s="207"/>
      <c r="K293" s="207"/>
      <c r="L293" s="212"/>
      <c r="M293" s="213"/>
      <c r="N293" s="214"/>
      <c r="O293" s="214"/>
      <c r="P293" s="214"/>
      <c r="Q293" s="214"/>
      <c r="R293" s="214"/>
      <c r="S293" s="214"/>
      <c r="T293" s="215"/>
      <c r="AT293" s="216" t="s">
        <v>238</v>
      </c>
      <c r="AU293" s="216" t="s">
        <v>85</v>
      </c>
      <c r="AV293" s="14" t="s">
        <v>85</v>
      </c>
      <c r="AW293" s="14" t="s">
        <v>35</v>
      </c>
      <c r="AX293" s="14" t="s">
        <v>82</v>
      </c>
      <c r="AY293" s="216" t="s">
        <v>228</v>
      </c>
    </row>
    <row r="294" spans="1:65" s="2" customFormat="1" ht="37.9" customHeight="1">
      <c r="A294" s="36"/>
      <c r="B294" s="37"/>
      <c r="C294" s="177" t="s">
        <v>507</v>
      </c>
      <c r="D294" s="177" t="s">
        <v>230</v>
      </c>
      <c r="E294" s="178" t="s">
        <v>508</v>
      </c>
      <c r="F294" s="179" t="s">
        <v>509</v>
      </c>
      <c r="G294" s="180" t="s">
        <v>510</v>
      </c>
      <c r="H294" s="181">
        <v>1</v>
      </c>
      <c r="I294" s="182"/>
      <c r="J294" s="183">
        <f>ROUND(I294*H294,2)</f>
        <v>0</v>
      </c>
      <c r="K294" s="179" t="s">
        <v>234</v>
      </c>
      <c r="L294" s="41"/>
      <c r="M294" s="184" t="s">
        <v>28</v>
      </c>
      <c r="N294" s="185" t="s">
        <v>45</v>
      </c>
      <c r="O294" s="66"/>
      <c r="P294" s="186">
        <f>O294*H294</f>
        <v>0</v>
      </c>
      <c r="Q294" s="186">
        <v>0.01777</v>
      </c>
      <c r="R294" s="186">
        <f>Q294*H294</f>
        <v>0.01777</v>
      </c>
      <c r="S294" s="186">
        <v>0</v>
      </c>
      <c r="T294" s="187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88" t="s">
        <v>176</v>
      </c>
      <c r="AT294" s="188" t="s">
        <v>230</v>
      </c>
      <c r="AU294" s="188" t="s">
        <v>85</v>
      </c>
      <c r="AY294" s="19" t="s">
        <v>228</v>
      </c>
      <c r="BE294" s="189">
        <f>IF(N294="základní",J294,0)</f>
        <v>0</v>
      </c>
      <c r="BF294" s="189">
        <f>IF(N294="snížená",J294,0)</f>
        <v>0</v>
      </c>
      <c r="BG294" s="189">
        <f>IF(N294="zákl. přenesená",J294,0)</f>
        <v>0</v>
      </c>
      <c r="BH294" s="189">
        <f>IF(N294="sníž. přenesená",J294,0)</f>
        <v>0</v>
      </c>
      <c r="BI294" s="189">
        <f>IF(N294="nulová",J294,0)</f>
        <v>0</v>
      </c>
      <c r="BJ294" s="19" t="s">
        <v>82</v>
      </c>
      <c r="BK294" s="189">
        <f>ROUND(I294*H294,2)</f>
        <v>0</v>
      </c>
      <c r="BL294" s="19" t="s">
        <v>176</v>
      </c>
      <c r="BM294" s="188" t="s">
        <v>511</v>
      </c>
    </row>
    <row r="295" spans="1:47" s="2" customFormat="1" ht="11.25">
      <c r="A295" s="36"/>
      <c r="B295" s="37"/>
      <c r="C295" s="38"/>
      <c r="D295" s="190" t="s">
        <v>236</v>
      </c>
      <c r="E295" s="38"/>
      <c r="F295" s="191" t="s">
        <v>512</v>
      </c>
      <c r="G295" s="38"/>
      <c r="H295" s="38"/>
      <c r="I295" s="192"/>
      <c r="J295" s="38"/>
      <c r="K295" s="38"/>
      <c r="L295" s="41"/>
      <c r="M295" s="193"/>
      <c r="N295" s="194"/>
      <c r="O295" s="66"/>
      <c r="P295" s="66"/>
      <c r="Q295" s="66"/>
      <c r="R295" s="66"/>
      <c r="S295" s="66"/>
      <c r="T295" s="67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T295" s="19" t="s">
        <v>236</v>
      </c>
      <c r="AU295" s="19" t="s">
        <v>85</v>
      </c>
    </row>
    <row r="296" spans="2:51" s="13" customFormat="1" ht="11.25">
      <c r="B296" s="195"/>
      <c r="C296" s="196"/>
      <c r="D296" s="197" t="s">
        <v>238</v>
      </c>
      <c r="E296" s="198" t="s">
        <v>28</v>
      </c>
      <c r="F296" s="199" t="s">
        <v>513</v>
      </c>
      <c r="G296" s="196"/>
      <c r="H296" s="198" t="s">
        <v>28</v>
      </c>
      <c r="I296" s="200"/>
      <c r="J296" s="196"/>
      <c r="K296" s="196"/>
      <c r="L296" s="201"/>
      <c r="M296" s="202"/>
      <c r="N296" s="203"/>
      <c r="O296" s="203"/>
      <c r="P296" s="203"/>
      <c r="Q296" s="203"/>
      <c r="R296" s="203"/>
      <c r="S296" s="203"/>
      <c r="T296" s="204"/>
      <c r="AT296" s="205" t="s">
        <v>238</v>
      </c>
      <c r="AU296" s="205" t="s">
        <v>85</v>
      </c>
      <c r="AV296" s="13" t="s">
        <v>82</v>
      </c>
      <c r="AW296" s="13" t="s">
        <v>35</v>
      </c>
      <c r="AX296" s="13" t="s">
        <v>74</v>
      </c>
      <c r="AY296" s="205" t="s">
        <v>228</v>
      </c>
    </row>
    <row r="297" spans="2:51" s="14" customFormat="1" ht="11.25">
      <c r="B297" s="206"/>
      <c r="C297" s="207"/>
      <c r="D297" s="197" t="s">
        <v>238</v>
      </c>
      <c r="E297" s="208" t="s">
        <v>28</v>
      </c>
      <c r="F297" s="209" t="s">
        <v>82</v>
      </c>
      <c r="G297" s="207"/>
      <c r="H297" s="210">
        <v>1</v>
      </c>
      <c r="I297" s="211"/>
      <c r="J297" s="207"/>
      <c r="K297" s="207"/>
      <c r="L297" s="212"/>
      <c r="M297" s="213"/>
      <c r="N297" s="214"/>
      <c r="O297" s="214"/>
      <c r="P297" s="214"/>
      <c r="Q297" s="214"/>
      <c r="R297" s="214"/>
      <c r="S297" s="214"/>
      <c r="T297" s="215"/>
      <c r="AT297" s="216" t="s">
        <v>238</v>
      </c>
      <c r="AU297" s="216" t="s">
        <v>85</v>
      </c>
      <c r="AV297" s="14" t="s">
        <v>85</v>
      </c>
      <c r="AW297" s="14" t="s">
        <v>35</v>
      </c>
      <c r="AX297" s="14" t="s">
        <v>82</v>
      </c>
      <c r="AY297" s="216" t="s">
        <v>228</v>
      </c>
    </row>
    <row r="298" spans="1:65" s="2" customFormat="1" ht="24.2" customHeight="1">
      <c r="A298" s="36"/>
      <c r="B298" s="37"/>
      <c r="C298" s="228" t="s">
        <v>514</v>
      </c>
      <c r="D298" s="228" t="s">
        <v>395</v>
      </c>
      <c r="E298" s="229" t="s">
        <v>515</v>
      </c>
      <c r="F298" s="230" t="s">
        <v>516</v>
      </c>
      <c r="G298" s="231" t="s">
        <v>510</v>
      </c>
      <c r="H298" s="232">
        <v>1</v>
      </c>
      <c r="I298" s="233"/>
      <c r="J298" s="234">
        <f>ROUND(I298*H298,2)</f>
        <v>0</v>
      </c>
      <c r="K298" s="230" t="s">
        <v>234</v>
      </c>
      <c r="L298" s="235"/>
      <c r="M298" s="236" t="s">
        <v>28</v>
      </c>
      <c r="N298" s="237" t="s">
        <v>45</v>
      </c>
      <c r="O298" s="66"/>
      <c r="P298" s="186">
        <f>O298*H298</f>
        <v>0</v>
      </c>
      <c r="Q298" s="186">
        <v>0.01458</v>
      </c>
      <c r="R298" s="186">
        <f>Q298*H298</f>
        <v>0.01458</v>
      </c>
      <c r="S298" s="186">
        <v>0</v>
      </c>
      <c r="T298" s="187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88" t="s">
        <v>272</v>
      </c>
      <c r="AT298" s="188" t="s">
        <v>395</v>
      </c>
      <c r="AU298" s="188" t="s">
        <v>85</v>
      </c>
      <c r="AY298" s="19" t="s">
        <v>228</v>
      </c>
      <c r="BE298" s="189">
        <f>IF(N298="základní",J298,0)</f>
        <v>0</v>
      </c>
      <c r="BF298" s="189">
        <f>IF(N298="snížená",J298,0)</f>
        <v>0</v>
      </c>
      <c r="BG298" s="189">
        <f>IF(N298="zákl. přenesená",J298,0)</f>
        <v>0</v>
      </c>
      <c r="BH298" s="189">
        <f>IF(N298="sníž. přenesená",J298,0)</f>
        <v>0</v>
      </c>
      <c r="BI298" s="189">
        <f>IF(N298="nulová",J298,0)</f>
        <v>0</v>
      </c>
      <c r="BJ298" s="19" t="s">
        <v>82</v>
      </c>
      <c r="BK298" s="189">
        <f>ROUND(I298*H298,2)</f>
        <v>0</v>
      </c>
      <c r="BL298" s="19" t="s">
        <v>176</v>
      </c>
      <c r="BM298" s="188" t="s">
        <v>517</v>
      </c>
    </row>
    <row r="299" spans="2:51" s="13" customFormat="1" ht="11.25">
      <c r="B299" s="195"/>
      <c r="C299" s="196"/>
      <c r="D299" s="197" t="s">
        <v>238</v>
      </c>
      <c r="E299" s="198" t="s">
        <v>28</v>
      </c>
      <c r="F299" s="199" t="s">
        <v>513</v>
      </c>
      <c r="G299" s="196"/>
      <c r="H299" s="198" t="s">
        <v>28</v>
      </c>
      <c r="I299" s="200"/>
      <c r="J299" s="196"/>
      <c r="K299" s="196"/>
      <c r="L299" s="201"/>
      <c r="M299" s="202"/>
      <c r="N299" s="203"/>
      <c r="O299" s="203"/>
      <c r="P299" s="203"/>
      <c r="Q299" s="203"/>
      <c r="R299" s="203"/>
      <c r="S299" s="203"/>
      <c r="T299" s="204"/>
      <c r="AT299" s="205" t="s">
        <v>238</v>
      </c>
      <c r="AU299" s="205" t="s">
        <v>85</v>
      </c>
      <c r="AV299" s="13" t="s">
        <v>82</v>
      </c>
      <c r="AW299" s="13" t="s">
        <v>35</v>
      </c>
      <c r="AX299" s="13" t="s">
        <v>74</v>
      </c>
      <c r="AY299" s="205" t="s">
        <v>228</v>
      </c>
    </row>
    <row r="300" spans="2:51" s="14" customFormat="1" ht="11.25">
      <c r="B300" s="206"/>
      <c r="C300" s="207"/>
      <c r="D300" s="197" t="s">
        <v>238</v>
      </c>
      <c r="E300" s="208" t="s">
        <v>28</v>
      </c>
      <c r="F300" s="209" t="s">
        <v>82</v>
      </c>
      <c r="G300" s="207"/>
      <c r="H300" s="210">
        <v>1</v>
      </c>
      <c r="I300" s="211"/>
      <c r="J300" s="207"/>
      <c r="K300" s="207"/>
      <c r="L300" s="212"/>
      <c r="M300" s="213"/>
      <c r="N300" s="214"/>
      <c r="O300" s="214"/>
      <c r="P300" s="214"/>
      <c r="Q300" s="214"/>
      <c r="R300" s="214"/>
      <c r="S300" s="214"/>
      <c r="T300" s="215"/>
      <c r="AT300" s="216" t="s">
        <v>238</v>
      </c>
      <c r="AU300" s="216" t="s">
        <v>85</v>
      </c>
      <c r="AV300" s="14" t="s">
        <v>85</v>
      </c>
      <c r="AW300" s="14" t="s">
        <v>35</v>
      </c>
      <c r="AX300" s="14" t="s">
        <v>82</v>
      </c>
      <c r="AY300" s="216" t="s">
        <v>228</v>
      </c>
    </row>
    <row r="301" spans="1:65" s="2" customFormat="1" ht="24.2" customHeight="1">
      <c r="A301" s="36"/>
      <c r="B301" s="37"/>
      <c r="C301" s="177" t="s">
        <v>518</v>
      </c>
      <c r="D301" s="177" t="s">
        <v>230</v>
      </c>
      <c r="E301" s="178" t="s">
        <v>519</v>
      </c>
      <c r="F301" s="179" t="s">
        <v>520</v>
      </c>
      <c r="G301" s="180" t="s">
        <v>510</v>
      </c>
      <c r="H301" s="181">
        <v>4</v>
      </c>
      <c r="I301" s="182"/>
      <c r="J301" s="183">
        <f>ROUND(I301*H301,2)</f>
        <v>0</v>
      </c>
      <c r="K301" s="179" t="s">
        <v>234</v>
      </c>
      <c r="L301" s="41"/>
      <c r="M301" s="184" t="s">
        <v>28</v>
      </c>
      <c r="N301" s="185" t="s">
        <v>45</v>
      </c>
      <c r="O301" s="66"/>
      <c r="P301" s="186">
        <f>O301*H301</f>
        <v>0</v>
      </c>
      <c r="Q301" s="186">
        <v>0</v>
      </c>
      <c r="R301" s="186">
        <f>Q301*H301</f>
        <v>0</v>
      </c>
      <c r="S301" s="186">
        <v>0</v>
      </c>
      <c r="T301" s="187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88" t="s">
        <v>176</v>
      </c>
      <c r="AT301" s="188" t="s">
        <v>230</v>
      </c>
      <c r="AU301" s="188" t="s">
        <v>85</v>
      </c>
      <c r="AY301" s="19" t="s">
        <v>228</v>
      </c>
      <c r="BE301" s="189">
        <f>IF(N301="základní",J301,0)</f>
        <v>0</v>
      </c>
      <c r="BF301" s="189">
        <f>IF(N301="snížená",J301,0)</f>
        <v>0</v>
      </c>
      <c r="BG301" s="189">
        <f>IF(N301="zákl. přenesená",J301,0)</f>
        <v>0</v>
      </c>
      <c r="BH301" s="189">
        <f>IF(N301="sníž. přenesená",J301,0)</f>
        <v>0</v>
      </c>
      <c r="BI301" s="189">
        <f>IF(N301="nulová",J301,0)</f>
        <v>0</v>
      </c>
      <c r="BJ301" s="19" t="s">
        <v>82</v>
      </c>
      <c r="BK301" s="189">
        <f>ROUND(I301*H301,2)</f>
        <v>0</v>
      </c>
      <c r="BL301" s="19" t="s">
        <v>176</v>
      </c>
      <c r="BM301" s="188" t="s">
        <v>521</v>
      </c>
    </row>
    <row r="302" spans="1:47" s="2" customFormat="1" ht="11.25">
      <c r="A302" s="36"/>
      <c r="B302" s="37"/>
      <c r="C302" s="38"/>
      <c r="D302" s="190" t="s">
        <v>236</v>
      </c>
      <c r="E302" s="38"/>
      <c r="F302" s="191" t="s">
        <v>522</v>
      </c>
      <c r="G302" s="38"/>
      <c r="H302" s="38"/>
      <c r="I302" s="192"/>
      <c r="J302" s="38"/>
      <c r="K302" s="38"/>
      <c r="L302" s="41"/>
      <c r="M302" s="193"/>
      <c r="N302" s="194"/>
      <c r="O302" s="66"/>
      <c r="P302" s="66"/>
      <c r="Q302" s="66"/>
      <c r="R302" s="66"/>
      <c r="S302" s="66"/>
      <c r="T302" s="67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T302" s="19" t="s">
        <v>236</v>
      </c>
      <c r="AU302" s="19" t="s">
        <v>85</v>
      </c>
    </row>
    <row r="303" spans="2:51" s="13" customFormat="1" ht="11.25">
      <c r="B303" s="195"/>
      <c r="C303" s="196"/>
      <c r="D303" s="197" t="s">
        <v>238</v>
      </c>
      <c r="E303" s="198" t="s">
        <v>28</v>
      </c>
      <c r="F303" s="199" t="s">
        <v>513</v>
      </c>
      <c r="G303" s="196"/>
      <c r="H303" s="198" t="s">
        <v>28</v>
      </c>
      <c r="I303" s="200"/>
      <c r="J303" s="196"/>
      <c r="K303" s="196"/>
      <c r="L303" s="201"/>
      <c r="M303" s="202"/>
      <c r="N303" s="203"/>
      <c r="O303" s="203"/>
      <c r="P303" s="203"/>
      <c r="Q303" s="203"/>
      <c r="R303" s="203"/>
      <c r="S303" s="203"/>
      <c r="T303" s="204"/>
      <c r="AT303" s="205" t="s">
        <v>238</v>
      </c>
      <c r="AU303" s="205" t="s">
        <v>85</v>
      </c>
      <c r="AV303" s="13" t="s">
        <v>82</v>
      </c>
      <c r="AW303" s="13" t="s">
        <v>35</v>
      </c>
      <c r="AX303" s="13" t="s">
        <v>74</v>
      </c>
      <c r="AY303" s="205" t="s">
        <v>228</v>
      </c>
    </row>
    <row r="304" spans="2:51" s="14" customFormat="1" ht="11.25">
      <c r="B304" s="206"/>
      <c r="C304" s="207"/>
      <c r="D304" s="197" t="s">
        <v>238</v>
      </c>
      <c r="E304" s="208" t="s">
        <v>28</v>
      </c>
      <c r="F304" s="209" t="s">
        <v>176</v>
      </c>
      <c r="G304" s="207"/>
      <c r="H304" s="210">
        <v>4</v>
      </c>
      <c r="I304" s="211"/>
      <c r="J304" s="207"/>
      <c r="K304" s="207"/>
      <c r="L304" s="212"/>
      <c r="M304" s="213"/>
      <c r="N304" s="214"/>
      <c r="O304" s="214"/>
      <c r="P304" s="214"/>
      <c r="Q304" s="214"/>
      <c r="R304" s="214"/>
      <c r="S304" s="214"/>
      <c r="T304" s="215"/>
      <c r="AT304" s="216" t="s">
        <v>238</v>
      </c>
      <c r="AU304" s="216" t="s">
        <v>85</v>
      </c>
      <c r="AV304" s="14" t="s">
        <v>85</v>
      </c>
      <c r="AW304" s="14" t="s">
        <v>35</v>
      </c>
      <c r="AX304" s="14" t="s">
        <v>82</v>
      </c>
      <c r="AY304" s="216" t="s">
        <v>228</v>
      </c>
    </row>
    <row r="305" spans="1:65" s="2" customFormat="1" ht="21.75" customHeight="1">
      <c r="A305" s="36"/>
      <c r="B305" s="37"/>
      <c r="C305" s="228" t="s">
        <v>523</v>
      </c>
      <c r="D305" s="228" t="s">
        <v>395</v>
      </c>
      <c r="E305" s="229" t="s">
        <v>524</v>
      </c>
      <c r="F305" s="230" t="s">
        <v>525</v>
      </c>
      <c r="G305" s="231" t="s">
        <v>510</v>
      </c>
      <c r="H305" s="232">
        <v>4</v>
      </c>
      <c r="I305" s="233"/>
      <c r="J305" s="234">
        <f>ROUND(I305*H305,2)</f>
        <v>0</v>
      </c>
      <c r="K305" s="230" t="s">
        <v>234</v>
      </c>
      <c r="L305" s="235"/>
      <c r="M305" s="236" t="s">
        <v>28</v>
      </c>
      <c r="N305" s="237" t="s">
        <v>45</v>
      </c>
      <c r="O305" s="66"/>
      <c r="P305" s="186">
        <f>O305*H305</f>
        <v>0</v>
      </c>
      <c r="Q305" s="186">
        <v>6E-05</v>
      </c>
      <c r="R305" s="186">
        <f>Q305*H305</f>
        <v>0.00024</v>
      </c>
      <c r="S305" s="186">
        <v>0</v>
      </c>
      <c r="T305" s="187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88" t="s">
        <v>272</v>
      </c>
      <c r="AT305" s="188" t="s">
        <v>395</v>
      </c>
      <c r="AU305" s="188" t="s">
        <v>85</v>
      </c>
      <c r="AY305" s="19" t="s">
        <v>228</v>
      </c>
      <c r="BE305" s="189">
        <f>IF(N305="základní",J305,0)</f>
        <v>0</v>
      </c>
      <c r="BF305" s="189">
        <f>IF(N305="snížená",J305,0)</f>
        <v>0</v>
      </c>
      <c r="BG305" s="189">
        <f>IF(N305="zákl. přenesená",J305,0)</f>
        <v>0</v>
      </c>
      <c r="BH305" s="189">
        <f>IF(N305="sníž. přenesená",J305,0)</f>
        <v>0</v>
      </c>
      <c r="BI305" s="189">
        <f>IF(N305="nulová",J305,0)</f>
        <v>0</v>
      </c>
      <c r="BJ305" s="19" t="s">
        <v>82</v>
      </c>
      <c r="BK305" s="189">
        <f>ROUND(I305*H305,2)</f>
        <v>0</v>
      </c>
      <c r="BL305" s="19" t="s">
        <v>176</v>
      </c>
      <c r="BM305" s="188" t="s">
        <v>526</v>
      </c>
    </row>
    <row r="306" spans="2:51" s="13" customFormat="1" ht="11.25">
      <c r="B306" s="195"/>
      <c r="C306" s="196"/>
      <c r="D306" s="197" t="s">
        <v>238</v>
      </c>
      <c r="E306" s="198" t="s">
        <v>28</v>
      </c>
      <c r="F306" s="199" t="s">
        <v>513</v>
      </c>
      <c r="G306" s="196"/>
      <c r="H306" s="198" t="s">
        <v>28</v>
      </c>
      <c r="I306" s="200"/>
      <c r="J306" s="196"/>
      <c r="K306" s="196"/>
      <c r="L306" s="201"/>
      <c r="M306" s="202"/>
      <c r="N306" s="203"/>
      <c r="O306" s="203"/>
      <c r="P306" s="203"/>
      <c r="Q306" s="203"/>
      <c r="R306" s="203"/>
      <c r="S306" s="203"/>
      <c r="T306" s="204"/>
      <c r="AT306" s="205" t="s">
        <v>238</v>
      </c>
      <c r="AU306" s="205" t="s">
        <v>85</v>
      </c>
      <c r="AV306" s="13" t="s">
        <v>82</v>
      </c>
      <c r="AW306" s="13" t="s">
        <v>35</v>
      </c>
      <c r="AX306" s="13" t="s">
        <v>74</v>
      </c>
      <c r="AY306" s="205" t="s">
        <v>228</v>
      </c>
    </row>
    <row r="307" spans="2:51" s="13" customFormat="1" ht="11.25">
      <c r="B307" s="195"/>
      <c r="C307" s="196"/>
      <c r="D307" s="197" t="s">
        <v>238</v>
      </c>
      <c r="E307" s="198" t="s">
        <v>28</v>
      </c>
      <c r="F307" s="199" t="s">
        <v>527</v>
      </c>
      <c r="G307" s="196"/>
      <c r="H307" s="198" t="s">
        <v>28</v>
      </c>
      <c r="I307" s="200"/>
      <c r="J307" s="196"/>
      <c r="K307" s="196"/>
      <c r="L307" s="201"/>
      <c r="M307" s="202"/>
      <c r="N307" s="203"/>
      <c r="O307" s="203"/>
      <c r="P307" s="203"/>
      <c r="Q307" s="203"/>
      <c r="R307" s="203"/>
      <c r="S307" s="203"/>
      <c r="T307" s="204"/>
      <c r="AT307" s="205" t="s">
        <v>238</v>
      </c>
      <c r="AU307" s="205" t="s">
        <v>85</v>
      </c>
      <c r="AV307" s="13" t="s">
        <v>82</v>
      </c>
      <c r="AW307" s="13" t="s">
        <v>35</v>
      </c>
      <c r="AX307" s="13" t="s">
        <v>74</v>
      </c>
      <c r="AY307" s="205" t="s">
        <v>228</v>
      </c>
    </row>
    <row r="308" spans="2:51" s="14" customFormat="1" ht="11.25">
      <c r="B308" s="206"/>
      <c r="C308" s="207"/>
      <c r="D308" s="197" t="s">
        <v>238</v>
      </c>
      <c r="E308" s="208" t="s">
        <v>28</v>
      </c>
      <c r="F308" s="209" t="s">
        <v>176</v>
      </c>
      <c r="G308" s="207"/>
      <c r="H308" s="210">
        <v>4</v>
      </c>
      <c r="I308" s="211"/>
      <c r="J308" s="207"/>
      <c r="K308" s="207"/>
      <c r="L308" s="212"/>
      <c r="M308" s="213"/>
      <c r="N308" s="214"/>
      <c r="O308" s="214"/>
      <c r="P308" s="214"/>
      <c r="Q308" s="214"/>
      <c r="R308" s="214"/>
      <c r="S308" s="214"/>
      <c r="T308" s="215"/>
      <c r="AT308" s="216" t="s">
        <v>238</v>
      </c>
      <c r="AU308" s="216" t="s">
        <v>85</v>
      </c>
      <c r="AV308" s="14" t="s">
        <v>85</v>
      </c>
      <c r="AW308" s="14" t="s">
        <v>35</v>
      </c>
      <c r="AX308" s="14" t="s">
        <v>82</v>
      </c>
      <c r="AY308" s="216" t="s">
        <v>228</v>
      </c>
    </row>
    <row r="309" spans="1:65" s="2" customFormat="1" ht="24.2" customHeight="1">
      <c r="A309" s="36"/>
      <c r="B309" s="37"/>
      <c r="C309" s="177" t="s">
        <v>528</v>
      </c>
      <c r="D309" s="177" t="s">
        <v>230</v>
      </c>
      <c r="E309" s="178" t="s">
        <v>529</v>
      </c>
      <c r="F309" s="179" t="s">
        <v>530</v>
      </c>
      <c r="G309" s="180" t="s">
        <v>510</v>
      </c>
      <c r="H309" s="181">
        <v>8</v>
      </c>
      <c r="I309" s="182"/>
      <c r="J309" s="183">
        <f>ROUND(I309*H309,2)</f>
        <v>0</v>
      </c>
      <c r="K309" s="179" t="s">
        <v>234</v>
      </c>
      <c r="L309" s="41"/>
      <c r="M309" s="184" t="s">
        <v>28</v>
      </c>
      <c r="N309" s="185" t="s">
        <v>45</v>
      </c>
      <c r="O309" s="66"/>
      <c r="P309" s="186">
        <f>O309*H309</f>
        <v>0</v>
      </c>
      <c r="Q309" s="186">
        <v>0</v>
      </c>
      <c r="R309" s="186">
        <f>Q309*H309</f>
        <v>0</v>
      </c>
      <c r="S309" s="186">
        <v>0</v>
      </c>
      <c r="T309" s="187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188" t="s">
        <v>176</v>
      </c>
      <c r="AT309" s="188" t="s">
        <v>230</v>
      </c>
      <c r="AU309" s="188" t="s">
        <v>85</v>
      </c>
      <c r="AY309" s="19" t="s">
        <v>228</v>
      </c>
      <c r="BE309" s="189">
        <f>IF(N309="základní",J309,0)</f>
        <v>0</v>
      </c>
      <c r="BF309" s="189">
        <f>IF(N309="snížená",J309,0)</f>
        <v>0</v>
      </c>
      <c r="BG309" s="189">
        <f>IF(N309="zákl. přenesená",J309,0)</f>
        <v>0</v>
      </c>
      <c r="BH309" s="189">
        <f>IF(N309="sníž. přenesená",J309,0)</f>
        <v>0</v>
      </c>
      <c r="BI309" s="189">
        <f>IF(N309="nulová",J309,0)</f>
        <v>0</v>
      </c>
      <c r="BJ309" s="19" t="s">
        <v>82</v>
      </c>
      <c r="BK309" s="189">
        <f>ROUND(I309*H309,2)</f>
        <v>0</v>
      </c>
      <c r="BL309" s="19" t="s">
        <v>176</v>
      </c>
      <c r="BM309" s="188" t="s">
        <v>531</v>
      </c>
    </row>
    <row r="310" spans="1:47" s="2" customFormat="1" ht="11.25">
      <c r="A310" s="36"/>
      <c r="B310" s="37"/>
      <c r="C310" s="38"/>
      <c r="D310" s="190" t="s">
        <v>236</v>
      </c>
      <c r="E310" s="38"/>
      <c r="F310" s="191" t="s">
        <v>532</v>
      </c>
      <c r="G310" s="38"/>
      <c r="H310" s="38"/>
      <c r="I310" s="192"/>
      <c r="J310" s="38"/>
      <c r="K310" s="38"/>
      <c r="L310" s="41"/>
      <c r="M310" s="193"/>
      <c r="N310" s="194"/>
      <c r="O310" s="66"/>
      <c r="P310" s="66"/>
      <c r="Q310" s="66"/>
      <c r="R310" s="66"/>
      <c r="S310" s="66"/>
      <c r="T310" s="67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T310" s="19" t="s">
        <v>236</v>
      </c>
      <c r="AU310" s="19" t="s">
        <v>85</v>
      </c>
    </row>
    <row r="311" spans="2:51" s="13" customFormat="1" ht="11.25">
      <c r="B311" s="195"/>
      <c r="C311" s="196"/>
      <c r="D311" s="197" t="s">
        <v>238</v>
      </c>
      <c r="E311" s="198" t="s">
        <v>28</v>
      </c>
      <c r="F311" s="199" t="s">
        <v>513</v>
      </c>
      <c r="G311" s="196"/>
      <c r="H311" s="198" t="s">
        <v>28</v>
      </c>
      <c r="I311" s="200"/>
      <c r="J311" s="196"/>
      <c r="K311" s="196"/>
      <c r="L311" s="201"/>
      <c r="M311" s="202"/>
      <c r="N311" s="203"/>
      <c r="O311" s="203"/>
      <c r="P311" s="203"/>
      <c r="Q311" s="203"/>
      <c r="R311" s="203"/>
      <c r="S311" s="203"/>
      <c r="T311" s="204"/>
      <c r="AT311" s="205" t="s">
        <v>238</v>
      </c>
      <c r="AU311" s="205" t="s">
        <v>85</v>
      </c>
      <c r="AV311" s="13" t="s">
        <v>82</v>
      </c>
      <c r="AW311" s="13" t="s">
        <v>35</v>
      </c>
      <c r="AX311" s="13" t="s">
        <v>74</v>
      </c>
      <c r="AY311" s="205" t="s">
        <v>228</v>
      </c>
    </row>
    <row r="312" spans="2:51" s="14" customFormat="1" ht="11.25">
      <c r="B312" s="206"/>
      <c r="C312" s="207"/>
      <c r="D312" s="197" t="s">
        <v>238</v>
      </c>
      <c r="E312" s="208" t="s">
        <v>28</v>
      </c>
      <c r="F312" s="209" t="s">
        <v>272</v>
      </c>
      <c r="G312" s="207"/>
      <c r="H312" s="210">
        <v>8</v>
      </c>
      <c r="I312" s="211"/>
      <c r="J312" s="207"/>
      <c r="K312" s="207"/>
      <c r="L312" s="212"/>
      <c r="M312" s="213"/>
      <c r="N312" s="214"/>
      <c r="O312" s="214"/>
      <c r="P312" s="214"/>
      <c r="Q312" s="214"/>
      <c r="R312" s="214"/>
      <c r="S312" s="214"/>
      <c r="T312" s="215"/>
      <c r="AT312" s="216" t="s">
        <v>238</v>
      </c>
      <c r="AU312" s="216" t="s">
        <v>85</v>
      </c>
      <c r="AV312" s="14" t="s">
        <v>85</v>
      </c>
      <c r="AW312" s="14" t="s">
        <v>35</v>
      </c>
      <c r="AX312" s="14" t="s">
        <v>82</v>
      </c>
      <c r="AY312" s="216" t="s">
        <v>228</v>
      </c>
    </row>
    <row r="313" spans="1:65" s="2" customFormat="1" ht="24.2" customHeight="1">
      <c r="A313" s="36"/>
      <c r="B313" s="37"/>
      <c r="C313" s="228" t="s">
        <v>533</v>
      </c>
      <c r="D313" s="228" t="s">
        <v>395</v>
      </c>
      <c r="E313" s="229" t="s">
        <v>534</v>
      </c>
      <c r="F313" s="230" t="s">
        <v>535</v>
      </c>
      <c r="G313" s="231" t="s">
        <v>510</v>
      </c>
      <c r="H313" s="232">
        <v>8</v>
      </c>
      <c r="I313" s="233"/>
      <c r="J313" s="234">
        <f>ROUND(I313*H313,2)</f>
        <v>0</v>
      </c>
      <c r="K313" s="230" t="s">
        <v>28</v>
      </c>
      <c r="L313" s="235"/>
      <c r="M313" s="236" t="s">
        <v>28</v>
      </c>
      <c r="N313" s="237" t="s">
        <v>45</v>
      </c>
      <c r="O313" s="66"/>
      <c r="P313" s="186">
        <f>O313*H313</f>
        <v>0</v>
      </c>
      <c r="Q313" s="186">
        <v>0.00035</v>
      </c>
      <c r="R313" s="186">
        <f>Q313*H313</f>
        <v>0.0028</v>
      </c>
      <c r="S313" s="186">
        <v>0</v>
      </c>
      <c r="T313" s="187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188" t="s">
        <v>272</v>
      </c>
      <c r="AT313" s="188" t="s">
        <v>395</v>
      </c>
      <c r="AU313" s="188" t="s">
        <v>85</v>
      </c>
      <c r="AY313" s="19" t="s">
        <v>228</v>
      </c>
      <c r="BE313" s="189">
        <f>IF(N313="základní",J313,0)</f>
        <v>0</v>
      </c>
      <c r="BF313" s="189">
        <f>IF(N313="snížená",J313,0)</f>
        <v>0</v>
      </c>
      <c r="BG313" s="189">
        <f>IF(N313="zákl. přenesená",J313,0)</f>
        <v>0</v>
      </c>
      <c r="BH313" s="189">
        <f>IF(N313="sníž. přenesená",J313,0)</f>
        <v>0</v>
      </c>
      <c r="BI313" s="189">
        <f>IF(N313="nulová",J313,0)</f>
        <v>0</v>
      </c>
      <c r="BJ313" s="19" t="s">
        <v>82</v>
      </c>
      <c r="BK313" s="189">
        <f>ROUND(I313*H313,2)</f>
        <v>0</v>
      </c>
      <c r="BL313" s="19" t="s">
        <v>176</v>
      </c>
      <c r="BM313" s="188" t="s">
        <v>536</v>
      </c>
    </row>
    <row r="314" spans="2:51" s="13" customFormat="1" ht="11.25">
      <c r="B314" s="195"/>
      <c r="C314" s="196"/>
      <c r="D314" s="197" t="s">
        <v>238</v>
      </c>
      <c r="E314" s="198" t="s">
        <v>28</v>
      </c>
      <c r="F314" s="199" t="s">
        <v>513</v>
      </c>
      <c r="G314" s="196"/>
      <c r="H314" s="198" t="s">
        <v>28</v>
      </c>
      <c r="I314" s="200"/>
      <c r="J314" s="196"/>
      <c r="K314" s="196"/>
      <c r="L314" s="201"/>
      <c r="M314" s="202"/>
      <c r="N314" s="203"/>
      <c r="O314" s="203"/>
      <c r="P314" s="203"/>
      <c r="Q314" s="203"/>
      <c r="R314" s="203"/>
      <c r="S314" s="203"/>
      <c r="T314" s="204"/>
      <c r="AT314" s="205" t="s">
        <v>238</v>
      </c>
      <c r="AU314" s="205" t="s">
        <v>85</v>
      </c>
      <c r="AV314" s="13" t="s">
        <v>82</v>
      </c>
      <c r="AW314" s="13" t="s">
        <v>35</v>
      </c>
      <c r="AX314" s="13" t="s">
        <v>74</v>
      </c>
      <c r="AY314" s="205" t="s">
        <v>228</v>
      </c>
    </row>
    <row r="315" spans="2:51" s="14" customFormat="1" ht="11.25">
      <c r="B315" s="206"/>
      <c r="C315" s="207"/>
      <c r="D315" s="197" t="s">
        <v>238</v>
      </c>
      <c r="E315" s="208" t="s">
        <v>28</v>
      </c>
      <c r="F315" s="209" t="s">
        <v>272</v>
      </c>
      <c r="G315" s="207"/>
      <c r="H315" s="210">
        <v>8</v>
      </c>
      <c r="I315" s="211"/>
      <c r="J315" s="207"/>
      <c r="K315" s="207"/>
      <c r="L315" s="212"/>
      <c r="M315" s="213"/>
      <c r="N315" s="214"/>
      <c r="O315" s="214"/>
      <c r="P315" s="214"/>
      <c r="Q315" s="214"/>
      <c r="R315" s="214"/>
      <c r="S315" s="214"/>
      <c r="T315" s="215"/>
      <c r="AT315" s="216" t="s">
        <v>238</v>
      </c>
      <c r="AU315" s="216" t="s">
        <v>85</v>
      </c>
      <c r="AV315" s="14" t="s">
        <v>85</v>
      </c>
      <c r="AW315" s="14" t="s">
        <v>35</v>
      </c>
      <c r="AX315" s="14" t="s">
        <v>82</v>
      </c>
      <c r="AY315" s="216" t="s">
        <v>228</v>
      </c>
    </row>
    <row r="316" spans="1:65" s="2" customFormat="1" ht="24.2" customHeight="1">
      <c r="A316" s="36"/>
      <c r="B316" s="37"/>
      <c r="C316" s="177" t="s">
        <v>537</v>
      </c>
      <c r="D316" s="177" t="s">
        <v>230</v>
      </c>
      <c r="E316" s="178" t="s">
        <v>538</v>
      </c>
      <c r="F316" s="179" t="s">
        <v>539</v>
      </c>
      <c r="G316" s="180" t="s">
        <v>283</v>
      </c>
      <c r="H316" s="181">
        <v>1</v>
      </c>
      <c r="I316" s="182"/>
      <c r="J316" s="183">
        <f>ROUND(I316*H316,2)</f>
        <v>0</v>
      </c>
      <c r="K316" s="179" t="s">
        <v>28</v>
      </c>
      <c r="L316" s="41"/>
      <c r="M316" s="184" t="s">
        <v>28</v>
      </c>
      <c r="N316" s="185" t="s">
        <v>45</v>
      </c>
      <c r="O316" s="66"/>
      <c r="P316" s="186">
        <f>O316*H316</f>
        <v>0</v>
      </c>
      <c r="Q316" s="186">
        <v>0</v>
      </c>
      <c r="R316" s="186">
        <f>Q316*H316</f>
        <v>0</v>
      </c>
      <c r="S316" s="186">
        <v>0</v>
      </c>
      <c r="T316" s="187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188" t="s">
        <v>176</v>
      </c>
      <c r="AT316" s="188" t="s">
        <v>230</v>
      </c>
      <c r="AU316" s="188" t="s">
        <v>85</v>
      </c>
      <c r="AY316" s="19" t="s">
        <v>228</v>
      </c>
      <c r="BE316" s="189">
        <f>IF(N316="základní",J316,0)</f>
        <v>0</v>
      </c>
      <c r="BF316" s="189">
        <f>IF(N316="snížená",J316,0)</f>
        <v>0</v>
      </c>
      <c r="BG316" s="189">
        <f>IF(N316="zákl. přenesená",J316,0)</f>
        <v>0</v>
      </c>
      <c r="BH316" s="189">
        <f>IF(N316="sníž. přenesená",J316,0)</f>
        <v>0</v>
      </c>
      <c r="BI316" s="189">
        <f>IF(N316="nulová",J316,0)</f>
        <v>0</v>
      </c>
      <c r="BJ316" s="19" t="s">
        <v>82</v>
      </c>
      <c r="BK316" s="189">
        <f>ROUND(I316*H316,2)</f>
        <v>0</v>
      </c>
      <c r="BL316" s="19" t="s">
        <v>176</v>
      </c>
      <c r="BM316" s="188" t="s">
        <v>540</v>
      </c>
    </row>
    <row r="317" spans="2:51" s="13" customFormat="1" ht="11.25">
      <c r="B317" s="195"/>
      <c r="C317" s="196"/>
      <c r="D317" s="197" t="s">
        <v>238</v>
      </c>
      <c r="E317" s="198" t="s">
        <v>28</v>
      </c>
      <c r="F317" s="199" t="s">
        <v>513</v>
      </c>
      <c r="G317" s="196"/>
      <c r="H317" s="198" t="s">
        <v>28</v>
      </c>
      <c r="I317" s="200"/>
      <c r="J317" s="196"/>
      <c r="K317" s="196"/>
      <c r="L317" s="201"/>
      <c r="M317" s="202"/>
      <c r="N317" s="203"/>
      <c r="O317" s="203"/>
      <c r="P317" s="203"/>
      <c r="Q317" s="203"/>
      <c r="R317" s="203"/>
      <c r="S317" s="203"/>
      <c r="T317" s="204"/>
      <c r="AT317" s="205" t="s">
        <v>238</v>
      </c>
      <c r="AU317" s="205" t="s">
        <v>85</v>
      </c>
      <c r="AV317" s="13" t="s">
        <v>82</v>
      </c>
      <c r="AW317" s="13" t="s">
        <v>35</v>
      </c>
      <c r="AX317" s="13" t="s">
        <v>74</v>
      </c>
      <c r="AY317" s="205" t="s">
        <v>228</v>
      </c>
    </row>
    <row r="318" spans="2:51" s="14" customFormat="1" ht="11.25">
      <c r="B318" s="206"/>
      <c r="C318" s="207"/>
      <c r="D318" s="197" t="s">
        <v>238</v>
      </c>
      <c r="E318" s="208" t="s">
        <v>28</v>
      </c>
      <c r="F318" s="209" t="s">
        <v>82</v>
      </c>
      <c r="G318" s="207"/>
      <c r="H318" s="210">
        <v>1</v>
      </c>
      <c r="I318" s="211"/>
      <c r="J318" s="207"/>
      <c r="K318" s="207"/>
      <c r="L318" s="212"/>
      <c r="M318" s="213"/>
      <c r="N318" s="214"/>
      <c r="O318" s="214"/>
      <c r="P318" s="214"/>
      <c r="Q318" s="214"/>
      <c r="R318" s="214"/>
      <c r="S318" s="214"/>
      <c r="T318" s="215"/>
      <c r="AT318" s="216" t="s">
        <v>238</v>
      </c>
      <c r="AU318" s="216" t="s">
        <v>85</v>
      </c>
      <c r="AV318" s="14" t="s">
        <v>85</v>
      </c>
      <c r="AW318" s="14" t="s">
        <v>35</v>
      </c>
      <c r="AX318" s="14" t="s">
        <v>82</v>
      </c>
      <c r="AY318" s="216" t="s">
        <v>228</v>
      </c>
    </row>
    <row r="319" spans="1:65" s="2" customFormat="1" ht="16.5" customHeight="1">
      <c r="A319" s="36"/>
      <c r="B319" s="37"/>
      <c r="C319" s="177" t="s">
        <v>541</v>
      </c>
      <c r="D319" s="177" t="s">
        <v>230</v>
      </c>
      <c r="E319" s="178" t="s">
        <v>542</v>
      </c>
      <c r="F319" s="179" t="s">
        <v>543</v>
      </c>
      <c r="G319" s="180" t="s">
        <v>323</v>
      </c>
      <c r="H319" s="181">
        <v>5.2</v>
      </c>
      <c r="I319" s="182"/>
      <c r="J319" s="183">
        <f>ROUND(I319*H319,2)</f>
        <v>0</v>
      </c>
      <c r="K319" s="179" t="s">
        <v>28</v>
      </c>
      <c r="L319" s="41"/>
      <c r="M319" s="184" t="s">
        <v>28</v>
      </c>
      <c r="N319" s="185" t="s">
        <v>45</v>
      </c>
      <c r="O319" s="66"/>
      <c r="P319" s="186">
        <f>O319*H319</f>
        <v>0</v>
      </c>
      <c r="Q319" s="186">
        <v>0</v>
      </c>
      <c r="R319" s="186">
        <f>Q319*H319</f>
        <v>0</v>
      </c>
      <c r="S319" s="186">
        <v>0</v>
      </c>
      <c r="T319" s="187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188" t="s">
        <v>176</v>
      </c>
      <c r="AT319" s="188" t="s">
        <v>230</v>
      </c>
      <c r="AU319" s="188" t="s">
        <v>85</v>
      </c>
      <c r="AY319" s="19" t="s">
        <v>228</v>
      </c>
      <c r="BE319" s="189">
        <f>IF(N319="základní",J319,0)</f>
        <v>0</v>
      </c>
      <c r="BF319" s="189">
        <f>IF(N319="snížená",J319,0)</f>
        <v>0</v>
      </c>
      <c r="BG319" s="189">
        <f>IF(N319="zákl. přenesená",J319,0)</f>
        <v>0</v>
      </c>
      <c r="BH319" s="189">
        <f>IF(N319="sníž. přenesená",J319,0)</f>
        <v>0</v>
      </c>
      <c r="BI319" s="189">
        <f>IF(N319="nulová",J319,0)</f>
        <v>0</v>
      </c>
      <c r="BJ319" s="19" t="s">
        <v>82</v>
      </c>
      <c r="BK319" s="189">
        <f>ROUND(I319*H319,2)</f>
        <v>0</v>
      </c>
      <c r="BL319" s="19" t="s">
        <v>176</v>
      </c>
      <c r="BM319" s="188" t="s">
        <v>544</v>
      </c>
    </row>
    <row r="320" spans="2:51" s="13" customFormat="1" ht="11.25">
      <c r="B320" s="195"/>
      <c r="C320" s="196"/>
      <c r="D320" s="197" t="s">
        <v>238</v>
      </c>
      <c r="E320" s="198" t="s">
        <v>28</v>
      </c>
      <c r="F320" s="199" t="s">
        <v>513</v>
      </c>
      <c r="G320" s="196"/>
      <c r="H320" s="198" t="s">
        <v>28</v>
      </c>
      <c r="I320" s="200"/>
      <c r="J320" s="196"/>
      <c r="K320" s="196"/>
      <c r="L320" s="201"/>
      <c r="M320" s="202"/>
      <c r="N320" s="203"/>
      <c r="O320" s="203"/>
      <c r="P320" s="203"/>
      <c r="Q320" s="203"/>
      <c r="R320" s="203"/>
      <c r="S320" s="203"/>
      <c r="T320" s="204"/>
      <c r="AT320" s="205" t="s">
        <v>238</v>
      </c>
      <c r="AU320" s="205" t="s">
        <v>85</v>
      </c>
      <c r="AV320" s="13" t="s">
        <v>82</v>
      </c>
      <c r="AW320" s="13" t="s">
        <v>35</v>
      </c>
      <c r="AX320" s="13" t="s">
        <v>74</v>
      </c>
      <c r="AY320" s="205" t="s">
        <v>228</v>
      </c>
    </row>
    <row r="321" spans="2:51" s="14" customFormat="1" ht="11.25">
      <c r="B321" s="206"/>
      <c r="C321" s="207"/>
      <c r="D321" s="197" t="s">
        <v>238</v>
      </c>
      <c r="E321" s="208" t="s">
        <v>28</v>
      </c>
      <c r="F321" s="209" t="s">
        <v>545</v>
      </c>
      <c r="G321" s="207"/>
      <c r="H321" s="210">
        <v>5.2</v>
      </c>
      <c r="I321" s="211"/>
      <c r="J321" s="207"/>
      <c r="K321" s="207"/>
      <c r="L321" s="212"/>
      <c r="M321" s="213"/>
      <c r="N321" s="214"/>
      <c r="O321" s="214"/>
      <c r="P321" s="214"/>
      <c r="Q321" s="214"/>
      <c r="R321" s="214"/>
      <c r="S321" s="214"/>
      <c r="T321" s="215"/>
      <c r="AT321" s="216" t="s">
        <v>238</v>
      </c>
      <c r="AU321" s="216" t="s">
        <v>85</v>
      </c>
      <c r="AV321" s="14" t="s">
        <v>85</v>
      </c>
      <c r="AW321" s="14" t="s">
        <v>35</v>
      </c>
      <c r="AX321" s="14" t="s">
        <v>82</v>
      </c>
      <c r="AY321" s="216" t="s">
        <v>228</v>
      </c>
    </row>
    <row r="322" spans="2:63" s="12" customFormat="1" ht="22.9" customHeight="1">
      <c r="B322" s="161"/>
      <c r="C322" s="162"/>
      <c r="D322" s="163" t="s">
        <v>73</v>
      </c>
      <c r="E322" s="175" t="s">
        <v>546</v>
      </c>
      <c r="F322" s="175" t="s">
        <v>547</v>
      </c>
      <c r="G322" s="162"/>
      <c r="H322" s="162"/>
      <c r="I322" s="165"/>
      <c r="J322" s="176">
        <f>BK322</f>
        <v>0</v>
      </c>
      <c r="K322" s="162"/>
      <c r="L322" s="167"/>
      <c r="M322" s="168"/>
      <c r="N322" s="169"/>
      <c r="O322" s="169"/>
      <c r="P322" s="170">
        <f>SUM(P323:P329)</f>
        <v>0</v>
      </c>
      <c r="Q322" s="169"/>
      <c r="R322" s="170">
        <f>SUM(R323:R329)</f>
        <v>0.0168818</v>
      </c>
      <c r="S322" s="169"/>
      <c r="T322" s="171">
        <f>SUM(T323:T329)</f>
        <v>0</v>
      </c>
      <c r="AR322" s="172" t="s">
        <v>82</v>
      </c>
      <c r="AT322" s="173" t="s">
        <v>73</v>
      </c>
      <c r="AU322" s="173" t="s">
        <v>82</v>
      </c>
      <c r="AY322" s="172" t="s">
        <v>228</v>
      </c>
      <c r="BK322" s="174">
        <f>SUM(BK323:BK329)</f>
        <v>0</v>
      </c>
    </row>
    <row r="323" spans="1:65" s="2" customFormat="1" ht="37.9" customHeight="1">
      <c r="A323" s="36"/>
      <c r="B323" s="37"/>
      <c r="C323" s="177" t="s">
        <v>548</v>
      </c>
      <c r="D323" s="177" t="s">
        <v>230</v>
      </c>
      <c r="E323" s="178" t="s">
        <v>549</v>
      </c>
      <c r="F323" s="179" t="s">
        <v>550</v>
      </c>
      <c r="G323" s="180" t="s">
        <v>275</v>
      </c>
      <c r="H323" s="181">
        <v>129.86</v>
      </c>
      <c r="I323" s="182"/>
      <c r="J323" s="183">
        <f>ROUND(I323*H323,2)</f>
        <v>0</v>
      </c>
      <c r="K323" s="179" t="s">
        <v>234</v>
      </c>
      <c r="L323" s="41"/>
      <c r="M323" s="184" t="s">
        <v>28</v>
      </c>
      <c r="N323" s="185" t="s">
        <v>45</v>
      </c>
      <c r="O323" s="66"/>
      <c r="P323" s="186">
        <f>O323*H323</f>
        <v>0</v>
      </c>
      <c r="Q323" s="186">
        <v>0.00013</v>
      </c>
      <c r="R323" s="186">
        <f>Q323*H323</f>
        <v>0.0168818</v>
      </c>
      <c r="S323" s="186">
        <v>0</v>
      </c>
      <c r="T323" s="187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88" t="s">
        <v>176</v>
      </c>
      <c r="AT323" s="188" t="s">
        <v>230</v>
      </c>
      <c r="AU323" s="188" t="s">
        <v>85</v>
      </c>
      <c r="AY323" s="19" t="s">
        <v>228</v>
      </c>
      <c r="BE323" s="189">
        <f>IF(N323="základní",J323,0)</f>
        <v>0</v>
      </c>
      <c r="BF323" s="189">
        <f>IF(N323="snížená",J323,0)</f>
        <v>0</v>
      </c>
      <c r="BG323" s="189">
        <f>IF(N323="zákl. přenesená",J323,0)</f>
        <v>0</v>
      </c>
      <c r="BH323" s="189">
        <f>IF(N323="sníž. přenesená",J323,0)</f>
        <v>0</v>
      </c>
      <c r="BI323" s="189">
        <f>IF(N323="nulová",J323,0)</f>
        <v>0</v>
      </c>
      <c r="BJ323" s="19" t="s">
        <v>82</v>
      </c>
      <c r="BK323" s="189">
        <f>ROUND(I323*H323,2)</f>
        <v>0</v>
      </c>
      <c r="BL323" s="19" t="s">
        <v>176</v>
      </c>
      <c r="BM323" s="188" t="s">
        <v>551</v>
      </c>
    </row>
    <row r="324" spans="1:47" s="2" customFormat="1" ht="11.25">
      <c r="A324" s="36"/>
      <c r="B324" s="37"/>
      <c r="C324" s="38"/>
      <c r="D324" s="190" t="s">
        <v>236</v>
      </c>
      <c r="E324" s="38"/>
      <c r="F324" s="191" t="s">
        <v>552</v>
      </c>
      <c r="G324" s="38"/>
      <c r="H324" s="38"/>
      <c r="I324" s="192"/>
      <c r="J324" s="38"/>
      <c r="K324" s="38"/>
      <c r="L324" s="41"/>
      <c r="M324" s="193"/>
      <c r="N324" s="194"/>
      <c r="O324" s="66"/>
      <c r="P324" s="66"/>
      <c r="Q324" s="66"/>
      <c r="R324" s="66"/>
      <c r="S324" s="66"/>
      <c r="T324" s="67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T324" s="19" t="s">
        <v>236</v>
      </c>
      <c r="AU324" s="19" t="s">
        <v>85</v>
      </c>
    </row>
    <row r="325" spans="2:51" s="13" customFormat="1" ht="11.25">
      <c r="B325" s="195"/>
      <c r="C325" s="196"/>
      <c r="D325" s="197" t="s">
        <v>238</v>
      </c>
      <c r="E325" s="198" t="s">
        <v>28</v>
      </c>
      <c r="F325" s="199" t="s">
        <v>239</v>
      </c>
      <c r="G325" s="196"/>
      <c r="H325" s="198" t="s">
        <v>28</v>
      </c>
      <c r="I325" s="200"/>
      <c r="J325" s="196"/>
      <c r="K325" s="196"/>
      <c r="L325" s="201"/>
      <c r="M325" s="202"/>
      <c r="N325" s="203"/>
      <c r="O325" s="203"/>
      <c r="P325" s="203"/>
      <c r="Q325" s="203"/>
      <c r="R325" s="203"/>
      <c r="S325" s="203"/>
      <c r="T325" s="204"/>
      <c r="AT325" s="205" t="s">
        <v>238</v>
      </c>
      <c r="AU325" s="205" t="s">
        <v>85</v>
      </c>
      <c r="AV325" s="13" t="s">
        <v>82</v>
      </c>
      <c r="AW325" s="13" t="s">
        <v>35</v>
      </c>
      <c r="AX325" s="13" t="s">
        <v>74</v>
      </c>
      <c r="AY325" s="205" t="s">
        <v>228</v>
      </c>
    </row>
    <row r="326" spans="2:51" s="14" customFormat="1" ht="11.25">
      <c r="B326" s="206"/>
      <c r="C326" s="207"/>
      <c r="D326" s="197" t="s">
        <v>238</v>
      </c>
      <c r="E326" s="208" t="s">
        <v>28</v>
      </c>
      <c r="F326" s="209" t="s">
        <v>553</v>
      </c>
      <c r="G326" s="207"/>
      <c r="H326" s="210">
        <v>126.86</v>
      </c>
      <c r="I326" s="211"/>
      <c r="J326" s="207"/>
      <c r="K326" s="207"/>
      <c r="L326" s="212"/>
      <c r="M326" s="213"/>
      <c r="N326" s="214"/>
      <c r="O326" s="214"/>
      <c r="P326" s="214"/>
      <c r="Q326" s="214"/>
      <c r="R326" s="214"/>
      <c r="S326" s="214"/>
      <c r="T326" s="215"/>
      <c r="AT326" s="216" t="s">
        <v>238</v>
      </c>
      <c r="AU326" s="216" t="s">
        <v>85</v>
      </c>
      <c r="AV326" s="14" t="s">
        <v>85</v>
      </c>
      <c r="AW326" s="14" t="s">
        <v>35</v>
      </c>
      <c r="AX326" s="14" t="s">
        <v>74</v>
      </c>
      <c r="AY326" s="216" t="s">
        <v>228</v>
      </c>
    </row>
    <row r="327" spans="2:51" s="16" customFormat="1" ht="11.25">
      <c r="B327" s="238"/>
      <c r="C327" s="239"/>
      <c r="D327" s="197" t="s">
        <v>238</v>
      </c>
      <c r="E327" s="240" t="s">
        <v>186</v>
      </c>
      <c r="F327" s="241" t="s">
        <v>554</v>
      </c>
      <c r="G327" s="239"/>
      <c r="H327" s="242">
        <v>126.86</v>
      </c>
      <c r="I327" s="243"/>
      <c r="J327" s="239"/>
      <c r="K327" s="239"/>
      <c r="L327" s="244"/>
      <c r="M327" s="245"/>
      <c r="N327" s="246"/>
      <c r="O327" s="246"/>
      <c r="P327" s="246"/>
      <c r="Q327" s="246"/>
      <c r="R327" s="246"/>
      <c r="S327" s="246"/>
      <c r="T327" s="247"/>
      <c r="AT327" s="248" t="s">
        <v>238</v>
      </c>
      <c r="AU327" s="248" t="s">
        <v>85</v>
      </c>
      <c r="AV327" s="16" t="s">
        <v>246</v>
      </c>
      <c r="AW327" s="16" t="s">
        <v>35</v>
      </c>
      <c r="AX327" s="16" t="s">
        <v>74</v>
      </c>
      <c r="AY327" s="248" t="s">
        <v>228</v>
      </c>
    </row>
    <row r="328" spans="2:51" s="14" customFormat="1" ht="11.25">
      <c r="B328" s="206"/>
      <c r="C328" s="207"/>
      <c r="D328" s="197" t="s">
        <v>238</v>
      </c>
      <c r="E328" s="208" t="s">
        <v>28</v>
      </c>
      <c r="F328" s="209" t="s">
        <v>555</v>
      </c>
      <c r="G328" s="207"/>
      <c r="H328" s="210">
        <v>3</v>
      </c>
      <c r="I328" s="211"/>
      <c r="J328" s="207"/>
      <c r="K328" s="207"/>
      <c r="L328" s="212"/>
      <c r="M328" s="213"/>
      <c r="N328" s="214"/>
      <c r="O328" s="214"/>
      <c r="P328" s="214"/>
      <c r="Q328" s="214"/>
      <c r="R328" s="214"/>
      <c r="S328" s="214"/>
      <c r="T328" s="215"/>
      <c r="AT328" s="216" t="s">
        <v>238</v>
      </c>
      <c r="AU328" s="216" t="s">
        <v>85</v>
      </c>
      <c r="AV328" s="14" t="s">
        <v>85</v>
      </c>
      <c r="AW328" s="14" t="s">
        <v>35</v>
      </c>
      <c r="AX328" s="14" t="s">
        <v>74</v>
      </c>
      <c r="AY328" s="216" t="s">
        <v>228</v>
      </c>
    </row>
    <row r="329" spans="2:51" s="15" customFormat="1" ht="11.25">
      <c r="B329" s="217"/>
      <c r="C329" s="218"/>
      <c r="D329" s="197" t="s">
        <v>238</v>
      </c>
      <c r="E329" s="219" t="s">
        <v>28</v>
      </c>
      <c r="F329" s="220" t="s">
        <v>241</v>
      </c>
      <c r="G329" s="218"/>
      <c r="H329" s="221">
        <v>129.86</v>
      </c>
      <c r="I329" s="222"/>
      <c r="J329" s="218"/>
      <c r="K329" s="218"/>
      <c r="L329" s="223"/>
      <c r="M329" s="224"/>
      <c r="N329" s="225"/>
      <c r="O329" s="225"/>
      <c r="P329" s="225"/>
      <c r="Q329" s="225"/>
      <c r="R329" s="225"/>
      <c r="S329" s="225"/>
      <c r="T329" s="226"/>
      <c r="AT329" s="227" t="s">
        <v>238</v>
      </c>
      <c r="AU329" s="227" t="s">
        <v>85</v>
      </c>
      <c r="AV329" s="15" t="s">
        <v>176</v>
      </c>
      <c r="AW329" s="15" t="s">
        <v>35</v>
      </c>
      <c r="AX329" s="15" t="s">
        <v>82</v>
      </c>
      <c r="AY329" s="227" t="s">
        <v>228</v>
      </c>
    </row>
    <row r="330" spans="2:63" s="12" customFormat="1" ht="22.9" customHeight="1">
      <c r="B330" s="161"/>
      <c r="C330" s="162"/>
      <c r="D330" s="163" t="s">
        <v>73</v>
      </c>
      <c r="E330" s="175" t="s">
        <v>556</v>
      </c>
      <c r="F330" s="175" t="s">
        <v>557</v>
      </c>
      <c r="G330" s="162"/>
      <c r="H330" s="162"/>
      <c r="I330" s="165"/>
      <c r="J330" s="176">
        <f>BK330</f>
        <v>0</v>
      </c>
      <c r="K330" s="162"/>
      <c r="L330" s="167"/>
      <c r="M330" s="168"/>
      <c r="N330" s="169"/>
      <c r="O330" s="169"/>
      <c r="P330" s="170">
        <f>SUM(P331:P333)</f>
        <v>0</v>
      </c>
      <c r="Q330" s="169"/>
      <c r="R330" s="170">
        <f>SUM(R331:R333)</f>
        <v>0.005074400000000001</v>
      </c>
      <c r="S330" s="169"/>
      <c r="T330" s="171">
        <f>SUM(T331:T333)</f>
        <v>0</v>
      </c>
      <c r="AR330" s="172" t="s">
        <v>82</v>
      </c>
      <c r="AT330" s="173" t="s">
        <v>73</v>
      </c>
      <c r="AU330" s="173" t="s">
        <v>82</v>
      </c>
      <c r="AY330" s="172" t="s">
        <v>228</v>
      </c>
      <c r="BK330" s="174">
        <f>SUM(BK331:BK333)</f>
        <v>0</v>
      </c>
    </row>
    <row r="331" spans="1:65" s="2" customFormat="1" ht="37.9" customHeight="1">
      <c r="A331" s="36"/>
      <c r="B331" s="37"/>
      <c r="C331" s="177" t="s">
        <v>558</v>
      </c>
      <c r="D331" s="177" t="s">
        <v>230</v>
      </c>
      <c r="E331" s="178" t="s">
        <v>559</v>
      </c>
      <c r="F331" s="179" t="s">
        <v>560</v>
      </c>
      <c r="G331" s="180" t="s">
        <v>275</v>
      </c>
      <c r="H331" s="181">
        <v>126.86</v>
      </c>
      <c r="I331" s="182"/>
      <c r="J331" s="183">
        <f>ROUND(I331*H331,2)</f>
        <v>0</v>
      </c>
      <c r="K331" s="179" t="s">
        <v>234</v>
      </c>
      <c r="L331" s="41"/>
      <c r="M331" s="184" t="s">
        <v>28</v>
      </c>
      <c r="N331" s="185" t="s">
        <v>45</v>
      </c>
      <c r="O331" s="66"/>
      <c r="P331" s="186">
        <f>O331*H331</f>
        <v>0</v>
      </c>
      <c r="Q331" s="186">
        <v>4E-05</v>
      </c>
      <c r="R331" s="186">
        <f>Q331*H331</f>
        <v>0.005074400000000001</v>
      </c>
      <c r="S331" s="186">
        <v>0</v>
      </c>
      <c r="T331" s="187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188" t="s">
        <v>176</v>
      </c>
      <c r="AT331" s="188" t="s">
        <v>230</v>
      </c>
      <c r="AU331" s="188" t="s">
        <v>85</v>
      </c>
      <c r="AY331" s="19" t="s">
        <v>228</v>
      </c>
      <c r="BE331" s="189">
        <f>IF(N331="základní",J331,0)</f>
        <v>0</v>
      </c>
      <c r="BF331" s="189">
        <f>IF(N331="snížená",J331,0)</f>
        <v>0</v>
      </c>
      <c r="BG331" s="189">
        <f>IF(N331="zákl. přenesená",J331,0)</f>
        <v>0</v>
      </c>
      <c r="BH331" s="189">
        <f>IF(N331="sníž. přenesená",J331,0)</f>
        <v>0</v>
      </c>
      <c r="BI331" s="189">
        <f>IF(N331="nulová",J331,0)</f>
        <v>0</v>
      </c>
      <c r="BJ331" s="19" t="s">
        <v>82</v>
      </c>
      <c r="BK331" s="189">
        <f>ROUND(I331*H331,2)</f>
        <v>0</v>
      </c>
      <c r="BL331" s="19" t="s">
        <v>176</v>
      </c>
      <c r="BM331" s="188" t="s">
        <v>561</v>
      </c>
    </row>
    <row r="332" spans="1:47" s="2" customFormat="1" ht="11.25">
      <c r="A332" s="36"/>
      <c r="B332" s="37"/>
      <c r="C332" s="38"/>
      <c r="D332" s="190" t="s">
        <v>236</v>
      </c>
      <c r="E332" s="38"/>
      <c r="F332" s="191" t="s">
        <v>562</v>
      </c>
      <c r="G332" s="38"/>
      <c r="H332" s="38"/>
      <c r="I332" s="192"/>
      <c r="J332" s="38"/>
      <c r="K332" s="38"/>
      <c r="L332" s="41"/>
      <c r="M332" s="193"/>
      <c r="N332" s="194"/>
      <c r="O332" s="66"/>
      <c r="P332" s="66"/>
      <c r="Q332" s="66"/>
      <c r="R332" s="66"/>
      <c r="S332" s="66"/>
      <c r="T332" s="67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T332" s="19" t="s">
        <v>236</v>
      </c>
      <c r="AU332" s="19" t="s">
        <v>85</v>
      </c>
    </row>
    <row r="333" spans="2:51" s="14" customFormat="1" ht="11.25">
      <c r="B333" s="206"/>
      <c r="C333" s="207"/>
      <c r="D333" s="197" t="s">
        <v>238</v>
      </c>
      <c r="E333" s="208" t="s">
        <v>28</v>
      </c>
      <c r="F333" s="209" t="s">
        <v>186</v>
      </c>
      <c r="G333" s="207"/>
      <c r="H333" s="210">
        <v>126.86</v>
      </c>
      <c r="I333" s="211"/>
      <c r="J333" s="207"/>
      <c r="K333" s="207"/>
      <c r="L333" s="212"/>
      <c r="M333" s="213"/>
      <c r="N333" s="214"/>
      <c r="O333" s="214"/>
      <c r="P333" s="214"/>
      <c r="Q333" s="214"/>
      <c r="R333" s="214"/>
      <c r="S333" s="214"/>
      <c r="T333" s="215"/>
      <c r="AT333" s="216" t="s">
        <v>238</v>
      </c>
      <c r="AU333" s="216" t="s">
        <v>85</v>
      </c>
      <c r="AV333" s="14" t="s">
        <v>85</v>
      </c>
      <c r="AW333" s="14" t="s">
        <v>35</v>
      </c>
      <c r="AX333" s="14" t="s">
        <v>82</v>
      </c>
      <c r="AY333" s="216" t="s">
        <v>228</v>
      </c>
    </row>
    <row r="334" spans="2:63" s="12" customFormat="1" ht="22.9" customHeight="1">
      <c r="B334" s="161"/>
      <c r="C334" s="162"/>
      <c r="D334" s="163" t="s">
        <v>73</v>
      </c>
      <c r="E334" s="175" t="s">
        <v>563</v>
      </c>
      <c r="F334" s="175" t="s">
        <v>564</v>
      </c>
      <c r="G334" s="162"/>
      <c r="H334" s="162"/>
      <c r="I334" s="165"/>
      <c r="J334" s="176">
        <f>BK334</f>
        <v>0</v>
      </c>
      <c r="K334" s="162"/>
      <c r="L334" s="167"/>
      <c r="M334" s="168"/>
      <c r="N334" s="169"/>
      <c r="O334" s="169"/>
      <c r="P334" s="170">
        <f>SUM(P335:P474)</f>
        <v>0</v>
      </c>
      <c r="Q334" s="169"/>
      <c r="R334" s="170">
        <f>SUM(R335:R474)</f>
        <v>0</v>
      </c>
      <c r="S334" s="169"/>
      <c r="T334" s="171">
        <f>SUM(T335:T474)</f>
        <v>60.395543000000025</v>
      </c>
      <c r="AR334" s="172" t="s">
        <v>82</v>
      </c>
      <c r="AT334" s="173" t="s">
        <v>73</v>
      </c>
      <c r="AU334" s="173" t="s">
        <v>82</v>
      </c>
      <c r="AY334" s="172" t="s">
        <v>228</v>
      </c>
      <c r="BK334" s="174">
        <f>SUM(BK335:BK474)</f>
        <v>0</v>
      </c>
    </row>
    <row r="335" spans="1:65" s="2" customFormat="1" ht="33" customHeight="1">
      <c r="A335" s="36"/>
      <c r="B335" s="37"/>
      <c r="C335" s="177" t="s">
        <v>565</v>
      </c>
      <c r="D335" s="177" t="s">
        <v>230</v>
      </c>
      <c r="E335" s="178" t="s">
        <v>566</v>
      </c>
      <c r="F335" s="179" t="s">
        <v>567</v>
      </c>
      <c r="G335" s="180" t="s">
        <v>233</v>
      </c>
      <c r="H335" s="181">
        <v>0.054</v>
      </c>
      <c r="I335" s="182"/>
      <c r="J335" s="183">
        <f>ROUND(I335*H335,2)</f>
        <v>0</v>
      </c>
      <c r="K335" s="179" t="s">
        <v>234</v>
      </c>
      <c r="L335" s="41"/>
      <c r="M335" s="184" t="s">
        <v>28</v>
      </c>
      <c r="N335" s="185" t="s">
        <v>45</v>
      </c>
      <c r="O335" s="66"/>
      <c r="P335" s="186">
        <f>O335*H335</f>
        <v>0</v>
      </c>
      <c r="Q335" s="186">
        <v>0</v>
      </c>
      <c r="R335" s="186">
        <f>Q335*H335</f>
        <v>0</v>
      </c>
      <c r="S335" s="186">
        <v>2.4</v>
      </c>
      <c r="T335" s="187">
        <f>S335*H335</f>
        <v>0.1296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188" t="s">
        <v>176</v>
      </c>
      <c r="AT335" s="188" t="s">
        <v>230</v>
      </c>
      <c r="AU335" s="188" t="s">
        <v>85</v>
      </c>
      <c r="AY335" s="19" t="s">
        <v>228</v>
      </c>
      <c r="BE335" s="189">
        <f>IF(N335="základní",J335,0)</f>
        <v>0</v>
      </c>
      <c r="BF335" s="189">
        <f>IF(N335="snížená",J335,0)</f>
        <v>0</v>
      </c>
      <c r="BG335" s="189">
        <f>IF(N335="zákl. přenesená",J335,0)</f>
        <v>0</v>
      </c>
      <c r="BH335" s="189">
        <f>IF(N335="sníž. přenesená",J335,0)</f>
        <v>0</v>
      </c>
      <c r="BI335" s="189">
        <f>IF(N335="nulová",J335,0)</f>
        <v>0</v>
      </c>
      <c r="BJ335" s="19" t="s">
        <v>82</v>
      </c>
      <c r="BK335" s="189">
        <f>ROUND(I335*H335,2)</f>
        <v>0</v>
      </c>
      <c r="BL335" s="19" t="s">
        <v>176</v>
      </c>
      <c r="BM335" s="188" t="s">
        <v>568</v>
      </c>
    </row>
    <row r="336" spans="1:47" s="2" customFormat="1" ht="11.25">
      <c r="A336" s="36"/>
      <c r="B336" s="37"/>
      <c r="C336" s="38"/>
      <c r="D336" s="190" t="s">
        <v>236</v>
      </c>
      <c r="E336" s="38"/>
      <c r="F336" s="191" t="s">
        <v>569</v>
      </c>
      <c r="G336" s="38"/>
      <c r="H336" s="38"/>
      <c r="I336" s="192"/>
      <c r="J336" s="38"/>
      <c r="K336" s="38"/>
      <c r="L336" s="41"/>
      <c r="M336" s="193"/>
      <c r="N336" s="194"/>
      <c r="O336" s="66"/>
      <c r="P336" s="66"/>
      <c r="Q336" s="66"/>
      <c r="R336" s="66"/>
      <c r="S336" s="66"/>
      <c r="T336" s="67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T336" s="19" t="s">
        <v>236</v>
      </c>
      <c r="AU336" s="19" t="s">
        <v>85</v>
      </c>
    </row>
    <row r="337" spans="2:51" s="13" customFormat="1" ht="11.25">
      <c r="B337" s="195"/>
      <c r="C337" s="196"/>
      <c r="D337" s="197" t="s">
        <v>238</v>
      </c>
      <c r="E337" s="198" t="s">
        <v>28</v>
      </c>
      <c r="F337" s="199" t="s">
        <v>239</v>
      </c>
      <c r="G337" s="196"/>
      <c r="H337" s="198" t="s">
        <v>28</v>
      </c>
      <c r="I337" s="200"/>
      <c r="J337" s="196"/>
      <c r="K337" s="196"/>
      <c r="L337" s="201"/>
      <c r="M337" s="202"/>
      <c r="N337" s="203"/>
      <c r="O337" s="203"/>
      <c r="P337" s="203"/>
      <c r="Q337" s="203"/>
      <c r="R337" s="203"/>
      <c r="S337" s="203"/>
      <c r="T337" s="204"/>
      <c r="AT337" s="205" t="s">
        <v>238</v>
      </c>
      <c r="AU337" s="205" t="s">
        <v>85</v>
      </c>
      <c r="AV337" s="13" t="s">
        <v>82</v>
      </c>
      <c r="AW337" s="13" t="s">
        <v>35</v>
      </c>
      <c r="AX337" s="13" t="s">
        <v>74</v>
      </c>
      <c r="AY337" s="205" t="s">
        <v>228</v>
      </c>
    </row>
    <row r="338" spans="2:51" s="14" customFormat="1" ht="11.25">
      <c r="B338" s="206"/>
      <c r="C338" s="207"/>
      <c r="D338" s="197" t="s">
        <v>238</v>
      </c>
      <c r="E338" s="208" t="s">
        <v>28</v>
      </c>
      <c r="F338" s="209" t="s">
        <v>570</v>
      </c>
      <c r="G338" s="207"/>
      <c r="H338" s="210">
        <v>0.054</v>
      </c>
      <c r="I338" s="211"/>
      <c r="J338" s="207"/>
      <c r="K338" s="207"/>
      <c r="L338" s="212"/>
      <c r="M338" s="213"/>
      <c r="N338" s="214"/>
      <c r="O338" s="214"/>
      <c r="P338" s="214"/>
      <c r="Q338" s="214"/>
      <c r="R338" s="214"/>
      <c r="S338" s="214"/>
      <c r="T338" s="215"/>
      <c r="AT338" s="216" t="s">
        <v>238</v>
      </c>
      <c r="AU338" s="216" t="s">
        <v>85</v>
      </c>
      <c r="AV338" s="14" t="s">
        <v>85</v>
      </c>
      <c r="AW338" s="14" t="s">
        <v>35</v>
      </c>
      <c r="AX338" s="14" t="s">
        <v>82</v>
      </c>
      <c r="AY338" s="216" t="s">
        <v>228</v>
      </c>
    </row>
    <row r="339" spans="1:65" s="2" customFormat="1" ht="24.2" customHeight="1">
      <c r="A339" s="36"/>
      <c r="B339" s="37"/>
      <c r="C339" s="177" t="s">
        <v>571</v>
      </c>
      <c r="D339" s="177" t="s">
        <v>230</v>
      </c>
      <c r="E339" s="178" t="s">
        <v>572</v>
      </c>
      <c r="F339" s="179" t="s">
        <v>573</v>
      </c>
      <c r="G339" s="180" t="s">
        <v>233</v>
      </c>
      <c r="H339" s="181">
        <v>6.046</v>
      </c>
      <c r="I339" s="182"/>
      <c r="J339" s="183">
        <f>ROUND(I339*H339,2)</f>
        <v>0</v>
      </c>
      <c r="K339" s="179" t="s">
        <v>234</v>
      </c>
      <c r="L339" s="41"/>
      <c r="M339" s="184" t="s">
        <v>28</v>
      </c>
      <c r="N339" s="185" t="s">
        <v>45</v>
      </c>
      <c r="O339" s="66"/>
      <c r="P339" s="186">
        <f>O339*H339</f>
        <v>0</v>
      </c>
      <c r="Q339" s="186">
        <v>0</v>
      </c>
      <c r="R339" s="186">
        <f>Q339*H339</f>
        <v>0</v>
      </c>
      <c r="S339" s="186">
        <v>2.2</v>
      </c>
      <c r="T339" s="187">
        <f>S339*H339</f>
        <v>13.301200000000001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188" t="s">
        <v>176</v>
      </c>
      <c r="AT339" s="188" t="s">
        <v>230</v>
      </c>
      <c r="AU339" s="188" t="s">
        <v>85</v>
      </c>
      <c r="AY339" s="19" t="s">
        <v>228</v>
      </c>
      <c r="BE339" s="189">
        <f>IF(N339="základní",J339,0)</f>
        <v>0</v>
      </c>
      <c r="BF339" s="189">
        <f>IF(N339="snížená",J339,0)</f>
        <v>0</v>
      </c>
      <c r="BG339" s="189">
        <f>IF(N339="zákl. přenesená",J339,0)</f>
        <v>0</v>
      </c>
      <c r="BH339" s="189">
        <f>IF(N339="sníž. přenesená",J339,0)</f>
        <v>0</v>
      </c>
      <c r="BI339" s="189">
        <f>IF(N339="nulová",J339,0)</f>
        <v>0</v>
      </c>
      <c r="BJ339" s="19" t="s">
        <v>82</v>
      </c>
      <c r="BK339" s="189">
        <f>ROUND(I339*H339,2)</f>
        <v>0</v>
      </c>
      <c r="BL339" s="19" t="s">
        <v>176</v>
      </c>
      <c r="BM339" s="188" t="s">
        <v>574</v>
      </c>
    </row>
    <row r="340" spans="1:47" s="2" customFormat="1" ht="11.25">
      <c r="A340" s="36"/>
      <c r="B340" s="37"/>
      <c r="C340" s="38"/>
      <c r="D340" s="190" t="s">
        <v>236</v>
      </c>
      <c r="E340" s="38"/>
      <c r="F340" s="191" t="s">
        <v>575</v>
      </c>
      <c r="G340" s="38"/>
      <c r="H340" s="38"/>
      <c r="I340" s="192"/>
      <c r="J340" s="38"/>
      <c r="K340" s="38"/>
      <c r="L340" s="41"/>
      <c r="M340" s="193"/>
      <c r="N340" s="194"/>
      <c r="O340" s="66"/>
      <c r="P340" s="66"/>
      <c r="Q340" s="66"/>
      <c r="R340" s="66"/>
      <c r="S340" s="66"/>
      <c r="T340" s="67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T340" s="19" t="s">
        <v>236</v>
      </c>
      <c r="AU340" s="19" t="s">
        <v>85</v>
      </c>
    </row>
    <row r="341" spans="2:51" s="13" customFormat="1" ht="11.25">
      <c r="B341" s="195"/>
      <c r="C341" s="196"/>
      <c r="D341" s="197" t="s">
        <v>238</v>
      </c>
      <c r="E341" s="198" t="s">
        <v>28</v>
      </c>
      <c r="F341" s="199" t="s">
        <v>239</v>
      </c>
      <c r="G341" s="196"/>
      <c r="H341" s="198" t="s">
        <v>28</v>
      </c>
      <c r="I341" s="200"/>
      <c r="J341" s="196"/>
      <c r="K341" s="196"/>
      <c r="L341" s="201"/>
      <c r="M341" s="202"/>
      <c r="N341" s="203"/>
      <c r="O341" s="203"/>
      <c r="P341" s="203"/>
      <c r="Q341" s="203"/>
      <c r="R341" s="203"/>
      <c r="S341" s="203"/>
      <c r="T341" s="204"/>
      <c r="AT341" s="205" t="s">
        <v>238</v>
      </c>
      <c r="AU341" s="205" t="s">
        <v>85</v>
      </c>
      <c r="AV341" s="13" t="s">
        <v>82</v>
      </c>
      <c r="AW341" s="13" t="s">
        <v>35</v>
      </c>
      <c r="AX341" s="13" t="s">
        <v>74</v>
      </c>
      <c r="AY341" s="205" t="s">
        <v>228</v>
      </c>
    </row>
    <row r="342" spans="2:51" s="14" customFormat="1" ht="11.25">
      <c r="B342" s="206"/>
      <c r="C342" s="207"/>
      <c r="D342" s="197" t="s">
        <v>238</v>
      </c>
      <c r="E342" s="208" t="s">
        <v>28</v>
      </c>
      <c r="F342" s="209" t="s">
        <v>576</v>
      </c>
      <c r="G342" s="207"/>
      <c r="H342" s="210">
        <v>6.001</v>
      </c>
      <c r="I342" s="211"/>
      <c r="J342" s="207"/>
      <c r="K342" s="207"/>
      <c r="L342" s="212"/>
      <c r="M342" s="213"/>
      <c r="N342" s="214"/>
      <c r="O342" s="214"/>
      <c r="P342" s="214"/>
      <c r="Q342" s="214"/>
      <c r="R342" s="214"/>
      <c r="S342" s="214"/>
      <c r="T342" s="215"/>
      <c r="AT342" s="216" t="s">
        <v>238</v>
      </c>
      <c r="AU342" s="216" t="s">
        <v>85</v>
      </c>
      <c r="AV342" s="14" t="s">
        <v>85</v>
      </c>
      <c r="AW342" s="14" t="s">
        <v>35</v>
      </c>
      <c r="AX342" s="14" t="s">
        <v>74</v>
      </c>
      <c r="AY342" s="216" t="s">
        <v>228</v>
      </c>
    </row>
    <row r="343" spans="2:51" s="14" customFormat="1" ht="11.25">
      <c r="B343" s="206"/>
      <c r="C343" s="207"/>
      <c r="D343" s="197" t="s">
        <v>238</v>
      </c>
      <c r="E343" s="208" t="s">
        <v>28</v>
      </c>
      <c r="F343" s="209" t="s">
        <v>577</v>
      </c>
      <c r="G343" s="207"/>
      <c r="H343" s="210">
        <v>0.045</v>
      </c>
      <c r="I343" s="211"/>
      <c r="J343" s="207"/>
      <c r="K343" s="207"/>
      <c r="L343" s="212"/>
      <c r="M343" s="213"/>
      <c r="N343" s="214"/>
      <c r="O343" s="214"/>
      <c r="P343" s="214"/>
      <c r="Q343" s="214"/>
      <c r="R343" s="214"/>
      <c r="S343" s="214"/>
      <c r="T343" s="215"/>
      <c r="AT343" s="216" t="s">
        <v>238</v>
      </c>
      <c r="AU343" s="216" t="s">
        <v>85</v>
      </c>
      <c r="AV343" s="14" t="s">
        <v>85</v>
      </c>
      <c r="AW343" s="14" t="s">
        <v>35</v>
      </c>
      <c r="AX343" s="14" t="s">
        <v>74</v>
      </c>
      <c r="AY343" s="216" t="s">
        <v>228</v>
      </c>
    </row>
    <row r="344" spans="2:51" s="15" customFormat="1" ht="11.25">
      <c r="B344" s="217"/>
      <c r="C344" s="218"/>
      <c r="D344" s="197" t="s">
        <v>238</v>
      </c>
      <c r="E344" s="219" t="s">
        <v>129</v>
      </c>
      <c r="F344" s="220" t="s">
        <v>241</v>
      </c>
      <c r="G344" s="218"/>
      <c r="H344" s="221">
        <v>6.046</v>
      </c>
      <c r="I344" s="222"/>
      <c r="J344" s="218"/>
      <c r="K344" s="218"/>
      <c r="L344" s="223"/>
      <c r="M344" s="224"/>
      <c r="N344" s="225"/>
      <c r="O344" s="225"/>
      <c r="P344" s="225"/>
      <c r="Q344" s="225"/>
      <c r="R344" s="225"/>
      <c r="S344" s="225"/>
      <c r="T344" s="226"/>
      <c r="AT344" s="227" t="s">
        <v>238</v>
      </c>
      <c r="AU344" s="227" t="s">
        <v>85</v>
      </c>
      <c r="AV344" s="15" t="s">
        <v>176</v>
      </c>
      <c r="AW344" s="15" t="s">
        <v>35</v>
      </c>
      <c r="AX344" s="15" t="s">
        <v>82</v>
      </c>
      <c r="AY344" s="227" t="s">
        <v>228</v>
      </c>
    </row>
    <row r="345" spans="1:65" s="2" customFormat="1" ht="24.2" customHeight="1">
      <c r="A345" s="36"/>
      <c r="B345" s="37"/>
      <c r="C345" s="177" t="s">
        <v>578</v>
      </c>
      <c r="D345" s="177" t="s">
        <v>230</v>
      </c>
      <c r="E345" s="178" t="s">
        <v>579</v>
      </c>
      <c r="F345" s="179" t="s">
        <v>580</v>
      </c>
      <c r="G345" s="180" t="s">
        <v>233</v>
      </c>
      <c r="H345" s="181">
        <v>9.069</v>
      </c>
      <c r="I345" s="182"/>
      <c r="J345" s="183">
        <f>ROUND(I345*H345,2)</f>
        <v>0</v>
      </c>
      <c r="K345" s="179" t="s">
        <v>234</v>
      </c>
      <c r="L345" s="41"/>
      <c r="M345" s="184" t="s">
        <v>28</v>
      </c>
      <c r="N345" s="185" t="s">
        <v>45</v>
      </c>
      <c r="O345" s="66"/>
      <c r="P345" s="186">
        <f>O345*H345</f>
        <v>0</v>
      </c>
      <c r="Q345" s="186">
        <v>0</v>
      </c>
      <c r="R345" s="186">
        <f>Q345*H345</f>
        <v>0</v>
      </c>
      <c r="S345" s="186">
        <v>2.2</v>
      </c>
      <c r="T345" s="187">
        <f>S345*H345</f>
        <v>19.951800000000002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188" t="s">
        <v>176</v>
      </c>
      <c r="AT345" s="188" t="s">
        <v>230</v>
      </c>
      <c r="AU345" s="188" t="s">
        <v>85</v>
      </c>
      <c r="AY345" s="19" t="s">
        <v>228</v>
      </c>
      <c r="BE345" s="189">
        <f>IF(N345="základní",J345,0)</f>
        <v>0</v>
      </c>
      <c r="BF345" s="189">
        <f>IF(N345="snížená",J345,0)</f>
        <v>0</v>
      </c>
      <c r="BG345" s="189">
        <f>IF(N345="zákl. přenesená",J345,0)</f>
        <v>0</v>
      </c>
      <c r="BH345" s="189">
        <f>IF(N345="sníž. přenesená",J345,0)</f>
        <v>0</v>
      </c>
      <c r="BI345" s="189">
        <f>IF(N345="nulová",J345,0)</f>
        <v>0</v>
      </c>
      <c r="BJ345" s="19" t="s">
        <v>82</v>
      </c>
      <c r="BK345" s="189">
        <f>ROUND(I345*H345,2)</f>
        <v>0</v>
      </c>
      <c r="BL345" s="19" t="s">
        <v>176</v>
      </c>
      <c r="BM345" s="188" t="s">
        <v>581</v>
      </c>
    </row>
    <row r="346" spans="1:47" s="2" customFormat="1" ht="11.25">
      <c r="A346" s="36"/>
      <c r="B346" s="37"/>
      <c r="C346" s="38"/>
      <c r="D346" s="190" t="s">
        <v>236</v>
      </c>
      <c r="E346" s="38"/>
      <c r="F346" s="191" t="s">
        <v>582</v>
      </c>
      <c r="G346" s="38"/>
      <c r="H346" s="38"/>
      <c r="I346" s="192"/>
      <c r="J346" s="38"/>
      <c r="K346" s="38"/>
      <c r="L346" s="41"/>
      <c r="M346" s="193"/>
      <c r="N346" s="194"/>
      <c r="O346" s="66"/>
      <c r="P346" s="66"/>
      <c r="Q346" s="66"/>
      <c r="R346" s="66"/>
      <c r="S346" s="66"/>
      <c r="T346" s="67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T346" s="19" t="s">
        <v>236</v>
      </c>
      <c r="AU346" s="19" t="s">
        <v>85</v>
      </c>
    </row>
    <row r="347" spans="2:51" s="13" customFormat="1" ht="11.25">
      <c r="B347" s="195"/>
      <c r="C347" s="196"/>
      <c r="D347" s="197" t="s">
        <v>238</v>
      </c>
      <c r="E347" s="198" t="s">
        <v>28</v>
      </c>
      <c r="F347" s="199" t="s">
        <v>239</v>
      </c>
      <c r="G347" s="196"/>
      <c r="H347" s="198" t="s">
        <v>28</v>
      </c>
      <c r="I347" s="200"/>
      <c r="J347" s="196"/>
      <c r="K347" s="196"/>
      <c r="L347" s="201"/>
      <c r="M347" s="202"/>
      <c r="N347" s="203"/>
      <c r="O347" s="203"/>
      <c r="P347" s="203"/>
      <c r="Q347" s="203"/>
      <c r="R347" s="203"/>
      <c r="S347" s="203"/>
      <c r="T347" s="204"/>
      <c r="AT347" s="205" t="s">
        <v>238</v>
      </c>
      <c r="AU347" s="205" t="s">
        <v>85</v>
      </c>
      <c r="AV347" s="13" t="s">
        <v>82</v>
      </c>
      <c r="AW347" s="13" t="s">
        <v>35</v>
      </c>
      <c r="AX347" s="13" t="s">
        <v>74</v>
      </c>
      <c r="AY347" s="205" t="s">
        <v>228</v>
      </c>
    </row>
    <row r="348" spans="2:51" s="14" customFormat="1" ht="11.25">
      <c r="B348" s="206"/>
      <c r="C348" s="207"/>
      <c r="D348" s="197" t="s">
        <v>238</v>
      </c>
      <c r="E348" s="208" t="s">
        <v>28</v>
      </c>
      <c r="F348" s="209" t="s">
        <v>583</v>
      </c>
      <c r="G348" s="207"/>
      <c r="H348" s="210">
        <v>9.002</v>
      </c>
      <c r="I348" s="211"/>
      <c r="J348" s="207"/>
      <c r="K348" s="207"/>
      <c r="L348" s="212"/>
      <c r="M348" s="213"/>
      <c r="N348" s="214"/>
      <c r="O348" s="214"/>
      <c r="P348" s="214"/>
      <c r="Q348" s="214"/>
      <c r="R348" s="214"/>
      <c r="S348" s="214"/>
      <c r="T348" s="215"/>
      <c r="AT348" s="216" t="s">
        <v>238</v>
      </c>
      <c r="AU348" s="216" t="s">
        <v>85</v>
      </c>
      <c r="AV348" s="14" t="s">
        <v>85</v>
      </c>
      <c r="AW348" s="14" t="s">
        <v>35</v>
      </c>
      <c r="AX348" s="14" t="s">
        <v>74</v>
      </c>
      <c r="AY348" s="216" t="s">
        <v>228</v>
      </c>
    </row>
    <row r="349" spans="2:51" s="14" customFormat="1" ht="11.25">
      <c r="B349" s="206"/>
      <c r="C349" s="207"/>
      <c r="D349" s="197" t="s">
        <v>238</v>
      </c>
      <c r="E349" s="208" t="s">
        <v>28</v>
      </c>
      <c r="F349" s="209" t="s">
        <v>584</v>
      </c>
      <c r="G349" s="207"/>
      <c r="H349" s="210">
        <v>0.067</v>
      </c>
      <c r="I349" s="211"/>
      <c r="J349" s="207"/>
      <c r="K349" s="207"/>
      <c r="L349" s="212"/>
      <c r="M349" s="213"/>
      <c r="N349" s="214"/>
      <c r="O349" s="214"/>
      <c r="P349" s="214"/>
      <c r="Q349" s="214"/>
      <c r="R349" s="214"/>
      <c r="S349" s="214"/>
      <c r="T349" s="215"/>
      <c r="AT349" s="216" t="s">
        <v>238</v>
      </c>
      <c r="AU349" s="216" t="s">
        <v>85</v>
      </c>
      <c r="AV349" s="14" t="s">
        <v>85</v>
      </c>
      <c r="AW349" s="14" t="s">
        <v>35</v>
      </c>
      <c r="AX349" s="14" t="s">
        <v>74</v>
      </c>
      <c r="AY349" s="216" t="s">
        <v>228</v>
      </c>
    </row>
    <row r="350" spans="2:51" s="15" customFormat="1" ht="11.25">
      <c r="B350" s="217"/>
      <c r="C350" s="218"/>
      <c r="D350" s="197" t="s">
        <v>238</v>
      </c>
      <c r="E350" s="219" t="s">
        <v>131</v>
      </c>
      <c r="F350" s="220" t="s">
        <v>241</v>
      </c>
      <c r="G350" s="218"/>
      <c r="H350" s="221">
        <v>9.069</v>
      </c>
      <c r="I350" s="222"/>
      <c r="J350" s="218"/>
      <c r="K350" s="218"/>
      <c r="L350" s="223"/>
      <c r="M350" s="224"/>
      <c r="N350" s="225"/>
      <c r="O350" s="225"/>
      <c r="P350" s="225"/>
      <c r="Q350" s="225"/>
      <c r="R350" s="225"/>
      <c r="S350" s="225"/>
      <c r="T350" s="226"/>
      <c r="AT350" s="227" t="s">
        <v>238</v>
      </c>
      <c r="AU350" s="227" t="s">
        <v>85</v>
      </c>
      <c r="AV350" s="15" t="s">
        <v>176</v>
      </c>
      <c r="AW350" s="15" t="s">
        <v>35</v>
      </c>
      <c r="AX350" s="15" t="s">
        <v>82</v>
      </c>
      <c r="AY350" s="227" t="s">
        <v>228</v>
      </c>
    </row>
    <row r="351" spans="1:65" s="2" customFormat="1" ht="33" customHeight="1">
      <c r="A351" s="36"/>
      <c r="B351" s="37"/>
      <c r="C351" s="177" t="s">
        <v>585</v>
      </c>
      <c r="D351" s="177" t="s">
        <v>230</v>
      </c>
      <c r="E351" s="178" t="s">
        <v>586</v>
      </c>
      <c r="F351" s="179" t="s">
        <v>587</v>
      </c>
      <c r="G351" s="180" t="s">
        <v>233</v>
      </c>
      <c r="H351" s="181">
        <v>6.046</v>
      </c>
      <c r="I351" s="182"/>
      <c r="J351" s="183">
        <f>ROUND(I351*H351,2)</f>
        <v>0</v>
      </c>
      <c r="K351" s="179" t="s">
        <v>234</v>
      </c>
      <c r="L351" s="41"/>
      <c r="M351" s="184" t="s">
        <v>28</v>
      </c>
      <c r="N351" s="185" t="s">
        <v>45</v>
      </c>
      <c r="O351" s="66"/>
      <c r="P351" s="186">
        <f>O351*H351</f>
        <v>0</v>
      </c>
      <c r="Q351" s="186">
        <v>0</v>
      </c>
      <c r="R351" s="186">
        <f>Q351*H351</f>
        <v>0</v>
      </c>
      <c r="S351" s="186">
        <v>0.044</v>
      </c>
      <c r="T351" s="187">
        <f>S351*H351</f>
        <v>0.266024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188" t="s">
        <v>176</v>
      </c>
      <c r="AT351" s="188" t="s">
        <v>230</v>
      </c>
      <c r="AU351" s="188" t="s">
        <v>85</v>
      </c>
      <c r="AY351" s="19" t="s">
        <v>228</v>
      </c>
      <c r="BE351" s="189">
        <f>IF(N351="základní",J351,0)</f>
        <v>0</v>
      </c>
      <c r="BF351" s="189">
        <f>IF(N351="snížená",J351,0)</f>
        <v>0</v>
      </c>
      <c r="BG351" s="189">
        <f>IF(N351="zákl. přenesená",J351,0)</f>
        <v>0</v>
      </c>
      <c r="BH351" s="189">
        <f>IF(N351="sníž. přenesená",J351,0)</f>
        <v>0</v>
      </c>
      <c r="BI351" s="189">
        <f>IF(N351="nulová",J351,0)</f>
        <v>0</v>
      </c>
      <c r="BJ351" s="19" t="s">
        <v>82</v>
      </c>
      <c r="BK351" s="189">
        <f>ROUND(I351*H351,2)</f>
        <v>0</v>
      </c>
      <c r="BL351" s="19" t="s">
        <v>176</v>
      </c>
      <c r="BM351" s="188" t="s">
        <v>588</v>
      </c>
    </row>
    <row r="352" spans="1:47" s="2" customFormat="1" ht="11.25">
      <c r="A352" s="36"/>
      <c r="B352" s="37"/>
      <c r="C352" s="38"/>
      <c r="D352" s="190" t="s">
        <v>236</v>
      </c>
      <c r="E352" s="38"/>
      <c r="F352" s="191" t="s">
        <v>589</v>
      </c>
      <c r="G352" s="38"/>
      <c r="H352" s="38"/>
      <c r="I352" s="192"/>
      <c r="J352" s="38"/>
      <c r="K352" s="38"/>
      <c r="L352" s="41"/>
      <c r="M352" s="193"/>
      <c r="N352" s="194"/>
      <c r="O352" s="66"/>
      <c r="P352" s="66"/>
      <c r="Q352" s="66"/>
      <c r="R352" s="66"/>
      <c r="S352" s="66"/>
      <c r="T352" s="67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T352" s="19" t="s">
        <v>236</v>
      </c>
      <c r="AU352" s="19" t="s">
        <v>85</v>
      </c>
    </row>
    <row r="353" spans="2:51" s="14" customFormat="1" ht="11.25">
      <c r="B353" s="206"/>
      <c r="C353" s="207"/>
      <c r="D353" s="197" t="s">
        <v>238</v>
      </c>
      <c r="E353" s="208" t="s">
        <v>28</v>
      </c>
      <c r="F353" s="209" t="s">
        <v>129</v>
      </c>
      <c r="G353" s="207"/>
      <c r="H353" s="210">
        <v>6.046</v>
      </c>
      <c r="I353" s="211"/>
      <c r="J353" s="207"/>
      <c r="K353" s="207"/>
      <c r="L353" s="212"/>
      <c r="M353" s="213"/>
      <c r="N353" s="214"/>
      <c r="O353" s="214"/>
      <c r="P353" s="214"/>
      <c r="Q353" s="214"/>
      <c r="R353" s="214"/>
      <c r="S353" s="214"/>
      <c r="T353" s="215"/>
      <c r="AT353" s="216" t="s">
        <v>238</v>
      </c>
      <c r="AU353" s="216" t="s">
        <v>85</v>
      </c>
      <c r="AV353" s="14" t="s">
        <v>85</v>
      </c>
      <c r="AW353" s="14" t="s">
        <v>35</v>
      </c>
      <c r="AX353" s="14" t="s">
        <v>82</v>
      </c>
      <c r="AY353" s="216" t="s">
        <v>228</v>
      </c>
    </row>
    <row r="354" spans="1:65" s="2" customFormat="1" ht="37.9" customHeight="1">
      <c r="A354" s="36"/>
      <c r="B354" s="37"/>
      <c r="C354" s="177" t="s">
        <v>590</v>
      </c>
      <c r="D354" s="177" t="s">
        <v>230</v>
      </c>
      <c r="E354" s="178" t="s">
        <v>591</v>
      </c>
      <c r="F354" s="179" t="s">
        <v>592</v>
      </c>
      <c r="G354" s="180" t="s">
        <v>233</v>
      </c>
      <c r="H354" s="181">
        <v>9.069</v>
      </c>
      <c r="I354" s="182"/>
      <c r="J354" s="183">
        <f>ROUND(I354*H354,2)</f>
        <v>0</v>
      </c>
      <c r="K354" s="179" t="s">
        <v>234</v>
      </c>
      <c r="L354" s="41"/>
      <c r="M354" s="184" t="s">
        <v>28</v>
      </c>
      <c r="N354" s="185" t="s">
        <v>45</v>
      </c>
      <c r="O354" s="66"/>
      <c r="P354" s="186">
        <f>O354*H354</f>
        <v>0</v>
      </c>
      <c r="Q354" s="186">
        <v>0</v>
      </c>
      <c r="R354" s="186">
        <f>Q354*H354</f>
        <v>0</v>
      </c>
      <c r="S354" s="186">
        <v>0.029</v>
      </c>
      <c r="T354" s="187">
        <f>S354*H354</f>
        <v>0.26300100000000004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188" t="s">
        <v>176</v>
      </c>
      <c r="AT354" s="188" t="s">
        <v>230</v>
      </c>
      <c r="AU354" s="188" t="s">
        <v>85</v>
      </c>
      <c r="AY354" s="19" t="s">
        <v>228</v>
      </c>
      <c r="BE354" s="189">
        <f>IF(N354="základní",J354,0)</f>
        <v>0</v>
      </c>
      <c r="BF354" s="189">
        <f>IF(N354="snížená",J354,0)</f>
        <v>0</v>
      </c>
      <c r="BG354" s="189">
        <f>IF(N354="zákl. přenesená",J354,0)</f>
        <v>0</v>
      </c>
      <c r="BH354" s="189">
        <f>IF(N354="sníž. přenesená",J354,0)</f>
        <v>0</v>
      </c>
      <c r="BI354" s="189">
        <f>IF(N354="nulová",J354,0)</f>
        <v>0</v>
      </c>
      <c r="BJ354" s="19" t="s">
        <v>82</v>
      </c>
      <c r="BK354" s="189">
        <f>ROUND(I354*H354,2)</f>
        <v>0</v>
      </c>
      <c r="BL354" s="19" t="s">
        <v>176</v>
      </c>
      <c r="BM354" s="188" t="s">
        <v>593</v>
      </c>
    </row>
    <row r="355" spans="1:47" s="2" customFormat="1" ht="11.25">
      <c r="A355" s="36"/>
      <c r="B355" s="37"/>
      <c r="C355" s="38"/>
      <c r="D355" s="190" t="s">
        <v>236</v>
      </c>
      <c r="E355" s="38"/>
      <c r="F355" s="191" t="s">
        <v>594</v>
      </c>
      <c r="G355" s="38"/>
      <c r="H355" s="38"/>
      <c r="I355" s="192"/>
      <c r="J355" s="38"/>
      <c r="K355" s="38"/>
      <c r="L355" s="41"/>
      <c r="M355" s="193"/>
      <c r="N355" s="194"/>
      <c r="O355" s="66"/>
      <c r="P355" s="66"/>
      <c r="Q355" s="66"/>
      <c r="R355" s="66"/>
      <c r="S355" s="66"/>
      <c r="T355" s="67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T355" s="19" t="s">
        <v>236</v>
      </c>
      <c r="AU355" s="19" t="s">
        <v>85</v>
      </c>
    </row>
    <row r="356" spans="2:51" s="14" customFormat="1" ht="11.25">
      <c r="B356" s="206"/>
      <c r="C356" s="207"/>
      <c r="D356" s="197" t="s">
        <v>238</v>
      </c>
      <c r="E356" s="208" t="s">
        <v>28</v>
      </c>
      <c r="F356" s="209" t="s">
        <v>131</v>
      </c>
      <c r="G356" s="207"/>
      <c r="H356" s="210">
        <v>9.069</v>
      </c>
      <c r="I356" s="211"/>
      <c r="J356" s="207"/>
      <c r="K356" s="207"/>
      <c r="L356" s="212"/>
      <c r="M356" s="213"/>
      <c r="N356" s="214"/>
      <c r="O356" s="214"/>
      <c r="P356" s="214"/>
      <c r="Q356" s="214"/>
      <c r="R356" s="214"/>
      <c r="S356" s="214"/>
      <c r="T356" s="215"/>
      <c r="AT356" s="216" t="s">
        <v>238</v>
      </c>
      <c r="AU356" s="216" t="s">
        <v>85</v>
      </c>
      <c r="AV356" s="14" t="s">
        <v>85</v>
      </c>
      <c r="AW356" s="14" t="s">
        <v>35</v>
      </c>
      <c r="AX356" s="14" t="s">
        <v>82</v>
      </c>
      <c r="AY356" s="216" t="s">
        <v>228</v>
      </c>
    </row>
    <row r="357" spans="1:65" s="2" customFormat="1" ht="16.5" customHeight="1">
      <c r="A357" s="36"/>
      <c r="B357" s="37"/>
      <c r="C357" s="177" t="s">
        <v>595</v>
      </c>
      <c r="D357" s="177" t="s">
        <v>230</v>
      </c>
      <c r="E357" s="178" t="s">
        <v>596</v>
      </c>
      <c r="F357" s="179" t="s">
        <v>597</v>
      </c>
      <c r="G357" s="180" t="s">
        <v>275</v>
      </c>
      <c r="H357" s="181">
        <v>61.18</v>
      </c>
      <c r="I357" s="182"/>
      <c r="J357" s="183">
        <f>ROUND(I357*H357,2)</f>
        <v>0</v>
      </c>
      <c r="K357" s="179" t="s">
        <v>28</v>
      </c>
      <c r="L357" s="41"/>
      <c r="M357" s="184" t="s">
        <v>28</v>
      </c>
      <c r="N357" s="185" t="s">
        <v>45</v>
      </c>
      <c r="O357" s="66"/>
      <c r="P357" s="186">
        <f>O357*H357</f>
        <v>0</v>
      </c>
      <c r="Q357" s="186">
        <v>0</v>
      </c>
      <c r="R357" s="186">
        <f>Q357*H357</f>
        <v>0</v>
      </c>
      <c r="S357" s="186">
        <v>0</v>
      </c>
      <c r="T357" s="187">
        <f>S357*H357</f>
        <v>0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188" t="s">
        <v>176</v>
      </c>
      <c r="AT357" s="188" t="s">
        <v>230</v>
      </c>
      <c r="AU357" s="188" t="s">
        <v>85</v>
      </c>
      <c r="AY357" s="19" t="s">
        <v>228</v>
      </c>
      <c r="BE357" s="189">
        <f>IF(N357="základní",J357,0)</f>
        <v>0</v>
      </c>
      <c r="BF357" s="189">
        <f>IF(N357="snížená",J357,0)</f>
        <v>0</v>
      </c>
      <c r="BG357" s="189">
        <f>IF(N357="zákl. přenesená",J357,0)</f>
        <v>0</v>
      </c>
      <c r="BH357" s="189">
        <f>IF(N357="sníž. přenesená",J357,0)</f>
        <v>0</v>
      </c>
      <c r="BI357" s="189">
        <f>IF(N357="nulová",J357,0)</f>
        <v>0</v>
      </c>
      <c r="BJ357" s="19" t="s">
        <v>82</v>
      </c>
      <c r="BK357" s="189">
        <f>ROUND(I357*H357,2)</f>
        <v>0</v>
      </c>
      <c r="BL357" s="19" t="s">
        <v>176</v>
      </c>
      <c r="BM357" s="188" t="s">
        <v>598</v>
      </c>
    </row>
    <row r="358" spans="2:51" s="13" customFormat="1" ht="11.25">
      <c r="B358" s="195"/>
      <c r="C358" s="196"/>
      <c r="D358" s="197" t="s">
        <v>238</v>
      </c>
      <c r="E358" s="198" t="s">
        <v>28</v>
      </c>
      <c r="F358" s="199" t="s">
        <v>239</v>
      </c>
      <c r="G358" s="196"/>
      <c r="H358" s="198" t="s">
        <v>28</v>
      </c>
      <c r="I358" s="200"/>
      <c r="J358" s="196"/>
      <c r="K358" s="196"/>
      <c r="L358" s="201"/>
      <c r="M358" s="202"/>
      <c r="N358" s="203"/>
      <c r="O358" s="203"/>
      <c r="P358" s="203"/>
      <c r="Q358" s="203"/>
      <c r="R358" s="203"/>
      <c r="S358" s="203"/>
      <c r="T358" s="204"/>
      <c r="AT358" s="205" t="s">
        <v>238</v>
      </c>
      <c r="AU358" s="205" t="s">
        <v>85</v>
      </c>
      <c r="AV358" s="13" t="s">
        <v>82</v>
      </c>
      <c r="AW358" s="13" t="s">
        <v>35</v>
      </c>
      <c r="AX358" s="13" t="s">
        <v>74</v>
      </c>
      <c r="AY358" s="205" t="s">
        <v>228</v>
      </c>
    </row>
    <row r="359" spans="2:51" s="14" customFormat="1" ht="11.25">
      <c r="B359" s="206"/>
      <c r="C359" s="207"/>
      <c r="D359" s="197" t="s">
        <v>238</v>
      </c>
      <c r="E359" s="208" t="s">
        <v>28</v>
      </c>
      <c r="F359" s="209" t="s">
        <v>599</v>
      </c>
      <c r="G359" s="207"/>
      <c r="H359" s="210">
        <v>34.72</v>
      </c>
      <c r="I359" s="211"/>
      <c r="J359" s="207"/>
      <c r="K359" s="207"/>
      <c r="L359" s="212"/>
      <c r="M359" s="213"/>
      <c r="N359" s="214"/>
      <c r="O359" s="214"/>
      <c r="P359" s="214"/>
      <c r="Q359" s="214"/>
      <c r="R359" s="214"/>
      <c r="S359" s="214"/>
      <c r="T359" s="215"/>
      <c r="AT359" s="216" t="s">
        <v>238</v>
      </c>
      <c r="AU359" s="216" t="s">
        <v>85</v>
      </c>
      <c r="AV359" s="14" t="s">
        <v>85</v>
      </c>
      <c r="AW359" s="14" t="s">
        <v>35</v>
      </c>
      <c r="AX359" s="14" t="s">
        <v>74</v>
      </c>
      <c r="AY359" s="216" t="s">
        <v>228</v>
      </c>
    </row>
    <row r="360" spans="2:51" s="14" customFormat="1" ht="11.25">
      <c r="B360" s="206"/>
      <c r="C360" s="207"/>
      <c r="D360" s="197" t="s">
        <v>238</v>
      </c>
      <c r="E360" s="208" t="s">
        <v>28</v>
      </c>
      <c r="F360" s="209" t="s">
        <v>600</v>
      </c>
      <c r="G360" s="207"/>
      <c r="H360" s="210">
        <v>26.46</v>
      </c>
      <c r="I360" s="211"/>
      <c r="J360" s="207"/>
      <c r="K360" s="207"/>
      <c r="L360" s="212"/>
      <c r="M360" s="213"/>
      <c r="N360" s="214"/>
      <c r="O360" s="214"/>
      <c r="P360" s="214"/>
      <c r="Q360" s="214"/>
      <c r="R360" s="214"/>
      <c r="S360" s="214"/>
      <c r="T360" s="215"/>
      <c r="AT360" s="216" t="s">
        <v>238</v>
      </c>
      <c r="AU360" s="216" t="s">
        <v>85</v>
      </c>
      <c r="AV360" s="14" t="s">
        <v>85</v>
      </c>
      <c r="AW360" s="14" t="s">
        <v>35</v>
      </c>
      <c r="AX360" s="14" t="s">
        <v>74</v>
      </c>
      <c r="AY360" s="216" t="s">
        <v>228</v>
      </c>
    </row>
    <row r="361" spans="2:51" s="15" customFormat="1" ht="11.25">
      <c r="B361" s="217"/>
      <c r="C361" s="218"/>
      <c r="D361" s="197" t="s">
        <v>238</v>
      </c>
      <c r="E361" s="219" t="s">
        <v>126</v>
      </c>
      <c r="F361" s="220" t="s">
        <v>241</v>
      </c>
      <c r="G361" s="218"/>
      <c r="H361" s="221">
        <v>61.18</v>
      </c>
      <c r="I361" s="222"/>
      <c r="J361" s="218"/>
      <c r="K361" s="218"/>
      <c r="L361" s="223"/>
      <c r="M361" s="224"/>
      <c r="N361" s="225"/>
      <c r="O361" s="225"/>
      <c r="P361" s="225"/>
      <c r="Q361" s="225"/>
      <c r="R361" s="225"/>
      <c r="S361" s="225"/>
      <c r="T361" s="226"/>
      <c r="AT361" s="227" t="s">
        <v>238</v>
      </c>
      <c r="AU361" s="227" t="s">
        <v>85</v>
      </c>
      <c r="AV361" s="15" t="s">
        <v>176</v>
      </c>
      <c r="AW361" s="15" t="s">
        <v>35</v>
      </c>
      <c r="AX361" s="15" t="s">
        <v>82</v>
      </c>
      <c r="AY361" s="227" t="s">
        <v>228</v>
      </c>
    </row>
    <row r="362" spans="1:65" s="2" customFormat="1" ht="16.5" customHeight="1">
      <c r="A362" s="36"/>
      <c r="B362" s="37"/>
      <c r="C362" s="177" t="s">
        <v>601</v>
      </c>
      <c r="D362" s="177" t="s">
        <v>230</v>
      </c>
      <c r="E362" s="178" t="s">
        <v>602</v>
      </c>
      <c r="F362" s="179" t="s">
        <v>603</v>
      </c>
      <c r="G362" s="180" t="s">
        <v>275</v>
      </c>
      <c r="H362" s="181">
        <v>61.18</v>
      </c>
      <c r="I362" s="182"/>
      <c r="J362" s="183">
        <f>ROUND(I362*H362,2)</f>
        <v>0</v>
      </c>
      <c r="K362" s="179" t="s">
        <v>28</v>
      </c>
      <c r="L362" s="41"/>
      <c r="M362" s="184" t="s">
        <v>28</v>
      </c>
      <c r="N362" s="185" t="s">
        <v>45</v>
      </c>
      <c r="O362" s="66"/>
      <c r="P362" s="186">
        <f>O362*H362</f>
        <v>0</v>
      </c>
      <c r="Q362" s="186">
        <v>0</v>
      </c>
      <c r="R362" s="186">
        <f>Q362*H362</f>
        <v>0</v>
      </c>
      <c r="S362" s="186">
        <v>0</v>
      </c>
      <c r="T362" s="187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188" t="s">
        <v>176</v>
      </c>
      <c r="AT362" s="188" t="s">
        <v>230</v>
      </c>
      <c r="AU362" s="188" t="s">
        <v>85</v>
      </c>
      <c r="AY362" s="19" t="s">
        <v>228</v>
      </c>
      <c r="BE362" s="189">
        <f>IF(N362="základní",J362,0)</f>
        <v>0</v>
      </c>
      <c r="BF362" s="189">
        <f>IF(N362="snížená",J362,0)</f>
        <v>0</v>
      </c>
      <c r="BG362" s="189">
        <f>IF(N362="zákl. přenesená",J362,0)</f>
        <v>0</v>
      </c>
      <c r="BH362" s="189">
        <f>IF(N362="sníž. přenesená",J362,0)</f>
        <v>0</v>
      </c>
      <c r="BI362" s="189">
        <f>IF(N362="nulová",J362,0)</f>
        <v>0</v>
      </c>
      <c r="BJ362" s="19" t="s">
        <v>82</v>
      </c>
      <c r="BK362" s="189">
        <f>ROUND(I362*H362,2)</f>
        <v>0</v>
      </c>
      <c r="BL362" s="19" t="s">
        <v>176</v>
      </c>
      <c r="BM362" s="188" t="s">
        <v>604</v>
      </c>
    </row>
    <row r="363" spans="2:51" s="13" customFormat="1" ht="11.25">
      <c r="B363" s="195"/>
      <c r="C363" s="196"/>
      <c r="D363" s="197" t="s">
        <v>238</v>
      </c>
      <c r="E363" s="198" t="s">
        <v>28</v>
      </c>
      <c r="F363" s="199" t="s">
        <v>239</v>
      </c>
      <c r="G363" s="196"/>
      <c r="H363" s="198" t="s">
        <v>28</v>
      </c>
      <c r="I363" s="200"/>
      <c r="J363" s="196"/>
      <c r="K363" s="196"/>
      <c r="L363" s="201"/>
      <c r="M363" s="202"/>
      <c r="N363" s="203"/>
      <c r="O363" s="203"/>
      <c r="P363" s="203"/>
      <c r="Q363" s="203"/>
      <c r="R363" s="203"/>
      <c r="S363" s="203"/>
      <c r="T363" s="204"/>
      <c r="AT363" s="205" t="s">
        <v>238</v>
      </c>
      <c r="AU363" s="205" t="s">
        <v>85</v>
      </c>
      <c r="AV363" s="13" t="s">
        <v>82</v>
      </c>
      <c r="AW363" s="13" t="s">
        <v>35</v>
      </c>
      <c r="AX363" s="13" t="s">
        <v>74</v>
      </c>
      <c r="AY363" s="205" t="s">
        <v>228</v>
      </c>
    </row>
    <row r="364" spans="2:51" s="14" customFormat="1" ht="11.25">
      <c r="B364" s="206"/>
      <c r="C364" s="207"/>
      <c r="D364" s="197" t="s">
        <v>238</v>
      </c>
      <c r="E364" s="208" t="s">
        <v>28</v>
      </c>
      <c r="F364" s="209" t="s">
        <v>599</v>
      </c>
      <c r="G364" s="207"/>
      <c r="H364" s="210">
        <v>34.72</v>
      </c>
      <c r="I364" s="211"/>
      <c r="J364" s="207"/>
      <c r="K364" s="207"/>
      <c r="L364" s="212"/>
      <c r="M364" s="213"/>
      <c r="N364" s="214"/>
      <c r="O364" s="214"/>
      <c r="P364" s="214"/>
      <c r="Q364" s="214"/>
      <c r="R364" s="214"/>
      <c r="S364" s="214"/>
      <c r="T364" s="215"/>
      <c r="AT364" s="216" t="s">
        <v>238</v>
      </c>
      <c r="AU364" s="216" t="s">
        <v>85</v>
      </c>
      <c r="AV364" s="14" t="s">
        <v>85</v>
      </c>
      <c r="AW364" s="14" t="s">
        <v>35</v>
      </c>
      <c r="AX364" s="14" t="s">
        <v>74</v>
      </c>
      <c r="AY364" s="216" t="s">
        <v>228</v>
      </c>
    </row>
    <row r="365" spans="2:51" s="14" customFormat="1" ht="11.25">
      <c r="B365" s="206"/>
      <c r="C365" s="207"/>
      <c r="D365" s="197" t="s">
        <v>238</v>
      </c>
      <c r="E365" s="208" t="s">
        <v>28</v>
      </c>
      <c r="F365" s="209" t="s">
        <v>600</v>
      </c>
      <c r="G365" s="207"/>
      <c r="H365" s="210">
        <v>26.46</v>
      </c>
      <c r="I365" s="211"/>
      <c r="J365" s="207"/>
      <c r="K365" s="207"/>
      <c r="L365" s="212"/>
      <c r="M365" s="213"/>
      <c r="N365" s="214"/>
      <c r="O365" s="214"/>
      <c r="P365" s="214"/>
      <c r="Q365" s="214"/>
      <c r="R365" s="214"/>
      <c r="S365" s="214"/>
      <c r="T365" s="215"/>
      <c r="AT365" s="216" t="s">
        <v>238</v>
      </c>
      <c r="AU365" s="216" t="s">
        <v>85</v>
      </c>
      <c r="AV365" s="14" t="s">
        <v>85</v>
      </c>
      <c r="AW365" s="14" t="s">
        <v>35</v>
      </c>
      <c r="AX365" s="14" t="s">
        <v>74</v>
      </c>
      <c r="AY365" s="216" t="s">
        <v>228</v>
      </c>
    </row>
    <row r="366" spans="2:51" s="15" customFormat="1" ht="11.25">
      <c r="B366" s="217"/>
      <c r="C366" s="218"/>
      <c r="D366" s="197" t="s">
        <v>238</v>
      </c>
      <c r="E366" s="219" t="s">
        <v>28</v>
      </c>
      <c r="F366" s="220" t="s">
        <v>241</v>
      </c>
      <c r="G366" s="218"/>
      <c r="H366" s="221">
        <v>61.18</v>
      </c>
      <c r="I366" s="222"/>
      <c r="J366" s="218"/>
      <c r="K366" s="218"/>
      <c r="L366" s="223"/>
      <c r="M366" s="224"/>
      <c r="N366" s="225"/>
      <c r="O366" s="225"/>
      <c r="P366" s="225"/>
      <c r="Q366" s="225"/>
      <c r="R366" s="225"/>
      <c r="S366" s="225"/>
      <c r="T366" s="226"/>
      <c r="AT366" s="227" t="s">
        <v>238</v>
      </c>
      <c r="AU366" s="227" t="s">
        <v>85</v>
      </c>
      <c r="AV366" s="15" t="s">
        <v>176</v>
      </c>
      <c r="AW366" s="15" t="s">
        <v>35</v>
      </c>
      <c r="AX366" s="15" t="s">
        <v>82</v>
      </c>
      <c r="AY366" s="227" t="s">
        <v>228</v>
      </c>
    </row>
    <row r="367" spans="1:65" s="2" customFormat="1" ht="37.9" customHeight="1">
      <c r="A367" s="36"/>
      <c r="B367" s="37"/>
      <c r="C367" s="177" t="s">
        <v>605</v>
      </c>
      <c r="D367" s="177" t="s">
        <v>230</v>
      </c>
      <c r="E367" s="178" t="s">
        <v>606</v>
      </c>
      <c r="F367" s="179" t="s">
        <v>607</v>
      </c>
      <c r="G367" s="180" t="s">
        <v>275</v>
      </c>
      <c r="H367" s="181">
        <v>9.68</v>
      </c>
      <c r="I367" s="182"/>
      <c r="J367" s="183">
        <f>ROUND(I367*H367,2)</f>
        <v>0</v>
      </c>
      <c r="K367" s="179" t="s">
        <v>234</v>
      </c>
      <c r="L367" s="41"/>
      <c r="M367" s="184" t="s">
        <v>28</v>
      </c>
      <c r="N367" s="185" t="s">
        <v>45</v>
      </c>
      <c r="O367" s="66"/>
      <c r="P367" s="186">
        <f>O367*H367</f>
        <v>0</v>
      </c>
      <c r="Q367" s="186">
        <v>0</v>
      </c>
      <c r="R367" s="186">
        <f>Q367*H367</f>
        <v>0</v>
      </c>
      <c r="S367" s="186">
        <v>0.075</v>
      </c>
      <c r="T367" s="187">
        <f>S367*H367</f>
        <v>0.726</v>
      </c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R367" s="188" t="s">
        <v>176</v>
      </c>
      <c r="AT367" s="188" t="s">
        <v>230</v>
      </c>
      <c r="AU367" s="188" t="s">
        <v>85</v>
      </c>
      <c r="AY367" s="19" t="s">
        <v>228</v>
      </c>
      <c r="BE367" s="189">
        <f>IF(N367="základní",J367,0)</f>
        <v>0</v>
      </c>
      <c r="BF367" s="189">
        <f>IF(N367="snížená",J367,0)</f>
        <v>0</v>
      </c>
      <c r="BG367" s="189">
        <f>IF(N367="zákl. přenesená",J367,0)</f>
        <v>0</v>
      </c>
      <c r="BH367" s="189">
        <f>IF(N367="sníž. přenesená",J367,0)</f>
        <v>0</v>
      </c>
      <c r="BI367" s="189">
        <f>IF(N367="nulová",J367,0)</f>
        <v>0</v>
      </c>
      <c r="BJ367" s="19" t="s">
        <v>82</v>
      </c>
      <c r="BK367" s="189">
        <f>ROUND(I367*H367,2)</f>
        <v>0</v>
      </c>
      <c r="BL367" s="19" t="s">
        <v>176</v>
      </c>
      <c r="BM367" s="188" t="s">
        <v>608</v>
      </c>
    </row>
    <row r="368" spans="1:47" s="2" customFormat="1" ht="11.25">
      <c r="A368" s="36"/>
      <c r="B368" s="37"/>
      <c r="C368" s="38"/>
      <c r="D368" s="190" t="s">
        <v>236</v>
      </c>
      <c r="E368" s="38"/>
      <c r="F368" s="191" t="s">
        <v>609</v>
      </c>
      <c r="G368" s="38"/>
      <c r="H368" s="38"/>
      <c r="I368" s="192"/>
      <c r="J368" s="38"/>
      <c r="K368" s="38"/>
      <c r="L368" s="41"/>
      <c r="M368" s="193"/>
      <c r="N368" s="194"/>
      <c r="O368" s="66"/>
      <c r="P368" s="66"/>
      <c r="Q368" s="66"/>
      <c r="R368" s="66"/>
      <c r="S368" s="66"/>
      <c r="T368" s="67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T368" s="19" t="s">
        <v>236</v>
      </c>
      <c r="AU368" s="19" t="s">
        <v>85</v>
      </c>
    </row>
    <row r="369" spans="2:51" s="13" customFormat="1" ht="11.25">
      <c r="B369" s="195"/>
      <c r="C369" s="196"/>
      <c r="D369" s="197" t="s">
        <v>238</v>
      </c>
      <c r="E369" s="198" t="s">
        <v>28</v>
      </c>
      <c r="F369" s="199" t="s">
        <v>239</v>
      </c>
      <c r="G369" s="196"/>
      <c r="H369" s="198" t="s">
        <v>28</v>
      </c>
      <c r="I369" s="200"/>
      <c r="J369" s="196"/>
      <c r="K369" s="196"/>
      <c r="L369" s="201"/>
      <c r="M369" s="202"/>
      <c r="N369" s="203"/>
      <c r="O369" s="203"/>
      <c r="P369" s="203"/>
      <c r="Q369" s="203"/>
      <c r="R369" s="203"/>
      <c r="S369" s="203"/>
      <c r="T369" s="204"/>
      <c r="AT369" s="205" t="s">
        <v>238</v>
      </c>
      <c r="AU369" s="205" t="s">
        <v>85</v>
      </c>
      <c r="AV369" s="13" t="s">
        <v>82</v>
      </c>
      <c r="AW369" s="13" t="s">
        <v>35</v>
      </c>
      <c r="AX369" s="13" t="s">
        <v>74</v>
      </c>
      <c r="AY369" s="205" t="s">
        <v>228</v>
      </c>
    </row>
    <row r="370" spans="2:51" s="14" customFormat="1" ht="11.25">
      <c r="B370" s="206"/>
      <c r="C370" s="207"/>
      <c r="D370" s="197" t="s">
        <v>238</v>
      </c>
      <c r="E370" s="208" t="s">
        <v>28</v>
      </c>
      <c r="F370" s="209" t="s">
        <v>610</v>
      </c>
      <c r="G370" s="207"/>
      <c r="H370" s="210">
        <v>8.3</v>
      </c>
      <c r="I370" s="211"/>
      <c r="J370" s="207"/>
      <c r="K370" s="207"/>
      <c r="L370" s="212"/>
      <c r="M370" s="213"/>
      <c r="N370" s="214"/>
      <c r="O370" s="214"/>
      <c r="P370" s="214"/>
      <c r="Q370" s="214"/>
      <c r="R370" s="214"/>
      <c r="S370" s="214"/>
      <c r="T370" s="215"/>
      <c r="AT370" s="216" t="s">
        <v>238</v>
      </c>
      <c r="AU370" s="216" t="s">
        <v>85</v>
      </c>
      <c r="AV370" s="14" t="s">
        <v>85</v>
      </c>
      <c r="AW370" s="14" t="s">
        <v>35</v>
      </c>
      <c r="AX370" s="14" t="s">
        <v>74</v>
      </c>
      <c r="AY370" s="216" t="s">
        <v>228</v>
      </c>
    </row>
    <row r="371" spans="2:51" s="14" customFormat="1" ht="11.25">
      <c r="B371" s="206"/>
      <c r="C371" s="207"/>
      <c r="D371" s="197" t="s">
        <v>238</v>
      </c>
      <c r="E371" s="208" t="s">
        <v>28</v>
      </c>
      <c r="F371" s="209" t="s">
        <v>611</v>
      </c>
      <c r="G371" s="207"/>
      <c r="H371" s="210">
        <v>1.38</v>
      </c>
      <c r="I371" s="211"/>
      <c r="J371" s="207"/>
      <c r="K371" s="207"/>
      <c r="L371" s="212"/>
      <c r="M371" s="213"/>
      <c r="N371" s="214"/>
      <c r="O371" s="214"/>
      <c r="P371" s="214"/>
      <c r="Q371" s="214"/>
      <c r="R371" s="214"/>
      <c r="S371" s="214"/>
      <c r="T371" s="215"/>
      <c r="AT371" s="216" t="s">
        <v>238</v>
      </c>
      <c r="AU371" s="216" t="s">
        <v>85</v>
      </c>
      <c r="AV371" s="14" t="s">
        <v>85</v>
      </c>
      <c r="AW371" s="14" t="s">
        <v>35</v>
      </c>
      <c r="AX371" s="14" t="s">
        <v>74</v>
      </c>
      <c r="AY371" s="216" t="s">
        <v>228</v>
      </c>
    </row>
    <row r="372" spans="2:51" s="15" customFormat="1" ht="11.25">
      <c r="B372" s="217"/>
      <c r="C372" s="218"/>
      <c r="D372" s="197" t="s">
        <v>238</v>
      </c>
      <c r="E372" s="219" t="s">
        <v>28</v>
      </c>
      <c r="F372" s="220" t="s">
        <v>241</v>
      </c>
      <c r="G372" s="218"/>
      <c r="H372" s="221">
        <v>9.68</v>
      </c>
      <c r="I372" s="222"/>
      <c r="J372" s="218"/>
      <c r="K372" s="218"/>
      <c r="L372" s="223"/>
      <c r="M372" s="224"/>
      <c r="N372" s="225"/>
      <c r="O372" s="225"/>
      <c r="P372" s="225"/>
      <c r="Q372" s="225"/>
      <c r="R372" s="225"/>
      <c r="S372" s="225"/>
      <c r="T372" s="226"/>
      <c r="AT372" s="227" t="s">
        <v>238</v>
      </c>
      <c r="AU372" s="227" t="s">
        <v>85</v>
      </c>
      <c r="AV372" s="15" t="s">
        <v>176</v>
      </c>
      <c r="AW372" s="15" t="s">
        <v>35</v>
      </c>
      <c r="AX372" s="15" t="s">
        <v>82</v>
      </c>
      <c r="AY372" s="227" t="s">
        <v>228</v>
      </c>
    </row>
    <row r="373" spans="1:65" s="2" customFormat="1" ht="44.25" customHeight="1">
      <c r="A373" s="36"/>
      <c r="B373" s="37"/>
      <c r="C373" s="177" t="s">
        <v>612</v>
      </c>
      <c r="D373" s="177" t="s">
        <v>230</v>
      </c>
      <c r="E373" s="178" t="s">
        <v>613</v>
      </c>
      <c r="F373" s="179" t="s">
        <v>614</v>
      </c>
      <c r="G373" s="180" t="s">
        <v>275</v>
      </c>
      <c r="H373" s="181">
        <v>2</v>
      </c>
      <c r="I373" s="182"/>
      <c r="J373" s="183">
        <f>ROUND(I373*H373,2)</f>
        <v>0</v>
      </c>
      <c r="K373" s="179" t="s">
        <v>234</v>
      </c>
      <c r="L373" s="41"/>
      <c r="M373" s="184" t="s">
        <v>28</v>
      </c>
      <c r="N373" s="185" t="s">
        <v>45</v>
      </c>
      <c r="O373" s="66"/>
      <c r="P373" s="186">
        <f>O373*H373</f>
        <v>0</v>
      </c>
      <c r="Q373" s="186">
        <v>0</v>
      </c>
      <c r="R373" s="186">
        <f>Q373*H373</f>
        <v>0</v>
      </c>
      <c r="S373" s="186">
        <v>0.065</v>
      </c>
      <c r="T373" s="187">
        <f>S373*H373</f>
        <v>0.13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R373" s="188" t="s">
        <v>176</v>
      </c>
      <c r="AT373" s="188" t="s">
        <v>230</v>
      </c>
      <c r="AU373" s="188" t="s">
        <v>85</v>
      </c>
      <c r="AY373" s="19" t="s">
        <v>228</v>
      </c>
      <c r="BE373" s="189">
        <f>IF(N373="základní",J373,0)</f>
        <v>0</v>
      </c>
      <c r="BF373" s="189">
        <f>IF(N373="snížená",J373,0)</f>
        <v>0</v>
      </c>
      <c r="BG373" s="189">
        <f>IF(N373="zákl. přenesená",J373,0)</f>
        <v>0</v>
      </c>
      <c r="BH373" s="189">
        <f>IF(N373="sníž. přenesená",J373,0)</f>
        <v>0</v>
      </c>
      <c r="BI373" s="189">
        <f>IF(N373="nulová",J373,0)</f>
        <v>0</v>
      </c>
      <c r="BJ373" s="19" t="s">
        <v>82</v>
      </c>
      <c r="BK373" s="189">
        <f>ROUND(I373*H373,2)</f>
        <v>0</v>
      </c>
      <c r="BL373" s="19" t="s">
        <v>176</v>
      </c>
      <c r="BM373" s="188" t="s">
        <v>615</v>
      </c>
    </row>
    <row r="374" spans="1:47" s="2" customFormat="1" ht="11.25">
      <c r="A374" s="36"/>
      <c r="B374" s="37"/>
      <c r="C374" s="38"/>
      <c r="D374" s="190" t="s">
        <v>236</v>
      </c>
      <c r="E374" s="38"/>
      <c r="F374" s="191" t="s">
        <v>616</v>
      </c>
      <c r="G374" s="38"/>
      <c r="H374" s="38"/>
      <c r="I374" s="192"/>
      <c r="J374" s="38"/>
      <c r="K374" s="38"/>
      <c r="L374" s="41"/>
      <c r="M374" s="193"/>
      <c r="N374" s="194"/>
      <c r="O374" s="66"/>
      <c r="P374" s="66"/>
      <c r="Q374" s="66"/>
      <c r="R374" s="66"/>
      <c r="S374" s="66"/>
      <c r="T374" s="67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T374" s="19" t="s">
        <v>236</v>
      </c>
      <c r="AU374" s="19" t="s">
        <v>85</v>
      </c>
    </row>
    <row r="375" spans="2:51" s="13" customFormat="1" ht="11.25">
      <c r="B375" s="195"/>
      <c r="C375" s="196"/>
      <c r="D375" s="197" t="s">
        <v>238</v>
      </c>
      <c r="E375" s="198" t="s">
        <v>28</v>
      </c>
      <c r="F375" s="199" t="s">
        <v>239</v>
      </c>
      <c r="G375" s="196"/>
      <c r="H375" s="198" t="s">
        <v>28</v>
      </c>
      <c r="I375" s="200"/>
      <c r="J375" s="196"/>
      <c r="K375" s="196"/>
      <c r="L375" s="201"/>
      <c r="M375" s="202"/>
      <c r="N375" s="203"/>
      <c r="O375" s="203"/>
      <c r="P375" s="203"/>
      <c r="Q375" s="203"/>
      <c r="R375" s="203"/>
      <c r="S375" s="203"/>
      <c r="T375" s="204"/>
      <c r="AT375" s="205" t="s">
        <v>238</v>
      </c>
      <c r="AU375" s="205" t="s">
        <v>85</v>
      </c>
      <c r="AV375" s="13" t="s">
        <v>82</v>
      </c>
      <c r="AW375" s="13" t="s">
        <v>35</v>
      </c>
      <c r="AX375" s="13" t="s">
        <v>74</v>
      </c>
      <c r="AY375" s="205" t="s">
        <v>228</v>
      </c>
    </row>
    <row r="376" spans="2:51" s="14" customFormat="1" ht="11.25">
      <c r="B376" s="206"/>
      <c r="C376" s="207"/>
      <c r="D376" s="197" t="s">
        <v>238</v>
      </c>
      <c r="E376" s="208" t="s">
        <v>28</v>
      </c>
      <c r="F376" s="209" t="s">
        <v>617</v>
      </c>
      <c r="G376" s="207"/>
      <c r="H376" s="210">
        <v>2</v>
      </c>
      <c r="I376" s="211"/>
      <c r="J376" s="207"/>
      <c r="K376" s="207"/>
      <c r="L376" s="212"/>
      <c r="M376" s="213"/>
      <c r="N376" s="214"/>
      <c r="O376" s="214"/>
      <c r="P376" s="214"/>
      <c r="Q376" s="214"/>
      <c r="R376" s="214"/>
      <c r="S376" s="214"/>
      <c r="T376" s="215"/>
      <c r="AT376" s="216" t="s">
        <v>238</v>
      </c>
      <c r="AU376" s="216" t="s">
        <v>85</v>
      </c>
      <c r="AV376" s="14" t="s">
        <v>85</v>
      </c>
      <c r="AW376" s="14" t="s">
        <v>35</v>
      </c>
      <c r="AX376" s="14" t="s">
        <v>82</v>
      </c>
      <c r="AY376" s="216" t="s">
        <v>228</v>
      </c>
    </row>
    <row r="377" spans="1:65" s="2" customFormat="1" ht="44.25" customHeight="1">
      <c r="A377" s="36"/>
      <c r="B377" s="37"/>
      <c r="C377" s="177" t="s">
        <v>618</v>
      </c>
      <c r="D377" s="177" t="s">
        <v>230</v>
      </c>
      <c r="E377" s="178" t="s">
        <v>619</v>
      </c>
      <c r="F377" s="179" t="s">
        <v>620</v>
      </c>
      <c r="G377" s="180" t="s">
        <v>275</v>
      </c>
      <c r="H377" s="181">
        <v>3.024</v>
      </c>
      <c r="I377" s="182"/>
      <c r="J377" s="183">
        <f>ROUND(I377*H377,2)</f>
        <v>0</v>
      </c>
      <c r="K377" s="179" t="s">
        <v>234</v>
      </c>
      <c r="L377" s="41"/>
      <c r="M377" s="184" t="s">
        <v>28</v>
      </c>
      <c r="N377" s="185" t="s">
        <v>45</v>
      </c>
      <c r="O377" s="66"/>
      <c r="P377" s="186">
        <f>O377*H377</f>
        <v>0</v>
      </c>
      <c r="Q377" s="186">
        <v>0</v>
      </c>
      <c r="R377" s="186">
        <f>Q377*H377</f>
        <v>0</v>
      </c>
      <c r="S377" s="186">
        <v>0.041</v>
      </c>
      <c r="T377" s="187">
        <f>S377*H377</f>
        <v>0.12398400000000001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188" t="s">
        <v>176</v>
      </c>
      <c r="AT377" s="188" t="s">
        <v>230</v>
      </c>
      <c r="AU377" s="188" t="s">
        <v>85</v>
      </c>
      <c r="AY377" s="19" t="s">
        <v>228</v>
      </c>
      <c r="BE377" s="189">
        <f>IF(N377="základní",J377,0)</f>
        <v>0</v>
      </c>
      <c r="BF377" s="189">
        <f>IF(N377="snížená",J377,0)</f>
        <v>0</v>
      </c>
      <c r="BG377" s="189">
        <f>IF(N377="zákl. přenesená",J377,0)</f>
        <v>0</v>
      </c>
      <c r="BH377" s="189">
        <f>IF(N377="sníž. přenesená",J377,0)</f>
        <v>0</v>
      </c>
      <c r="BI377" s="189">
        <f>IF(N377="nulová",J377,0)</f>
        <v>0</v>
      </c>
      <c r="BJ377" s="19" t="s">
        <v>82</v>
      </c>
      <c r="BK377" s="189">
        <f>ROUND(I377*H377,2)</f>
        <v>0</v>
      </c>
      <c r="BL377" s="19" t="s">
        <v>176</v>
      </c>
      <c r="BM377" s="188" t="s">
        <v>621</v>
      </c>
    </row>
    <row r="378" spans="1:47" s="2" customFormat="1" ht="11.25">
      <c r="A378" s="36"/>
      <c r="B378" s="37"/>
      <c r="C378" s="38"/>
      <c r="D378" s="190" t="s">
        <v>236</v>
      </c>
      <c r="E378" s="38"/>
      <c r="F378" s="191" t="s">
        <v>622</v>
      </c>
      <c r="G378" s="38"/>
      <c r="H378" s="38"/>
      <c r="I378" s="192"/>
      <c r="J378" s="38"/>
      <c r="K378" s="38"/>
      <c r="L378" s="41"/>
      <c r="M378" s="193"/>
      <c r="N378" s="194"/>
      <c r="O378" s="66"/>
      <c r="P378" s="66"/>
      <c r="Q378" s="66"/>
      <c r="R378" s="66"/>
      <c r="S378" s="66"/>
      <c r="T378" s="67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T378" s="19" t="s">
        <v>236</v>
      </c>
      <c r="AU378" s="19" t="s">
        <v>85</v>
      </c>
    </row>
    <row r="379" spans="2:51" s="13" customFormat="1" ht="11.25">
      <c r="B379" s="195"/>
      <c r="C379" s="196"/>
      <c r="D379" s="197" t="s">
        <v>238</v>
      </c>
      <c r="E379" s="198" t="s">
        <v>28</v>
      </c>
      <c r="F379" s="199" t="s">
        <v>239</v>
      </c>
      <c r="G379" s="196"/>
      <c r="H379" s="198" t="s">
        <v>28</v>
      </c>
      <c r="I379" s="200"/>
      <c r="J379" s="196"/>
      <c r="K379" s="196"/>
      <c r="L379" s="201"/>
      <c r="M379" s="202"/>
      <c r="N379" s="203"/>
      <c r="O379" s="203"/>
      <c r="P379" s="203"/>
      <c r="Q379" s="203"/>
      <c r="R379" s="203"/>
      <c r="S379" s="203"/>
      <c r="T379" s="204"/>
      <c r="AT379" s="205" t="s">
        <v>238</v>
      </c>
      <c r="AU379" s="205" t="s">
        <v>85</v>
      </c>
      <c r="AV379" s="13" t="s">
        <v>82</v>
      </c>
      <c r="AW379" s="13" t="s">
        <v>35</v>
      </c>
      <c r="AX379" s="13" t="s">
        <v>74</v>
      </c>
      <c r="AY379" s="205" t="s">
        <v>228</v>
      </c>
    </row>
    <row r="380" spans="2:51" s="14" customFormat="1" ht="11.25">
      <c r="B380" s="206"/>
      <c r="C380" s="207"/>
      <c r="D380" s="197" t="s">
        <v>238</v>
      </c>
      <c r="E380" s="208" t="s">
        <v>28</v>
      </c>
      <c r="F380" s="209" t="s">
        <v>623</v>
      </c>
      <c r="G380" s="207"/>
      <c r="H380" s="210">
        <v>3.024</v>
      </c>
      <c r="I380" s="211"/>
      <c r="J380" s="207"/>
      <c r="K380" s="207"/>
      <c r="L380" s="212"/>
      <c r="M380" s="213"/>
      <c r="N380" s="214"/>
      <c r="O380" s="214"/>
      <c r="P380" s="214"/>
      <c r="Q380" s="214"/>
      <c r="R380" s="214"/>
      <c r="S380" s="214"/>
      <c r="T380" s="215"/>
      <c r="AT380" s="216" t="s">
        <v>238</v>
      </c>
      <c r="AU380" s="216" t="s">
        <v>85</v>
      </c>
      <c r="AV380" s="14" t="s">
        <v>85</v>
      </c>
      <c r="AW380" s="14" t="s">
        <v>35</v>
      </c>
      <c r="AX380" s="14" t="s">
        <v>82</v>
      </c>
      <c r="AY380" s="216" t="s">
        <v>228</v>
      </c>
    </row>
    <row r="381" spans="1:65" s="2" customFormat="1" ht="37.9" customHeight="1">
      <c r="A381" s="36"/>
      <c r="B381" s="37"/>
      <c r="C381" s="177" t="s">
        <v>624</v>
      </c>
      <c r="D381" s="177" t="s">
        <v>230</v>
      </c>
      <c r="E381" s="178" t="s">
        <v>625</v>
      </c>
      <c r="F381" s="179" t="s">
        <v>626</v>
      </c>
      <c r="G381" s="180" t="s">
        <v>275</v>
      </c>
      <c r="H381" s="181">
        <v>3</v>
      </c>
      <c r="I381" s="182"/>
      <c r="J381" s="183">
        <f>ROUND(I381*H381,2)</f>
        <v>0</v>
      </c>
      <c r="K381" s="179" t="s">
        <v>234</v>
      </c>
      <c r="L381" s="41"/>
      <c r="M381" s="184" t="s">
        <v>28</v>
      </c>
      <c r="N381" s="185" t="s">
        <v>45</v>
      </c>
      <c r="O381" s="66"/>
      <c r="P381" s="186">
        <f>O381*H381</f>
        <v>0</v>
      </c>
      <c r="Q381" s="186">
        <v>0</v>
      </c>
      <c r="R381" s="186">
        <f>Q381*H381</f>
        <v>0</v>
      </c>
      <c r="S381" s="186">
        <v>0.076</v>
      </c>
      <c r="T381" s="187">
        <f>S381*H381</f>
        <v>0.22799999999999998</v>
      </c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R381" s="188" t="s">
        <v>176</v>
      </c>
      <c r="AT381" s="188" t="s">
        <v>230</v>
      </c>
      <c r="AU381" s="188" t="s">
        <v>85</v>
      </c>
      <c r="AY381" s="19" t="s">
        <v>228</v>
      </c>
      <c r="BE381" s="189">
        <f>IF(N381="základní",J381,0)</f>
        <v>0</v>
      </c>
      <c r="BF381" s="189">
        <f>IF(N381="snížená",J381,0)</f>
        <v>0</v>
      </c>
      <c r="BG381" s="189">
        <f>IF(N381="zákl. přenesená",J381,0)</f>
        <v>0</v>
      </c>
      <c r="BH381" s="189">
        <f>IF(N381="sníž. přenesená",J381,0)</f>
        <v>0</v>
      </c>
      <c r="BI381" s="189">
        <f>IF(N381="nulová",J381,0)</f>
        <v>0</v>
      </c>
      <c r="BJ381" s="19" t="s">
        <v>82</v>
      </c>
      <c r="BK381" s="189">
        <f>ROUND(I381*H381,2)</f>
        <v>0</v>
      </c>
      <c r="BL381" s="19" t="s">
        <v>176</v>
      </c>
      <c r="BM381" s="188" t="s">
        <v>627</v>
      </c>
    </row>
    <row r="382" spans="1:47" s="2" customFormat="1" ht="11.25">
      <c r="A382" s="36"/>
      <c r="B382" s="37"/>
      <c r="C382" s="38"/>
      <c r="D382" s="190" t="s">
        <v>236</v>
      </c>
      <c r="E382" s="38"/>
      <c r="F382" s="191" t="s">
        <v>628</v>
      </c>
      <c r="G382" s="38"/>
      <c r="H382" s="38"/>
      <c r="I382" s="192"/>
      <c r="J382" s="38"/>
      <c r="K382" s="38"/>
      <c r="L382" s="41"/>
      <c r="M382" s="193"/>
      <c r="N382" s="194"/>
      <c r="O382" s="66"/>
      <c r="P382" s="66"/>
      <c r="Q382" s="66"/>
      <c r="R382" s="66"/>
      <c r="S382" s="66"/>
      <c r="T382" s="67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T382" s="19" t="s">
        <v>236</v>
      </c>
      <c r="AU382" s="19" t="s">
        <v>85</v>
      </c>
    </row>
    <row r="383" spans="2:51" s="13" customFormat="1" ht="11.25">
      <c r="B383" s="195"/>
      <c r="C383" s="196"/>
      <c r="D383" s="197" t="s">
        <v>238</v>
      </c>
      <c r="E383" s="198" t="s">
        <v>28</v>
      </c>
      <c r="F383" s="199" t="s">
        <v>239</v>
      </c>
      <c r="G383" s="196"/>
      <c r="H383" s="198" t="s">
        <v>28</v>
      </c>
      <c r="I383" s="200"/>
      <c r="J383" s="196"/>
      <c r="K383" s="196"/>
      <c r="L383" s="201"/>
      <c r="M383" s="202"/>
      <c r="N383" s="203"/>
      <c r="O383" s="203"/>
      <c r="P383" s="203"/>
      <c r="Q383" s="203"/>
      <c r="R383" s="203"/>
      <c r="S383" s="203"/>
      <c r="T383" s="204"/>
      <c r="AT383" s="205" t="s">
        <v>238</v>
      </c>
      <c r="AU383" s="205" t="s">
        <v>85</v>
      </c>
      <c r="AV383" s="13" t="s">
        <v>82</v>
      </c>
      <c r="AW383" s="13" t="s">
        <v>35</v>
      </c>
      <c r="AX383" s="13" t="s">
        <v>74</v>
      </c>
      <c r="AY383" s="205" t="s">
        <v>228</v>
      </c>
    </row>
    <row r="384" spans="2:51" s="14" customFormat="1" ht="11.25">
      <c r="B384" s="206"/>
      <c r="C384" s="207"/>
      <c r="D384" s="197" t="s">
        <v>238</v>
      </c>
      <c r="E384" s="208" t="s">
        <v>28</v>
      </c>
      <c r="F384" s="209" t="s">
        <v>629</v>
      </c>
      <c r="G384" s="207"/>
      <c r="H384" s="210">
        <v>3</v>
      </c>
      <c r="I384" s="211"/>
      <c r="J384" s="207"/>
      <c r="K384" s="207"/>
      <c r="L384" s="212"/>
      <c r="M384" s="213"/>
      <c r="N384" s="214"/>
      <c r="O384" s="214"/>
      <c r="P384" s="214"/>
      <c r="Q384" s="214"/>
      <c r="R384" s="214"/>
      <c r="S384" s="214"/>
      <c r="T384" s="215"/>
      <c r="AT384" s="216" t="s">
        <v>238</v>
      </c>
      <c r="AU384" s="216" t="s">
        <v>85</v>
      </c>
      <c r="AV384" s="14" t="s">
        <v>85</v>
      </c>
      <c r="AW384" s="14" t="s">
        <v>35</v>
      </c>
      <c r="AX384" s="14" t="s">
        <v>82</v>
      </c>
      <c r="AY384" s="216" t="s">
        <v>228</v>
      </c>
    </row>
    <row r="385" spans="1:65" s="2" customFormat="1" ht="55.5" customHeight="1">
      <c r="A385" s="36"/>
      <c r="B385" s="37"/>
      <c r="C385" s="177" t="s">
        <v>630</v>
      </c>
      <c r="D385" s="177" t="s">
        <v>230</v>
      </c>
      <c r="E385" s="178" t="s">
        <v>631</v>
      </c>
      <c r="F385" s="179" t="s">
        <v>632</v>
      </c>
      <c r="G385" s="180" t="s">
        <v>233</v>
      </c>
      <c r="H385" s="181">
        <v>3.705</v>
      </c>
      <c r="I385" s="182"/>
      <c r="J385" s="183">
        <f>ROUND(I385*H385,2)</f>
        <v>0</v>
      </c>
      <c r="K385" s="179" t="s">
        <v>234</v>
      </c>
      <c r="L385" s="41"/>
      <c r="M385" s="184" t="s">
        <v>28</v>
      </c>
      <c r="N385" s="185" t="s">
        <v>45</v>
      </c>
      <c r="O385" s="66"/>
      <c r="P385" s="186">
        <f>O385*H385</f>
        <v>0</v>
      </c>
      <c r="Q385" s="186">
        <v>0</v>
      </c>
      <c r="R385" s="186">
        <f>Q385*H385</f>
        <v>0</v>
      </c>
      <c r="S385" s="186">
        <v>2.5</v>
      </c>
      <c r="T385" s="187">
        <f>S385*H385</f>
        <v>9.2625</v>
      </c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R385" s="188" t="s">
        <v>176</v>
      </c>
      <c r="AT385" s="188" t="s">
        <v>230</v>
      </c>
      <c r="AU385" s="188" t="s">
        <v>85</v>
      </c>
      <c r="AY385" s="19" t="s">
        <v>228</v>
      </c>
      <c r="BE385" s="189">
        <f>IF(N385="základní",J385,0)</f>
        <v>0</v>
      </c>
      <c r="BF385" s="189">
        <f>IF(N385="snížená",J385,0)</f>
        <v>0</v>
      </c>
      <c r="BG385" s="189">
        <f>IF(N385="zákl. přenesená",J385,0)</f>
        <v>0</v>
      </c>
      <c r="BH385" s="189">
        <f>IF(N385="sníž. přenesená",J385,0)</f>
        <v>0</v>
      </c>
      <c r="BI385" s="189">
        <f>IF(N385="nulová",J385,0)</f>
        <v>0</v>
      </c>
      <c r="BJ385" s="19" t="s">
        <v>82</v>
      </c>
      <c r="BK385" s="189">
        <f>ROUND(I385*H385,2)</f>
        <v>0</v>
      </c>
      <c r="BL385" s="19" t="s">
        <v>176</v>
      </c>
      <c r="BM385" s="188" t="s">
        <v>633</v>
      </c>
    </row>
    <row r="386" spans="1:47" s="2" customFormat="1" ht="11.25">
      <c r="A386" s="36"/>
      <c r="B386" s="37"/>
      <c r="C386" s="38"/>
      <c r="D386" s="190" t="s">
        <v>236</v>
      </c>
      <c r="E386" s="38"/>
      <c r="F386" s="191" t="s">
        <v>634</v>
      </c>
      <c r="G386" s="38"/>
      <c r="H386" s="38"/>
      <c r="I386" s="192"/>
      <c r="J386" s="38"/>
      <c r="K386" s="38"/>
      <c r="L386" s="41"/>
      <c r="M386" s="193"/>
      <c r="N386" s="194"/>
      <c r="O386" s="66"/>
      <c r="P386" s="66"/>
      <c r="Q386" s="66"/>
      <c r="R386" s="66"/>
      <c r="S386" s="66"/>
      <c r="T386" s="67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T386" s="19" t="s">
        <v>236</v>
      </c>
      <c r="AU386" s="19" t="s">
        <v>85</v>
      </c>
    </row>
    <row r="387" spans="2:51" s="13" customFormat="1" ht="11.25">
      <c r="B387" s="195"/>
      <c r="C387" s="196"/>
      <c r="D387" s="197" t="s">
        <v>238</v>
      </c>
      <c r="E387" s="198" t="s">
        <v>28</v>
      </c>
      <c r="F387" s="199" t="s">
        <v>239</v>
      </c>
      <c r="G387" s="196"/>
      <c r="H387" s="198" t="s">
        <v>28</v>
      </c>
      <c r="I387" s="200"/>
      <c r="J387" s="196"/>
      <c r="K387" s="196"/>
      <c r="L387" s="201"/>
      <c r="M387" s="202"/>
      <c r="N387" s="203"/>
      <c r="O387" s="203"/>
      <c r="P387" s="203"/>
      <c r="Q387" s="203"/>
      <c r="R387" s="203"/>
      <c r="S387" s="203"/>
      <c r="T387" s="204"/>
      <c r="AT387" s="205" t="s">
        <v>238</v>
      </c>
      <c r="AU387" s="205" t="s">
        <v>85</v>
      </c>
      <c r="AV387" s="13" t="s">
        <v>82</v>
      </c>
      <c r="AW387" s="13" t="s">
        <v>35</v>
      </c>
      <c r="AX387" s="13" t="s">
        <v>74</v>
      </c>
      <c r="AY387" s="205" t="s">
        <v>228</v>
      </c>
    </row>
    <row r="388" spans="2:51" s="14" customFormat="1" ht="11.25">
      <c r="B388" s="206"/>
      <c r="C388" s="207"/>
      <c r="D388" s="197" t="s">
        <v>238</v>
      </c>
      <c r="E388" s="208" t="s">
        <v>28</v>
      </c>
      <c r="F388" s="209" t="s">
        <v>635</v>
      </c>
      <c r="G388" s="207"/>
      <c r="H388" s="210">
        <v>3.705</v>
      </c>
      <c r="I388" s="211"/>
      <c r="J388" s="207"/>
      <c r="K388" s="207"/>
      <c r="L388" s="212"/>
      <c r="M388" s="213"/>
      <c r="N388" s="214"/>
      <c r="O388" s="214"/>
      <c r="P388" s="214"/>
      <c r="Q388" s="214"/>
      <c r="R388" s="214"/>
      <c r="S388" s="214"/>
      <c r="T388" s="215"/>
      <c r="AT388" s="216" t="s">
        <v>238</v>
      </c>
      <c r="AU388" s="216" t="s">
        <v>85</v>
      </c>
      <c r="AV388" s="14" t="s">
        <v>85</v>
      </c>
      <c r="AW388" s="14" t="s">
        <v>35</v>
      </c>
      <c r="AX388" s="14" t="s">
        <v>82</v>
      </c>
      <c r="AY388" s="216" t="s">
        <v>228</v>
      </c>
    </row>
    <row r="389" spans="1:65" s="2" customFormat="1" ht="37.9" customHeight="1">
      <c r="A389" s="36"/>
      <c r="B389" s="37"/>
      <c r="C389" s="177" t="s">
        <v>636</v>
      </c>
      <c r="D389" s="177" t="s">
        <v>230</v>
      </c>
      <c r="E389" s="178" t="s">
        <v>637</v>
      </c>
      <c r="F389" s="179" t="s">
        <v>638</v>
      </c>
      <c r="G389" s="180" t="s">
        <v>510</v>
      </c>
      <c r="H389" s="181">
        <v>13</v>
      </c>
      <c r="I389" s="182"/>
      <c r="J389" s="183">
        <f>ROUND(I389*H389,2)</f>
        <v>0</v>
      </c>
      <c r="K389" s="179" t="s">
        <v>234</v>
      </c>
      <c r="L389" s="41"/>
      <c r="M389" s="184" t="s">
        <v>28</v>
      </c>
      <c r="N389" s="185" t="s">
        <v>45</v>
      </c>
      <c r="O389" s="66"/>
      <c r="P389" s="186">
        <f>O389*H389</f>
        <v>0</v>
      </c>
      <c r="Q389" s="186">
        <v>0</v>
      </c>
      <c r="R389" s="186">
        <f>Q389*H389</f>
        <v>0</v>
      </c>
      <c r="S389" s="186">
        <v>0.228</v>
      </c>
      <c r="T389" s="187">
        <f>S389*H389</f>
        <v>2.964</v>
      </c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R389" s="188" t="s">
        <v>176</v>
      </c>
      <c r="AT389" s="188" t="s">
        <v>230</v>
      </c>
      <c r="AU389" s="188" t="s">
        <v>85</v>
      </c>
      <c r="AY389" s="19" t="s">
        <v>228</v>
      </c>
      <c r="BE389" s="189">
        <f>IF(N389="základní",J389,0)</f>
        <v>0</v>
      </c>
      <c r="BF389" s="189">
        <f>IF(N389="snížená",J389,0)</f>
        <v>0</v>
      </c>
      <c r="BG389" s="189">
        <f>IF(N389="zákl. přenesená",J389,0)</f>
        <v>0</v>
      </c>
      <c r="BH389" s="189">
        <f>IF(N389="sníž. přenesená",J389,0)</f>
        <v>0</v>
      </c>
      <c r="BI389" s="189">
        <f>IF(N389="nulová",J389,0)</f>
        <v>0</v>
      </c>
      <c r="BJ389" s="19" t="s">
        <v>82</v>
      </c>
      <c r="BK389" s="189">
        <f>ROUND(I389*H389,2)</f>
        <v>0</v>
      </c>
      <c r="BL389" s="19" t="s">
        <v>176</v>
      </c>
      <c r="BM389" s="188" t="s">
        <v>639</v>
      </c>
    </row>
    <row r="390" spans="1:47" s="2" customFormat="1" ht="11.25">
      <c r="A390" s="36"/>
      <c r="B390" s="37"/>
      <c r="C390" s="38"/>
      <c r="D390" s="190" t="s">
        <v>236</v>
      </c>
      <c r="E390" s="38"/>
      <c r="F390" s="191" t="s">
        <v>640</v>
      </c>
      <c r="G390" s="38"/>
      <c r="H390" s="38"/>
      <c r="I390" s="192"/>
      <c r="J390" s="38"/>
      <c r="K390" s="38"/>
      <c r="L390" s="41"/>
      <c r="M390" s="193"/>
      <c r="N390" s="194"/>
      <c r="O390" s="66"/>
      <c r="P390" s="66"/>
      <c r="Q390" s="66"/>
      <c r="R390" s="66"/>
      <c r="S390" s="66"/>
      <c r="T390" s="67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T390" s="19" t="s">
        <v>236</v>
      </c>
      <c r="AU390" s="19" t="s">
        <v>85</v>
      </c>
    </row>
    <row r="391" spans="2:51" s="13" customFormat="1" ht="11.25">
      <c r="B391" s="195"/>
      <c r="C391" s="196"/>
      <c r="D391" s="197" t="s">
        <v>238</v>
      </c>
      <c r="E391" s="198" t="s">
        <v>28</v>
      </c>
      <c r="F391" s="199" t="s">
        <v>239</v>
      </c>
      <c r="G391" s="196"/>
      <c r="H391" s="198" t="s">
        <v>28</v>
      </c>
      <c r="I391" s="200"/>
      <c r="J391" s="196"/>
      <c r="K391" s="196"/>
      <c r="L391" s="201"/>
      <c r="M391" s="202"/>
      <c r="N391" s="203"/>
      <c r="O391" s="203"/>
      <c r="P391" s="203"/>
      <c r="Q391" s="203"/>
      <c r="R391" s="203"/>
      <c r="S391" s="203"/>
      <c r="T391" s="204"/>
      <c r="AT391" s="205" t="s">
        <v>238</v>
      </c>
      <c r="AU391" s="205" t="s">
        <v>85</v>
      </c>
      <c r="AV391" s="13" t="s">
        <v>82</v>
      </c>
      <c r="AW391" s="13" t="s">
        <v>35</v>
      </c>
      <c r="AX391" s="13" t="s">
        <v>74</v>
      </c>
      <c r="AY391" s="205" t="s">
        <v>228</v>
      </c>
    </row>
    <row r="392" spans="2:51" s="14" customFormat="1" ht="11.25">
      <c r="B392" s="206"/>
      <c r="C392" s="207"/>
      <c r="D392" s="197" t="s">
        <v>238</v>
      </c>
      <c r="E392" s="208" t="s">
        <v>28</v>
      </c>
      <c r="F392" s="209" t="s">
        <v>256</v>
      </c>
      <c r="G392" s="207"/>
      <c r="H392" s="210">
        <v>5</v>
      </c>
      <c r="I392" s="211"/>
      <c r="J392" s="207"/>
      <c r="K392" s="207"/>
      <c r="L392" s="212"/>
      <c r="M392" s="213"/>
      <c r="N392" s="214"/>
      <c r="O392" s="214"/>
      <c r="P392" s="214"/>
      <c r="Q392" s="214"/>
      <c r="R392" s="214"/>
      <c r="S392" s="214"/>
      <c r="T392" s="215"/>
      <c r="AT392" s="216" t="s">
        <v>238</v>
      </c>
      <c r="AU392" s="216" t="s">
        <v>85</v>
      </c>
      <c r="AV392" s="14" t="s">
        <v>85</v>
      </c>
      <c r="AW392" s="14" t="s">
        <v>35</v>
      </c>
      <c r="AX392" s="14" t="s">
        <v>74</v>
      </c>
      <c r="AY392" s="216" t="s">
        <v>228</v>
      </c>
    </row>
    <row r="393" spans="2:51" s="13" customFormat="1" ht="11.25">
      <c r="B393" s="195"/>
      <c r="C393" s="196"/>
      <c r="D393" s="197" t="s">
        <v>238</v>
      </c>
      <c r="E393" s="198" t="s">
        <v>28</v>
      </c>
      <c r="F393" s="199" t="s">
        <v>641</v>
      </c>
      <c r="G393" s="196"/>
      <c r="H393" s="198" t="s">
        <v>28</v>
      </c>
      <c r="I393" s="200"/>
      <c r="J393" s="196"/>
      <c r="K393" s="196"/>
      <c r="L393" s="201"/>
      <c r="M393" s="202"/>
      <c r="N393" s="203"/>
      <c r="O393" s="203"/>
      <c r="P393" s="203"/>
      <c r="Q393" s="203"/>
      <c r="R393" s="203"/>
      <c r="S393" s="203"/>
      <c r="T393" s="204"/>
      <c r="AT393" s="205" t="s">
        <v>238</v>
      </c>
      <c r="AU393" s="205" t="s">
        <v>85</v>
      </c>
      <c r="AV393" s="13" t="s">
        <v>82</v>
      </c>
      <c r="AW393" s="13" t="s">
        <v>35</v>
      </c>
      <c r="AX393" s="13" t="s">
        <v>74</v>
      </c>
      <c r="AY393" s="205" t="s">
        <v>228</v>
      </c>
    </row>
    <row r="394" spans="2:51" s="14" customFormat="1" ht="11.25">
      <c r="B394" s="206"/>
      <c r="C394" s="207"/>
      <c r="D394" s="197" t="s">
        <v>238</v>
      </c>
      <c r="E394" s="208" t="s">
        <v>28</v>
      </c>
      <c r="F394" s="209" t="s">
        <v>272</v>
      </c>
      <c r="G394" s="207"/>
      <c r="H394" s="210">
        <v>8</v>
      </c>
      <c r="I394" s="211"/>
      <c r="J394" s="207"/>
      <c r="K394" s="207"/>
      <c r="L394" s="212"/>
      <c r="M394" s="213"/>
      <c r="N394" s="214"/>
      <c r="O394" s="214"/>
      <c r="P394" s="214"/>
      <c r="Q394" s="214"/>
      <c r="R394" s="214"/>
      <c r="S394" s="214"/>
      <c r="T394" s="215"/>
      <c r="AT394" s="216" t="s">
        <v>238</v>
      </c>
      <c r="AU394" s="216" t="s">
        <v>85</v>
      </c>
      <c r="AV394" s="14" t="s">
        <v>85</v>
      </c>
      <c r="AW394" s="14" t="s">
        <v>35</v>
      </c>
      <c r="AX394" s="14" t="s">
        <v>74</v>
      </c>
      <c r="AY394" s="216" t="s">
        <v>228</v>
      </c>
    </row>
    <row r="395" spans="2:51" s="15" customFormat="1" ht="11.25">
      <c r="B395" s="217"/>
      <c r="C395" s="218"/>
      <c r="D395" s="197" t="s">
        <v>238</v>
      </c>
      <c r="E395" s="219" t="s">
        <v>28</v>
      </c>
      <c r="F395" s="220" t="s">
        <v>241</v>
      </c>
      <c r="G395" s="218"/>
      <c r="H395" s="221">
        <v>13</v>
      </c>
      <c r="I395" s="222"/>
      <c r="J395" s="218"/>
      <c r="K395" s="218"/>
      <c r="L395" s="223"/>
      <c r="M395" s="224"/>
      <c r="N395" s="225"/>
      <c r="O395" s="225"/>
      <c r="P395" s="225"/>
      <c r="Q395" s="225"/>
      <c r="R395" s="225"/>
      <c r="S395" s="225"/>
      <c r="T395" s="226"/>
      <c r="AT395" s="227" t="s">
        <v>238</v>
      </c>
      <c r="AU395" s="227" t="s">
        <v>85</v>
      </c>
      <c r="AV395" s="15" t="s">
        <v>176</v>
      </c>
      <c r="AW395" s="15" t="s">
        <v>35</v>
      </c>
      <c r="AX395" s="15" t="s">
        <v>82</v>
      </c>
      <c r="AY395" s="227" t="s">
        <v>228</v>
      </c>
    </row>
    <row r="396" spans="1:65" s="2" customFormat="1" ht="55.5" customHeight="1">
      <c r="A396" s="36"/>
      <c r="B396" s="37"/>
      <c r="C396" s="177" t="s">
        <v>642</v>
      </c>
      <c r="D396" s="177" t="s">
        <v>230</v>
      </c>
      <c r="E396" s="178" t="s">
        <v>643</v>
      </c>
      <c r="F396" s="179" t="s">
        <v>644</v>
      </c>
      <c r="G396" s="180" t="s">
        <v>233</v>
      </c>
      <c r="H396" s="181">
        <v>1.649</v>
      </c>
      <c r="I396" s="182"/>
      <c r="J396" s="183">
        <f>ROUND(I396*H396,2)</f>
        <v>0</v>
      </c>
      <c r="K396" s="179" t="s">
        <v>234</v>
      </c>
      <c r="L396" s="41"/>
      <c r="M396" s="184" t="s">
        <v>28</v>
      </c>
      <c r="N396" s="185" t="s">
        <v>45</v>
      </c>
      <c r="O396" s="66"/>
      <c r="P396" s="186">
        <f>O396*H396</f>
        <v>0</v>
      </c>
      <c r="Q396" s="186">
        <v>0</v>
      </c>
      <c r="R396" s="186">
        <f>Q396*H396</f>
        <v>0</v>
      </c>
      <c r="S396" s="186">
        <v>1.8</v>
      </c>
      <c r="T396" s="187">
        <f>S396*H396</f>
        <v>2.9682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188" t="s">
        <v>176</v>
      </c>
      <c r="AT396" s="188" t="s">
        <v>230</v>
      </c>
      <c r="AU396" s="188" t="s">
        <v>85</v>
      </c>
      <c r="AY396" s="19" t="s">
        <v>228</v>
      </c>
      <c r="BE396" s="189">
        <f>IF(N396="základní",J396,0)</f>
        <v>0</v>
      </c>
      <c r="BF396" s="189">
        <f>IF(N396="snížená",J396,0)</f>
        <v>0</v>
      </c>
      <c r="BG396" s="189">
        <f>IF(N396="zákl. přenesená",J396,0)</f>
        <v>0</v>
      </c>
      <c r="BH396" s="189">
        <f>IF(N396="sníž. přenesená",J396,0)</f>
        <v>0</v>
      </c>
      <c r="BI396" s="189">
        <f>IF(N396="nulová",J396,0)</f>
        <v>0</v>
      </c>
      <c r="BJ396" s="19" t="s">
        <v>82</v>
      </c>
      <c r="BK396" s="189">
        <f>ROUND(I396*H396,2)</f>
        <v>0</v>
      </c>
      <c r="BL396" s="19" t="s">
        <v>176</v>
      </c>
      <c r="BM396" s="188" t="s">
        <v>645</v>
      </c>
    </row>
    <row r="397" spans="1:47" s="2" customFormat="1" ht="11.25">
      <c r="A397" s="36"/>
      <c r="B397" s="37"/>
      <c r="C397" s="38"/>
      <c r="D397" s="190" t="s">
        <v>236</v>
      </c>
      <c r="E397" s="38"/>
      <c r="F397" s="191" t="s">
        <v>646</v>
      </c>
      <c r="G397" s="38"/>
      <c r="H397" s="38"/>
      <c r="I397" s="192"/>
      <c r="J397" s="38"/>
      <c r="K397" s="38"/>
      <c r="L397" s="41"/>
      <c r="M397" s="193"/>
      <c r="N397" s="194"/>
      <c r="O397" s="66"/>
      <c r="P397" s="66"/>
      <c r="Q397" s="66"/>
      <c r="R397" s="66"/>
      <c r="S397" s="66"/>
      <c r="T397" s="67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T397" s="19" t="s">
        <v>236</v>
      </c>
      <c r="AU397" s="19" t="s">
        <v>85</v>
      </c>
    </row>
    <row r="398" spans="2:51" s="13" customFormat="1" ht="11.25">
      <c r="B398" s="195"/>
      <c r="C398" s="196"/>
      <c r="D398" s="197" t="s">
        <v>238</v>
      </c>
      <c r="E398" s="198" t="s">
        <v>28</v>
      </c>
      <c r="F398" s="199" t="s">
        <v>239</v>
      </c>
      <c r="G398" s="196"/>
      <c r="H398" s="198" t="s">
        <v>28</v>
      </c>
      <c r="I398" s="200"/>
      <c r="J398" s="196"/>
      <c r="K398" s="196"/>
      <c r="L398" s="201"/>
      <c r="M398" s="202"/>
      <c r="N398" s="203"/>
      <c r="O398" s="203"/>
      <c r="P398" s="203"/>
      <c r="Q398" s="203"/>
      <c r="R398" s="203"/>
      <c r="S398" s="203"/>
      <c r="T398" s="204"/>
      <c r="AT398" s="205" t="s">
        <v>238</v>
      </c>
      <c r="AU398" s="205" t="s">
        <v>85</v>
      </c>
      <c r="AV398" s="13" t="s">
        <v>82</v>
      </c>
      <c r="AW398" s="13" t="s">
        <v>35</v>
      </c>
      <c r="AX398" s="13" t="s">
        <v>74</v>
      </c>
      <c r="AY398" s="205" t="s">
        <v>228</v>
      </c>
    </row>
    <row r="399" spans="2:51" s="14" customFormat="1" ht="11.25">
      <c r="B399" s="206"/>
      <c r="C399" s="207"/>
      <c r="D399" s="197" t="s">
        <v>238</v>
      </c>
      <c r="E399" s="208" t="s">
        <v>28</v>
      </c>
      <c r="F399" s="209" t="s">
        <v>647</v>
      </c>
      <c r="G399" s="207"/>
      <c r="H399" s="210">
        <v>0.504</v>
      </c>
      <c r="I399" s="211"/>
      <c r="J399" s="207"/>
      <c r="K399" s="207"/>
      <c r="L399" s="212"/>
      <c r="M399" s="213"/>
      <c r="N399" s="214"/>
      <c r="O399" s="214"/>
      <c r="P399" s="214"/>
      <c r="Q399" s="214"/>
      <c r="R399" s="214"/>
      <c r="S399" s="214"/>
      <c r="T399" s="215"/>
      <c r="AT399" s="216" t="s">
        <v>238</v>
      </c>
      <c r="AU399" s="216" t="s">
        <v>85</v>
      </c>
      <c r="AV399" s="14" t="s">
        <v>85</v>
      </c>
      <c r="AW399" s="14" t="s">
        <v>35</v>
      </c>
      <c r="AX399" s="14" t="s">
        <v>74</v>
      </c>
      <c r="AY399" s="216" t="s">
        <v>228</v>
      </c>
    </row>
    <row r="400" spans="2:51" s="14" customFormat="1" ht="11.25">
      <c r="B400" s="206"/>
      <c r="C400" s="207"/>
      <c r="D400" s="197" t="s">
        <v>238</v>
      </c>
      <c r="E400" s="208" t="s">
        <v>28</v>
      </c>
      <c r="F400" s="209" t="s">
        <v>648</v>
      </c>
      <c r="G400" s="207"/>
      <c r="H400" s="210">
        <v>0.685</v>
      </c>
      <c r="I400" s="211"/>
      <c r="J400" s="207"/>
      <c r="K400" s="207"/>
      <c r="L400" s="212"/>
      <c r="M400" s="213"/>
      <c r="N400" s="214"/>
      <c r="O400" s="214"/>
      <c r="P400" s="214"/>
      <c r="Q400" s="214"/>
      <c r="R400" s="214"/>
      <c r="S400" s="214"/>
      <c r="T400" s="215"/>
      <c r="AT400" s="216" t="s">
        <v>238</v>
      </c>
      <c r="AU400" s="216" t="s">
        <v>85</v>
      </c>
      <c r="AV400" s="14" t="s">
        <v>85</v>
      </c>
      <c r="AW400" s="14" t="s">
        <v>35</v>
      </c>
      <c r="AX400" s="14" t="s">
        <v>74</v>
      </c>
      <c r="AY400" s="216" t="s">
        <v>228</v>
      </c>
    </row>
    <row r="401" spans="2:51" s="14" customFormat="1" ht="11.25">
      <c r="B401" s="206"/>
      <c r="C401" s="207"/>
      <c r="D401" s="197" t="s">
        <v>238</v>
      </c>
      <c r="E401" s="208" t="s">
        <v>28</v>
      </c>
      <c r="F401" s="209" t="s">
        <v>649</v>
      </c>
      <c r="G401" s="207"/>
      <c r="H401" s="210">
        <v>0.46</v>
      </c>
      <c r="I401" s="211"/>
      <c r="J401" s="207"/>
      <c r="K401" s="207"/>
      <c r="L401" s="212"/>
      <c r="M401" s="213"/>
      <c r="N401" s="214"/>
      <c r="O401" s="214"/>
      <c r="P401" s="214"/>
      <c r="Q401" s="214"/>
      <c r="R401" s="214"/>
      <c r="S401" s="214"/>
      <c r="T401" s="215"/>
      <c r="AT401" s="216" t="s">
        <v>238</v>
      </c>
      <c r="AU401" s="216" t="s">
        <v>85</v>
      </c>
      <c r="AV401" s="14" t="s">
        <v>85</v>
      </c>
      <c r="AW401" s="14" t="s">
        <v>35</v>
      </c>
      <c r="AX401" s="14" t="s">
        <v>74</v>
      </c>
      <c r="AY401" s="216" t="s">
        <v>228</v>
      </c>
    </row>
    <row r="402" spans="2:51" s="15" customFormat="1" ht="11.25">
      <c r="B402" s="217"/>
      <c r="C402" s="218"/>
      <c r="D402" s="197" t="s">
        <v>238</v>
      </c>
      <c r="E402" s="219" t="s">
        <v>28</v>
      </c>
      <c r="F402" s="220" t="s">
        <v>241</v>
      </c>
      <c r="G402" s="218"/>
      <c r="H402" s="221">
        <v>1.649</v>
      </c>
      <c r="I402" s="222"/>
      <c r="J402" s="218"/>
      <c r="K402" s="218"/>
      <c r="L402" s="223"/>
      <c r="M402" s="224"/>
      <c r="N402" s="225"/>
      <c r="O402" s="225"/>
      <c r="P402" s="225"/>
      <c r="Q402" s="225"/>
      <c r="R402" s="225"/>
      <c r="S402" s="225"/>
      <c r="T402" s="226"/>
      <c r="AT402" s="227" t="s">
        <v>238</v>
      </c>
      <c r="AU402" s="227" t="s">
        <v>85</v>
      </c>
      <c r="AV402" s="15" t="s">
        <v>176</v>
      </c>
      <c r="AW402" s="15" t="s">
        <v>35</v>
      </c>
      <c r="AX402" s="15" t="s">
        <v>82</v>
      </c>
      <c r="AY402" s="227" t="s">
        <v>228</v>
      </c>
    </row>
    <row r="403" spans="1:65" s="2" customFormat="1" ht="33" customHeight="1">
      <c r="A403" s="36"/>
      <c r="B403" s="37"/>
      <c r="C403" s="177" t="s">
        <v>650</v>
      </c>
      <c r="D403" s="177" t="s">
        <v>230</v>
      </c>
      <c r="E403" s="178" t="s">
        <v>651</v>
      </c>
      <c r="F403" s="179" t="s">
        <v>652</v>
      </c>
      <c r="G403" s="180" t="s">
        <v>323</v>
      </c>
      <c r="H403" s="181">
        <v>10.3</v>
      </c>
      <c r="I403" s="182"/>
      <c r="J403" s="183">
        <f>ROUND(I403*H403,2)</f>
        <v>0</v>
      </c>
      <c r="K403" s="179" t="s">
        <v>234</v>
      </c>
      <c r="L403" s="41"/>
      <c r="M403" s="184" t="s">
        <v>28</v>
      </c>
      <c r="N403" s="185" t="s">
        <v>45</v>
      </c>
      <c r="O403" s="66"/>
      <c r="P403" s="186">
        <f>O403*H403</f>
        <v>0</v>
      </c>
      <c r="Q403" s="186">
        <v>0</v>
      </c>
      <c r="R403" s="186">
        <f>Q403*H403</f>
        <v>0</v>
      </c>
      <c r="S403" s="186">
        <v>0.011</v>
      </c>
      <c r="T403" s="187">
        <f>S403*H403</f>
        <v>0.1133</v>
      </c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R403" s="188" t="s">
        <v>176</v>
      </c>
      <c r="AT403" s="188" t="s">
        <v>230</v>
      </c>
      <c r="AU403" s="188" t="s">
        <v>85</v>
      </c>
      <c r="AY403" s="19" t="s">
        <v>228</v>
      </c>
      <c r="BE403" s="189">
        <f>IF(N403="základní",J403,0)</f>
        <v>0</v>
      </c>
      <c r="BF403" s="189">
        <f>IF(N403="snížená",J403,0)</f>
        <v>0</v>
      </c>
      <c r="BG403" s="189">
        <f>IF(N403="zákl. přenesená",J403,0)</f>
        <v>0</v>
      </c>
      <c r="BH403" s="189">
        <f>IF(N403="sníž. přenesená",J403,0)</f>
        <v>0</v>
      </c>
      <c r="BI403" s="189">
        <f>IF(N403="nulová",J403,0)</f>
        <v>0</v>
      </c>
      <c r="BJ403" s="19" t="s">
        <v>82</v>
      </c>
      <c r="BK403" s="189">
        <f>ROUND(I403*H403,2)</f>
        <v>0</v>
      </c>
      <c r="BL403" s="19" t="s">
        <v>176</v>
      </c>
      <c r="BM403" s="188" t="s">
        <v>653</v>
      </c>
    </row>
    <row r="404" spans="1:47" s="2" customFormat="1" ht="11.25">
      <c r="A404" s="36"/>
      <c r="B404" s="37"/>
      <c r="C404" s="38"/>
      <c r="D404" s="190" t="s">
        <v>236</v>
      </c>
      <c r="E404" s="38"/>
      <c r="F404" s="191" t="s">
        <v>654</v>
      </c>
      <c r="G404" s="38"/>
      <c r="H404" s="38"/>
      <c r="I404" s="192"/>
      <c r="J404" s="38"/>
      <c r="K404" s="38"/>
      <c r="L404" s="41"/>
      <c r="M404" s="193"/>
      <c r="N404" s="194"/>
      <c r="O404" s="66"/>
      <c r="P404" s="66"/>
      <c r="Q404" s="66"/>
      <c r="R404" s="66"/>
      <c r="S404" s="66"/>
      <c r="T404" s="67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T404" s="19" t="s">
        <v>236</v>
      </c>
      <c r="AU404" s="19" t="s">
        <v>85</v>
      </c>
    </row>
    <row r="405" spans="2:51" s="13" customFormat="1" ht="11.25">
      <c r="B405" s="195"/>
      <c r="C405" s="196"/>
      <c r="D405" s="197" t="s">
        <v>238</v>
      </c>
      <c r="E405" s="198" t="s">
        <v>28</v>
      </c>
      <c r="F405" s="199" t="s">
        <v>239</v>
      </c>
      <c r="G405" s="196"/>
      <c r="H405" s="198" t="s">
        <v>28</v>
      </c>
      <c r="I405" s="200"/>
      <c r="J405" s="196"/>
      <c r="K405" s="196"/>
      <c r="L405" s="201"/>
      <c r="M405" s="202"/>
      <c r="N405" s="203"/>
      <c r="O405" s="203"/>
      <c r="P405" s="203"/>
      <c r="Q405" s="203"/>
      <c r="R405" s="203"/>
      <c r="S405" s="203"/>
      <c r="T405" s="204"/>
      <c r="AT405" s="205" t="s">
        <v>238</v>
      </c>
      <c r="AU405" s="205" t="s">
        <v>85</v>
      </c>
      <c r="AV405" s="13" t="s">
        <v>82</v>
      </c>
      <c r="AW405" s="13" t="s">
        <v>35</v>
      </c>
      <c r="AX405" s="13" t="s">
        <v>74</v>
      </c>
      <c r="AY405" s="205" t="s">
        <v>228</v>
      </c>
    </row>
    <row r="406" spans="2:51" s="14" customFormat="1" ht="11.25">
      <c r="B406" s="206"/>
      <c r="C406" s="207"/>
      <c r="D406" s="197" t="s">
        <v>238</v>
      </c>
      <c r="E406" s="208" t="s">
        <v>28</v>
      </c>
      <c r="F406" s="209" t="s">
        <v>655</v>
      </c>
      <c r="G406" s="207"/>
      <c r="H406" s="210">
        <v>4</v>
      </c>
      <c r="I406" s="211"/>
      <c r="J406" s="207"/>
      <c r="K406" s="207"/>
      <c r="L406" s="212"/>
      <c r="M406" s="213"/>
      <c r="N406" s="214"/>
      <c r="O406" s="214"/>
      <c r="P406" s="214"/>
      <c r="Q406" s="214"/>
      <c r="R406" s="214"/>
      <c r="S406" s="214"/>
      <c r="T406" s="215"/>
      <c r="AT406" s="216" t="s">
        <v>238</v>
      </c>
      <c r="AU406" s="216" t="s">
        <v>85</v>
      </c>
      <c r="AV406" s="14" t="s">
        <v>85</v>
      </c>
      <c r="AW406" s="14" t="s">
        <v>35</v>
      </c>
      <c r="AX406" s="14" t="s">
        <v>74</v>
      </c>
      <c r="AY406" s="216" t="s">
        <v>228</v>
      </c>
    </row>
    <row r="407" spans="2:51" s="14" customFormat="1" ht="11.25">
      <c r="B407" s="206"/>
      <c r="C407" s="207"/>
      <c r="D407" s="197" t="s">
        <v>238</v>
      </c>
      <c r="E407" s="208" t="s">
        <v>28</v>
      </c>
      <c r="F407" s="209" t="s">
        <v>656</v>
      </c>
      <c r="G407" s="207"/>
      <c r="H407" s="210">
        <v>6.3</v>
      </c>
      <c r="I407" s="211"/>
      <c r="J407" s="207"/>
      <c r="K407" s="207"/>
      <c r="L407" s="212"/>
      <c r="M407" s="213"/>
      <c r="N407" s="214"/>
      <c r="O407" s="214"/>
      <c r="P407" s="214"/>
      <c r="Q407" s="214"/>
      <c r="R407" s="214"/>
      <c r="S407" s="214"/>
      <c r="T407" s="215"/>
      <c r="AT407" s="216" t="s">
        <v>238</v>
      </c>
      <c r="AU407" s="216" t="s">
        <v>85</v>
      </c>
      <c r="AV407" s="14" t="s">
        <v>85</v>
      </c>
      <c r="AW407" s="14" t="s">
        <v>35</v>
      </c>
      <c r="AX407" s="14" t="s">
        <v>74</v>
      </c>
      <c r="AY407" s="216" t="s">
        <v>228</v>
      </c>
    </row>
    <row r="408" spans="2:51" s="15" customFormat="1" ht="11.25">
      <c r="B408" s="217"/>
      <c r="C408" s="218"/>
      <c r="D408" s="197" t="s">
        <v>238</v>
      </c>
      <c r="E408" s="219" t="s">
        <v>28</v>
      </c>
      <c r="F408" s="220" t="s">
        <v>241</v>
      </c>
      <c r="G408" s="218"/>
      <c r="H408" s="221">
        <v>10.3</v>
      </c>
      <c r="I408" s="222"/>
      <c r="J408" s="218"/>
      <c r="K408" s="218"/>
      <c r="L408" s="223"/>
      <c r="M408" s="224"/>
      <c r="N408" s="225"/>
      <c r="O408" s="225"/>
      <c r="P408" s="225"/>
      <c r="Q408" s="225"/>
      <c r="R408" s="225"/>
      <c r="S408" s="225"/>
      <c r="T408" s="226"/>
      <c r="AT408" s="227" t="s">
        <v>238</v>
      </c>
      <c r="AU408" s="227" t="s">
        <v>85</v>
      </c>
      <c r="AV408" s="15" t="s">
        <v>176</v>
      </c>
      <c r="AW408" s="15" t="s">
        <v>35</v>
      </c>
      <c r="AX408" s="15" t="s">
        <v>82</v>
      </c>
      <c r="AY408" s="227" t="s">
        <v>228</v>
      </c>
    </row>
    <row r="409" spans="1:65" s="2" customFormat="1" ht="37.9" customHeight="1">
      <c r="A409" s="36"/>
      <c r="B409" s="37"/>
      <c r="C409" s="177" t="s">
        <v>657</v>
      </c>
      <c r="D409" s="177" t="s">
        <v>230</v>
      </c>
      <c r="E409" s="178" t="s">
        <v>658</v>
      </c>
      <c r="F409" s="179" t="s">
        <v>659</v>
      </c>
      <c r="G409" s="180" t="s">
        <v>323</v>
      </c>
      <c r="H409" s="181">
        <v>2.97</v>
      </c>
      <c r="I409" s="182"/>
      <c r="J409" s="183">
        <f>ROUND(I409*H409,2)</f>
        <v>0</v>
      </c>
      <c r="K409" s="179" t="s">
        <v>234</v>
      </c>
      <c r="L409" s="41"/>
      <c r="M409" s="184" t="s">
        <v>28</v>
      </c>
      <c r="N409" s="185" t="s">
        <v>45</v>
      </c>
      <c r="O409" s="66"/>
      <c r="P409" s="186">
        <f>O409*H409</f>
        <v>0</v>
      </c>
      <c r="Q409" s="186">
        <v>0</v>
      </c>
      <c r="R409" s="186">
        <f>Q409*H409</f>
        <v>0</v>
      </c>
      <c r="S409" s="186">
        <v>0.009</v>
      </c>
      <c r="T409" s="187">
        <f>S409*H409</f>
        <v>0.02673</v>
      </c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R409" s="188" t="s">
        <v>176</v>
      </c>
      <c r="AT409" s="188" t="s">
        <v>230</v>
      </c>
      <c r="AU409" s="188" t="s">
        <v>85</v>
      </c>
      <c r="AY409" s="19" t="s">
        <v>228</v>
      </c>
      <c r="BE409" s="189">
        <f>IF(N409="základní",J409,0)</f>
        <v>0</v>
      </c>
      <c r="BF409" s="189">
        <f>IF(N409="snížená",J409,0)</f>
        <v>0</v>
      </c>
      <c r="BG409" s="189">
        <f>IF(N409="zákl. přenesená",J409,0)</f>
        <v>0</v>
      </c>
      <c r="BH409" s="189">
        <f>IF(N409="sníž. přenesená",J409,0)</f>
        <v>0</v>
      </c>
      <c r="BI409" s="189">
        <f>IF(N409="nulová",J409,0)</f>
        <v>0</v>
      </c>
      <c r="BJ409" s="19" t="s">
        <v>82</v>
      </c>
      <c r="BK409" s="189">
        <f>ROUND(I409*H409,2)</f>
        <v>0</v>
      </c>
      <c r="BL409" s="19" t="s">
        <v>176</v>
      </c>
      <c r="BM409" s="188" t="s">
        <v>660</v>
      </c>
    </row>
    <row r="410" spans="1:47" s="2" customFormat="1" ht="11.25">
      <c r="A410" s="36"/>
      <c r="B410" s="37"/>
      <c r="C410" s="38"/>
      <c r="D410" s="190" t="s">
        <v>236</v>
      </c>
      <c r="E410" s="38"/>
      <c r="F410" s="191" t="s">
        <v>661</v>
      </c>
      <c r="G410" s="38"/>
      <c r="H410" s="38"/>
      <c r="I410" s="192"/>
      <c r="J410" s="38"/>
      <c r="K410" s="38"/>
      <c r="L410" s="41"/>
      <c r="M410" s="193"/>
      <c r="N410" s="194"/>
      <c r="O410" s="66"/>
      <c r="P410" s="66"/>
      <c r="Q410" s="66"/>
      <c r="R410" s="66"/>
      <c r="S410" s="66"/>
      <c r="T410" s="67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T410" s="19" t="s">
        <v>236</v>
      </c>
      <c r="AU410" s="19" t="s">
        <v>85</v>
      </c>
    </row>
    <row r="411" spans="2:51" s="13" customFormat="1" ht="11.25">
      <c r="B411" s="195"/>
      <c r="C411" s="196"/>
      <c r="D411" s="197" t="s">
        <v>238</v>
      </c>
      <c r="E411" s="198" t="s">
        <v>28</v>
      </c>
      <c r="F411" s="199" t="s">
        <v>239</v>
      </c>
      <c r="G411" s="196"/>
      <c r="H411" s="198" t="s">
        <v>28</v>
      </c>
      <c r="I411" s="200"/>
      <c r="J411" s="196"/>
      <c r="K411" s="196"/>
      <c r="L411" s="201"/>
      <c r="M411" s="202"/>
      <c r="N411" s="203"/>
      <c r="O411" s="203"/>
      <c r="P411" s="203"/>
      <c r="Q411" s="203"/>
      <c r="R411" s="203"/>
      <c r="S411" s="203"/>
      <c r="T411" s="204"/>
      <c r="AT411" s="205" t="s">
        <v>238</v>
      </c>
      <c r="AU411" s="205" t="s">
        <v>85</v>
      </c>
      <c r="AV411" s="13" t="s">
        <v>82</v>
      </c>
      <c r="AW411" s="13" t="s">
        <v>35</v>
      </c>
      <c r="AX411" s="13" t="s">
        <v>74</v>
      </c>
      <c r="AY411" s="205" t="s">
        <v>228</v>
      </c>
    </row>
    <row r="412" spans="2:51" s="14" customFormat="1" ht="11.25">
      <c r="B412" s="206"/>
      <c r="C412" s="207"/>
      <c r="D412" s="197" t="s">
        <v>238</v>
      </c>
      <c r="E412" s="208" t="s">
        <v>28</v>
      </c>
      <c r="F412" s="209" t="s">
        <v>662</v>
      </c>
      <c r="G412" s="207"/>
      <c r="H412" s="210">
        <v>2.97</v>
      </c>
      <c r="I412" s="211"/>
      <c r="J412" s="207"/>
      <c r="K412" s="207"/>
      <c r="L412" s="212"/>
      <c r="M412" s="213"/>
      <c r="N412" s="214"/>
      <c r="O412" s="214"/>
      <c r="P412" s="214"/>
      <c r="Q412" s="214"/>
      <c r="R412" s="214"/>
      <c r="S412" s="214"/>
      <c r="T412" s="215"/>
      <c r="AT412" s="216" t="s">
        <v>238</v>
      </c>
      <c r="AU412" s="216" t="s">
        <v>85</v>
      </c>
      <c r="AV412" s="14" t="s">
        <v>85</v>
      </c>
      <c r="AW412" s="14" t="s">
        <v>35</v>
      </c>
      <c r="AX412" s="14" t="s">
        <v>82</v>
      </c>
      <c r="AY412" s="216" t="s">
        <v>228</v>
      </c>
    </row>
    <row r="413" spans="1:65" s="2" customFormat="1" ht="37.9" customHeight="1">
      <c r="A413" s="36"/>
      <c r="B413" s="37"/>
      <c r="C413" s="177" t="s">
        <v>663</v>
      </c>
      <c r="D413" s="177" t="s">
        <v>230</v>
      </c>
      <c r="E413" s="178" t="s">
        <v>664</v>
      </c>
      <c r="F413" s="179" t="s">
        <v>665</v>
      </c>
      <c r="G413" s="180" t="s">
        <v>323</v>
      </c>
      <c r="H413" s="181">
        <v>4.8</v>
      </c>
      <c r="I413" s="182"/>
      <c r="J413" s="183">
        <f>ROUND(I413*H413,2)</f>
        <v>0</v>
      </c>
      <c r="K413" s="179" t="s">
        <v>234</v>
      </c>
      <c r="L413" s="41"/>
      <c r="M413" s="184" t="s">
        <v>28</v>
      </c>
      <c r="N413" s="185" t="s">
        <v>45</v>
      </c>
      <c r="O413" s="66"/>
      <c r="P413" s="186">
        <f>O413*H413</f>
        <v>0</v>
      </c>
      <c r="Q413" s="186">
        <v>0</v>
      </c>
      <c r="R413" s="186">
        <f>Q413*H413</f>
        <v>0</v>
      </c>
      <c r="S413" s="186">
        <v>0.015</v>
      </c>
      <c r="T413" s="187">
        <f>S413*H413</f>
        <v>0.072</v>
      </c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R413" s="188" t="s">
        <v>176</v>
      </c>
      <c r="AT413" s="188" t="s">
        <v>230</v>
      </c>
      <c r="AU413" s="188" t="s">
        <v>85</v>
      </c>
      <c r="AY413" s="19" t="s">
        <v>228</v>
      </c>
      <c r="BE413" s="189">
        <f>IF(N413="základní",J413,0)</f>
        <v>0</v>
      </c>
      <c r="BF413" s="189">
        <f>IF(N413="snížená",J413,0)</f>
        <v>0</v>
      </c>
      <c r="BG413" s="189">
        <f>IF(N413="zákl. přenesená",J413,0)</f>
        <v>0</v>
      </c>
      <c r="BH413" s="189">
        <f>IF(N413="sníž. přenesená",J413,0)</f>
        <v>0</v>
      </c>
      <c r="BI413" s="189">
        <f>IF(N413="nulová",J413,0)</f>
        <v>0</v>
      </c>
      <c r="BJ413" s="19" t="s">
        <v>82</v>
      </c>
      <c r="BK413" s="189">
        <f>ROUND(I413*H413,2)</f>
        <v>0</v>
      </c>
      <c r="BL413" s="19" t="s">
        <v>176</v>
      </c>
      <c r="BM413" s="188" t="s">
        <v>666</v>
      </c>
    </row>
    <row r="414" spans="1:47" s="2" customFormat="1" ht="11.25">
      <c r="A414" s="36"/>
      <c r="B414" s="37"/>
      <c r="C414" s="38"/>
      <c r="D414" s="190" t="s">
        <v>236</v>
      </c>
      <c r="E414" s="38"/>
      <c r="F414" s="191" t="s">
        <v>667</v>
      </c>
      <c r="G414" s="38"/>
      <c r="H414" s="38"/>
      <c r="I414" s="192"/>
      <c r="J414" s="38"/>
      <c r="K414" s="38"/>
      <c r="L414" s="41"/>
      <c r="M414" s="193"/>
      <c r="N414" s="194"/>
      <c r="O414" s="66"/>
      <c r="P414" s="66"/>
      <c r="Q414" s="66"/>
      <c r="R414" s="66"/>
      <c r="S414" s="66"/>
      <c r="T414" s="67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T414" s="19" t="s">
        <v>236</v>
      </c>
      <c r="AU414" s="19" t="s">
        <v>85</v>
      </c>
    </row>
    <row r="415" spans="2:51" s="13" customFormat="1" ht="11.25">
      <c r="B415" s="195"/>
      <c r="C415" s="196"/>
      <c r="D415" s="197" t="s">
        <v>238</v>
      </c>
      <c r="E415" s="198" t="s">
        <v>28</v>
      </c>
      <c r="F415" s="199" t="s">
        <v>239</v>
      </c>
      <c r="G415" s="196"/>
      <c r="H415" s="198" t="s">
        <v>28</v>
      </c>
      <c r="I415" s="200"/>
      <c r="J415" s="196"/>
      <c r="K415" s="196"/>
      <c r="L415" s="201"/>
      <c r="M415" s="202"/>
      <c r="N415" s="203"/>
      <c r="O415" s="203"/>
      <c r="P415" s="203"/>
      <c r="Q415" s="203"/>
      <c r="R415" s="203"/>
      <c r="S415" s="203"/>
      <c r="T415" s="204"/>
      <c r="AT415" s="205" t="s">
        <v>238</v>
      </c>
      <c r="AU415" s="205" t="s">
        <v>85</v>
      </c>
      <c r="AV415" s="13" t="s">
        <v>82</v>
      </c>
      <c r="AW415" s="13" t="s">
        <v>35</v>
      </c>
      <c r="AX415" s="13" t="s">
        <v>74</v>
      </c>
      <c r="AY415" s="205" t="s">
        <v>228</v>
      </c>
    </row>
    <row r="416" spans="2:51" s="14" customFormat="1" ht="11.25">
      <c r="B416" s="206"/>
      <c r="C416" s="207"/>
      <c r="D416" s="197" t="s">
        <v>238</v>
      </c>
      <c r="E416" s="208" t="s">
        <v>28</v>
      </c>
      <c r="F416" s="209" t="s">
        <v>668</v>
      </c>
      <c r="G416" s="207"/>
      <c r="H416" s="210">
        <v>4.8</v>
      </c>
      <c r="I416" s="211"/>
      <c r="J416" s="207"/>
      <c r="K416" s="207"/>
      <c r="L416" s="212"/>
      <c r="M416" s="213"/>
      <c r="N416" s="214"/>
      <c r="O416" s="214"/>
      <c r="P416" s="214"/>
      <c r="Q416" s="214"/>
      <c r="R416" s="214"/>
      <c r="S416" s="214"/>
      <c r="T416" s="215"/>
      <c r="AT416" s="216" t="s">
        <v>238</v>
      </c>
      <c r="AU416" s="216" t="s">
        <v>85</v>
      </c>
      <c r="AV416" s="14" t="s">
        <v>85</v>
      </c>
      <c r="AW416" s="14" t="s">
        <v>35</v>
      </c>
      <c r="AX416" s="14" t="s">
        <v>82</v>
      </c>
      <c r="AY416" s="216" t="s">
        <v>228</v>
      </c>
    </row>
    <row r="417" spans="1:65" s="2" customFormat="1" ht="24.2" customHeight="1">
      <c r="A417" s="36"/>
      <c r="B417" s="37"/>
      <c r="C417" s="177" t="s">
        <v>669</v>
      </c>
      <c r="D417" s="177" t="s">
        <v>230</v>
      </c>
      <c r="E417" s="178" t="s">
        <v>670</v>
      </c>
      <c r="F417" s="179" t="s">
        <v>671</v>
      </c>
      <c r="G417" s="180" t="s">
        <v>323</v>
      </c>
      <c r="H417" s="181">
        <v>6.2</v>
      </c>
      <c r="I417" s="182"/>
      <c r="J417" s="183">
        <f>ROUND(I417*H417,2)</f>
        <v>0</v>
      </c>
      <c r="K417" s="179" t="s">
        <v>234</v>
      </c>
      <c r="L417" s="41"/>
      <c r="M417" s="184" t="s">
        <v>28</v>
      </c>
      <c r="N417" s="185" t="s">
        <v>45</v>
      </c>
      <c r="O417" s="66"/>
      <c r="P417" s="186">
        <f>O417*H417</f>
        <v>0</v>
      </c>
      <c r="Q417" s="186">
        <v>0</v>
      </c>
      <c r="R417" s="186">
        <f>Q417*H417</f>
        <v>0</v>
      </c>
      <c r="S417" s="186">
        <v>0</v>
      </c>
      <c r="T417" s="187">
        <f>S417*H417</f>
        <v>0</v>
      </c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R417" s="188" t="s">
        <v>176</v>
      </c>
      <c r="AT417" s="188" t="s">
        <v>230</v>
      </c>
      <c r="AU417" s="188" t="s">
        <v>85</v>
      </c>
      <c r="AY417" s="19" t="s">
        <v>228</v>
      </c>
      <c r="BE417" s="189">
        <f>IF(N417="základní",J417,0)</f>
        <v>0</v>
      </c>
      <c r="BF417" s="189">
        <f>IF(N417="snížená",J417,0)</f>
        <v>0</v>
      </c>
      <c r="BG417" s="189">
        <f>IF(N417="zákl. přenesená",J417,0)</f>
        <v>0</v>
      </c>
      <c r="BH417" s="189">
        <f>IF(N417="sníž. přenesená",J417,0)</f>
        <v>0</v>
      </c>
      <c r="BI417" s="189">
        <f>IF(N417="nulová",J417,0)</f>
        <v>0</v>
      </c>
      <c r="BJ417" s="19" t="s">
        <v>82</v>
      </c>
      <c r="BK417" s="189">
        <f>ROUND(I417*H417,2)</f>
        <v>0</v>
      </c>
      <c r="BL417" s="19" t="s">
        <v>176</v>
      </c>
      <c r="BM417" s="188" t="s">
        <v>672</v>
      </c>
    </row>
    <row r="418" spans="1:47" s="2" customFormat="1" ht="11.25">
      <c r="A418" s="36"/>
      <c r="B418" s="37"/>
      <c r="C418" s="38"/>
      <c r="D418" s="190" t="s">
        <v>236</v>
      </c>
      <c r="E418" s="38"/>
      <c r="F418" s="191" t="s">
        <v>673</v>
      </c>
      <c r="G418" s="38"/>
      <c r="H418" s="38"/>
      <c r="I418" s="192"/>
      <c r="J418" s="38"/>
      <c r="K418" s="38"/>
      <c r="L418" s="41"/>
      <c r="M418" s="193"/>
      <c r="N418" s="194"/>
      <c r="O418" s="66"/>
      <c r="P418" s="66"/>
      <c r="Q418" s="66"/>
      <c r="R418" s="66"/>
      <c r="S418" s="66"/>
      <c r="T418" s="67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T418" s="19" t="s">
        <v>236</v>
      </c>
      <c r="AU418" s="19" t="s">
        <v>85</v>
      </c>
    </row>
    <row r="419" spans="2:51" s="13" customFormat="1" ht="11.25">
      <c r="B419" s="195"/>
      <c r="C419" s="196"/>
      <c r="D419" s="197" t="s">
        <v>238</v>
      </c>
      <c r="E419" s="198" t="s">
        <v>28</v>
      </c>
      <c r="F419" s="199" t="s">
        <v>239</v>
      </c>
      <c r="G419" s="196"/>
      <c r="H419" s="198" t="s">
        <v>28</v>
      </c>
      <c r="I419" s="200"/>
      <c r="J419" s="196"/>
      <c r="K419" s="196"/>
      <c r="L419" s="201"/>
      <c r="M419" s="202"/>
      <c r="N419" s="203"/>
      <c r="O419" s="203"/>
      <c r="P419" s="203"/>
      <c r="Q419" s="203"/>
      <c r="R419" s="203"/>
      <c r="S419" s="203"/>
      <c r="T419" s="204"/>
      <c r="AT419" s="205" t="s">
        <v>238</v>
      </c>
      <c r="AU419" s="205" t="s">
        <v>85</v>
      </c>
      <c r="AV419" s="13" t="s">
        <v>82</v>
      </c>
      <c r="AW419" s="13" t="s">
        <v>35</v>
      </c>
      <c r="AX419" s="13" t="s">
        <v>74</v>
      </c>
      <c r="AY419" s="205" t="s">
        <v>228</v>
      </c>
    </row>
    <row r="420" spans="2:51" s="14" customFormat="1" ht="11.25">
      <c r="B420" s="206"/>
      <c r="C420" s="207"/>
      <c r="D420" s="197" t="s">
        <v>238</v>
      </c>
      <c r="E420" s="208" t="s">
        <v>28</v>
      </c>
      <c r="F420" s="209" t="s">
        <v>674</v>
      </c>
      <c r="G420" s="207"/>
      <c r="H420" s="210">
        <v>6.2</v>
      </c>
      <c r="I420" s="211"/>
      <c r="J420" s="207"/>
      <c r="K420" s="207"/>
      <c r="L420" s="212"/>
      <c r="M420" s="213"/>
      <c r="N420" s="214"/>
      <c r="O420" s="214"/>
      <c r="P420" s="214"/>
      <c r="Q420" s="214"/>
      <c r="R420" s="214"/>
      <c r="S420" s="214"/>
      <c r="T420" s="215"/>
      <c r="AT420" s="216" t="s">
        <v>238</v>
      </c>
      <c r="AU420" s="216" t="s">
        <v>85</v>
      </c>
      <c r="AV420" s="14" t="s">
        <v>85</v>
      </c>
      <c r="AW420" s="14" t="s">
        <v>35</v>
      </c>
      <c r="AX420" s="14" t="s">
        <v>82</v>
      </c>
      <c r="AY420" s="216" t="s">
        <v>228</v>
      </c>
    </row>
    <row r="421" spans="1:65" s="2" customFormat="1" ht="24.2" customHeight="1">
      <c r="A421" s="36"/>
      <c r="B421" s="37"/>
      <c r="C421" s="177" t="s">
        <v>675</v>
      </c>
      <c r="D421" s="177" t="s">
        <v>230</v>
      </c>
      <c r="E421" s="178" t="s">
        <v>676</v>
      </c>
      <c r="F421" s="179" t="s">
        <v>677</v>
      </c>
      <c r="G421" s="180" t="s">
        <v>323</v>
      </c>
      <c r="H421" s="181">
        <v>6.2</v>
      </c>
      <c r="I421" s="182"/>
      <c r="J421" s="183">
        <f>ROUND(I421*H421,2)</f>
        <v>0</v>
      </c>
      <c r="K421" s="179" t="s">
        <v>234</v>
      </c>
      <c r="L421" s="41"/>
      <c r="M421" s="184" t="s">
        <v>28</v>
      </c>
      <c r="N421" s="185" t="s">
        <v>45</v>
      </c>
      <c r="O421" s="66"/>
      <c r="P421" s="186">
        <f>O421*H421</f>
        <v>0</v>
      </c>
      <c r="Q421" s="186">
        <v>0</v>
      </c>
      <c r="R421" s="186">
        <f>Q421*H421</f>
        <v>0</v>
      </c>
      <c r="S421" s="186">
        <v>0</v>
      </c>
      <c r="T421" s="187">
        <f>S421*H421</f>
        <v>0</v>
      </c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R421" s="188" t="s">
        <v>176</v>
      </c>
      <c r="AT421" s="188" t="s">
        <v>230</v>
      </c>
      <c r="AU421" s="188" t="s">
        <v>85</v>
      </c>
      <c r="AY421" s="19" t="s">
        <v>228</v>
      </c>
      <c r="BE421" s="189">
        <f>IF(N421="základní",J421,0)</f>
        <v>0</v>
      </c>
      <c r="BF421" s="189">
        <f>IF(N421="snížená",J421,0)</f>
        <v>0</v>
      </c>
      <c r="BG421" s="189">
        <f>IF(N421="zákl. přenesená",J421,0)</f>
        <v>0</v>
      </c>
      <c r="BH421" s="189">
        <f>IF(N421="sníž. přenesená",J421,0)</f>
        <v>0</v>
      </c>
      <c r="BI421" s="189">
        <f>IF(N421="nulová",J421,0)</f>
        <v>0</v>
      </c>
      <c r="BJ421" s="19" t="s">
        <v>82</v>
      </c>
      <c r="BK421" s="189">
        <f>ROUND(I421*H421,2)</f>
        <v>0</v>
      </c>
      <c r="BL421" s="19" t="s">
        <v>176</v>
      </c>
      <c r="BM421" s="188" t="s">
        <v>678</v>
      </c>
    </row>
    <row r="422" spans="1:47" s="2" customFormat="1" ht="11.25">
      <c r="A422" s="36"/>
      <c r="B422" s="37"/>
      <c r="C422" s="38"/>
      <c r="D422" s="190" t="s">
        <v>236</v>
      </c>
      <c r="E422" s="38"/>
      <c r="F422" s="191" t="s">
        <v>679</v>
      </c>
      <c r="G422" s="38"/>
      <c r="H422" s="38"/>
      <c r="I422" s="192"/>
      <c r="J422" s="38"/>
      <c r="K422" s="38"/>
      <c r="L422" s="41"/>
      <c r="M422" s="193"/>
      <c r="N422" s="194"/>
      <c r="O422" s="66"/>
      <c r="P422" s="66"/>
      <c r="Q422" s="66"/>
      <c r="R422" s="66"/>
      <c r="S422" s="66"/>
      <c r="T422" s="67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T422" s="19" t="s">
        <v>236</v>
      </c>
      <c r="AU422" s="19" t="s">
        <v>85</v>
      </c>
    </row>
    <row r="423" spans="2:51" s="13" customFormat="1" ht="11.25">
      <c r="B423" s="195"/>
      <c r="C423" s="196"/>
      <c r="D423" s="197" t="s">
        <v>238</v>
      </c>
      <c r="E423" s="198" t="s">
        <v>28</v>
      </c>
      <c r="F423" s="199" t="s">
        <v>239</v>
      </c>
      <c r="G423" s="196"/>
      <c r="H423" s="198" t="s">
        <v>28</v>
      </c>
      <c r="I423" s="200"/>
      <c r="J423" s="196"/>
      <c r="K423" s="196"/>
      <c r="L423" s="201"/>
      <c r="M423" s="202"/>
      <c r="N423" s="203"/>
      <c r="O423" s="203"/>
      <c r="P423" s="203"/>
      <c r="Q423" s="203"/>
      <c r="R423" s="203"/>
      <c r="S423" s="203"/>
      <c r="T423" s="204"/>
      <c r="AT423" s="205" t="s">
        <v>238</v>
      </c>
      <c r="AU423" s="205" t="s">
        <v>85</v>
      </c>
      <c r="AV423" s="13" t="s">
        <v>82</v>
      </c>
      <c r="AW423" s="13" t="s">
        <v>35</v>
      </c>
      <c r="AX423" s="13" t="s">
        <v>74</v>
      </c>
      <c r="AY423" s="205" t="s">
        <v>228</v>
      </c>
    </row>
    <row r="424" spans="2:51" s="14" customFormat="1" ht="11.25">
      <c r="B424" s="206"/>
      <c r="C424" s="207"/>
      <c r="D424" s="197" t="s">
        <v>238</v>
      </c>
      <c r="E424" s="208" t="s">
        <v>28</v>
      </c>
      <c r="F424" s="209" t="s">
        <v>674</v>
      </c>
      <c r="G424" s="207"/>
      <c r="H424" s="210">
        <v>6.2</v>
      </c>
      <c r="I424" s="211"/>
      <c r="J424" s="207"/>
      <c r="K424" s="207"/>
      <c r="L424" s="212"/>
      <c r="M424" s="213"/>
      <c r="N424" s="214"/>
      <c r="O424" s="214"/>
      <c r="P424" s="214"/>
      <c r="Q424" s="214"/>
      <c r="R424" s="214"/>
      <c r="S424" s="214"/>
      <c r="T424" s="215"/>
      <c r="AT424" s="216" t="s">
        <v>238</v>
      </c>
      <c r="AU424" s="216" t="s">
        <v>85</v>
      </c>
      <c r="AV424" s="14" t="s">
        <v>85</v>
      </c>
      <c r="AW424" s="14" t="s">
        <v>35</v>
      </c>
      <c r="AX424" s="14" t="s">
        <v>82</v>
      </c>
      <c r="AY424" s="216" t="s">
        <v>228</v>
      </c>
    </row>
    <row r="425" spans="1:65" s="2" customFormat="1" ht="33" customHeight="1">
      <c r="A425" s="36"/>
      <c r="B425" s="37"/>
      <c r="C425" s="177" t="s">
        <v>680</v>
      </c>
      <c r="D425" s="177" t="s">
        <v>230</v>
      </c>
      <c r="E425" s="178" t="s">
        <v>681</v>
      </c>
      <c r="F425" s="179" t="s">
        <v>682</v>
      </c>
      <c r="G425" s="180" t="s">
        <v>275</v>
      </c>
      <c r="H425" s="181">
        <v>193.725</v>
      </c>
      <c r="I425" s="182"/>
      <c r="J425" s="183">
        <f>ROUND(I425*H425,2)</f>
        <v>0</v>
      </c>
      <c r="K425" s="179" t="s">
        <v>234</v>
      </c>
      <c r="L425" s="41"/>
      <c r="M425" s="184" t="s">
        <v>28</v>
      </c>
      <c r="N425" s="185" t="s">
        <v>45</v>
      </c>
      <c r="O425" s="66"/>
      <c r="P425" s="186">
        <f>O425*H425</f>
        <v>0</v>
      </c>
      <c r="Q425" s="186">
        <v>0</v>
      </c>
      <c r="R425" s="186">
        <f>Q425*H425</f>
        <v>0</v>
      </c>
      <c r="S425" s="186">
        <v>0.01</v>
      </c>
      <c r="T425" s="187">
        <f>S425*H425</f>
        <v>1.93725</v>
      </c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R425" s="188" t="s">
        <v>176</v>
      </c>
      <c r="AT425" s="188" t="s">
        <v>230</v>
      </c>
      <c r="AU425" s="188" t="s">
        <v>85</v>
      </c>
      <c r="AY425" s="19" t="s">
        <v>228</v>
      </c>
      <c r="BE425" s="189">
        <f>IF(N425="základní",J425,0)</f>
        <v>0</v>
      </c>
      <c r="BF425" s="189">
        <f>IF(N425="snížená",J425,0)</f>
        <v>0</v>
      </c>
      <c r="BG425" s="189">
        <f>IF(N425="zákl. přenesená",J425,0)</f>
        <v>0</v>
      </c>
      <c r="BH425" s="189">
        <f>IF(N425="sníž. přenesená",J425,0)</f>
        <v>0</v>
      </c>
      <c r="BI425" s="189">
        <f>IF(N425="nulová",J425,0)</f>
        <v>0</v>
      </c>
      <c r="BJ425" s="19" t="s">
        <v>82</v>
      </c>
      <c r="BK425" s="189">
        <f>ROUND(I425*H425,2)</f>
        <v>0</v>
      </c>
      <c r="BL425" s="19" t="s">
        <v>176</v>
      </c>
      <c r="BM425" s="188" t="s">
        <v>683</v>
      </c>
    </row>
    <row r="426" spans="1:47" s="2" customFormat="1" ht="11.25">
      <c r="A426" s="36"/>
      <c r="B426" s="37"/>
      <c r="C426" s="38"/>
      <c r="D426" s="190" t="s">
        <v>236</v>
      </c>
      <c r="E426" s="38"/>
      <c r="F426" s="191" t="s">
        <v>684</v>
      </c>
      <c r="G426" s="38"/>
      <c r="H426" s="38"/>
      <c r="I426" s="192"/>
      <c r="J426" s="38"/>
      <c r="K426" s="38"/>
      <c r="L426" s="41"/>
      <c r="M426" s="193"/>
      <c r="N426" s="194"/>
      <c r="O426" s="66"/>
      <c r="P426" s="66"/>
      <c r="Q426" s="66"/>
      <c r="R426" s="66"/>
      <c r="S426" s="66"/>
      <c r="T426" s="67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T426" s="19" t="s">
        <v>236</v>
      </c>
      <c r="AU426" s="19" t="s">
        <v>85</v>
      </c>
    </row>
    <row r="427" spans="2:51" s="13" customFormat="1" ht="11.25">
      <c r="B427" s="195"/>
      <c r="C427" s="196"/>
      <c r="D427" s="197" t="s">
        <v>238</v>
      </c>
      <c r="E427" s="198" t="s">
        <v>28</v>
      </c>
      <c r="F427" s="199" t="s">
        <v>239</v>
      </c>
      <c r="G427" s="196"/>
      <c r="H427" s="198" t="s">
        <v>28</v>
      </c>
      <c r="I427" s="200"/>
      <c r="J427" s="196"/>
      <c r="K427" s="196"/>
      <c r="L427" s="201"/>
      <c r="M427" s="202"/>
      <c r="N427" s="203"/>
      <c r="O427" s="203"/>
      <c r="P427" s="203"/>
      <c r="Q427" s="203"/>
      <c r="R427" s="203"/>
      <c r="S427" s="203"/>
      <c r="T427" s="204"/>
      <c r="AT427" s="205" t="s">
        <v>238</v>
      </c>
      <c r="AU427" s="205" t="s">
        <v>85</v>
      </c>
      <c r="AV427" s="13" t="s">
        <v>82</v>
      </c>
      <c r="AW427" s="13" t="s">
        <v>35</v>
      </c>
      <c r="AX427" s="13" t="s">
        <v>74</v>
      </c>
      <c r="AY427" s="205" t="s">
        <v>228</v>
      </c>
    </row>
    <row r="428" spans="2:51" s="14" customFormat="1" ht="11.25">
      <c r="B428" s="206"/>
      <c r="C428" s="207"/>
      <c r="D428" s="197" t="s">
        <v>238</v>
      </c>
      <c r="E428" s="208" t="s">
        <v>28</v>
      </c>
      <c r="F428" s="209" t="s">
        <v>344</v>
      </c>
      <c r="G428" s="207"/>
      <c r="H428" s="210">
        <v>152.04</v>
      </c>
      <c r="I428" s="211"/>
      <c r="J428" s="207"/>
      <c r="K428" s="207"/>
      <c r="L428" s="212"/>
      <c r="M428" s="213"/>
      <c r="N428" s="214"/>
      <c r="O428" s="214"/>
      <c r="P428" s="214"/>
      <c r="Q428" s="214"/>
      <c r="R428" s="214"/>
      <c r="S428" s="214"/>
      <c r="T428" s="215"/>
      <c r="AT428" s="216" t="s">
        <v>238</v>
      </c>
      <c r="AU428" s="216" t="s">
        <v>85</v>
      </c>
      <c r="AV428" s="14" t="s">
        <v>85</v>
      </c>
      <c r="AW428" s="14" t="s">
        <v>35</v>
      </c>
      <c r="AX428" s="14" t="s">
        <v>74</v>
      </c>
      <c r="AY428" s="216" t="s">
        <v>228</v>
      </c>
    </row>
    <row r="429" spans="2:51" s="14" customFormat="1" ht="11.25">
      <c r="B429" s="206"/>
      <c r="C429" s="207"/>
      <c r="D429" s="197" t="s">
        <v>238</v>
      </c>
      <c r="E429" s="208" t="s">
        <v>28</v>
      </c>
      <c r="F429" s="209" t="s">
        <v>345</v>
      </c>
      <c r="G429" s="207"/>
      <c r="H429" s="210">
        <v>26.175</v>
      </c>
      <c r="I429" s="211"/>
      <c r="J429" s="207"/>
      <c r="K429" s="207"/>
      <c r="L429" s="212"/>
      <c r="M429" s="213"/>
      <c r="N429" s="214"/>
      <c r="O429" s="214"/>
      <c r="P429" s="214"/>
      <c r="Q429" s="214"/>
      <c r="R429" s="214"/>
      <c r="S429" s="214"/>
      <c r="T429" s="215"/>
      <c r="AT429" s="216" t="s">
        <v>238</v>
      </c>
      <c r="AU429" s="216" t="s">
        <v>85</v>
      </c>
      <c r="AV429" s="14" t="s">
        <v>85</v>
      </c>
      <c r="AW429" s="14" t="s">
        <v>35</v>
      </c>
      <c r="AX429" s="14" t="s">
        <v>74</v>
      </c>
      <c r="AY429" s="216" t="s">
        <v>228</v>
      </c>
    </row>
    <row r="430" spans="2:51" s="14" customFormat="1" ht="11.25">
      <c r="B430" s="206"/>
      <c r="C430" s="207"/>
      <c r="D430" s="197" t="s">
        <v>238</v>
      </c>
      <c r="E430" s="208" t="s">
        <v>28</v>
      </c>
      <c r="F430" s="209" t="s">
        <v>346</v>
      </c>
      <c r="G430" s="207"/>
      <c r="H430" s="210">
        <v>15.51</v>
      </c>
      <c r="I430" s="211"/>
      <c r="J430" s="207"/>
      <c r="K430" s="207"/>
      <c r="L430" s="212"/>
      <c r="M430" s="213"/>
      <c r="N430" s="214"/>
      <c r="O430" s="214"/>
      <c r="P430" s="214"/>
      <c r="Q430" s="214"/>
      <c r="R430" s="214"/>
      <c r="S430" s="214"/>
      <c r="T430" s="215"/>
      <c r="AT430" s="216" t="s">
        <v>238</v>
      </c>
      <c r="AU430" s="216" t="s">
        <v>85</v>
      </c>
      <c r="AV430" s="14" t="s">
        <v>85</v>
      </c>
      <c r="AW430" s="14" t="s">
        <v>35</v>
      </c>
      <c r="AX430" s="14" t="s">
        <v>74</v>
      </c>
      <c r="AY430" s="216" t="s">
        <v>228</v>
      </c>
    </row>
    <row r="431" spans="2:51" s="15" customFormat="1" ht="11.25">
      <c r="B431" s="217"/>
      <c r="C431" s="218"/>
      <c r="D431" s="197" t="s">
        <v>238</v>
      </c>
      <c r="E431" s="219" t="s">
        <v>28</v>
      </c>
      <c r="F431" s="220" t="s">
        <v>241</v>
      </c>
      <c r="G431" s="218"/>
      <c r="H431" s="221">
        <v>193.725</v>
      </c>
      <c r="I431" s="222"/>
      <c r="J431" s="218"/>
      <c r="K431" s="218"/>
      <c r="L431" s="223"/>
      <c r="M431" s="224"/>
      <c r="N431" s="225"/>
      <c r="O431" s="225"/>
      <c r="P431" s="225"/>
      <c r="Q431" s="225"/>
      <c r="R431" s="225"/>
      <c r="S431" s="225"/>
      <c r="T431" s="226"/>
      <c r="AT431" s="227" t="s">
        <v>238</v>
      </c>
      <c r="AU431" s="227" t="s">
        <v>85</v>
      </c>
      <c r="AV431" s="15" t="s">
        <v>176</v>
      </c>
      <c r="AW431" s="15" t="s">
        <v>35</v>
      </c>
      <c r="AX431" s="15" t="s">
        <v>82</v>
      </c>
      <c r="AY431" s="227" t="s">
        <v>228</v>
      </c>
    </row>
    <row r="432" spans="1:65" s="2" customFormat="1" ht="37.9" customHeight="1">
      <c r="A432" s="36"/>
      <c r="B432" s="37"/>
      <c r="C432" s="177" t="s">
        <v>685</v>
      </c>
      <c r="D432" s="177" t="s">
        <v>230</v>
      </c>
      <c r="E432" s="178" t="s">
        <v>686</v>
      </c>
      <c r="F432" s="179" t="s">
        <v>687</v>
      </c>
      <c r="G432" s="180" t="s">
        <v>275</v>
      </c>
      <c r="H432" s="181">
        <v>41.183</v>
      </c>
      <c r="I432" s="182"/>
      <c r="J432" s="183">
        <f>ROUND(I432*H432,2)</f>
        <v>0</v>
      </c>
      <c r="K432" s="179" t="s">
        <v>234</v>
      </c>
      <c r="L432" s="41"/>
      <c r="M432" s="184" t="s">
        <v>28</v>
      </c>
      <c r="N432" s="185" t="s">
        <v>45</v>
      </c>
      <c r="O432" s="66"/>
      <c r="P432" s="186">
        <f>O432*H432</f>
        <v>0</v>
      </c>
      <c r="Q432" s="186">
        <v>0</v>
      </c>
      <c r="R432" s="186">
        <f>Q432*H432</f>
        <v>0</v>
      </c>
      <c r="S432" s="186">
        <v>0.046</v>
      </c>
      <c r="T432" s="187">
        <f>S432*H432</f>
        <v>1.894418</v>
      </c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R432" s="188" t="s">
        <v>176</v>
      </c>
      <c r="AT432" s="188" t="s">
        <v>230</v>
      </c>
      <c r="AU432" s="188" t="s">
        <v>85</v>
      </c>
      <c r="AY432" s="19" t="s">
        <v>228</v>
      </c>
      <c r="BE432" s="189">
        <f>IF(N432="základní",J432,0)</f>
        <v>0</v>
      </c>
      <c r="BF432" s="189">
        <f>IF(N432="snížená",J432,0)</f>
        <v>0</v>
      </c>
      <c r="BG432" s="189">
        <f>IF(N432="zákl. přenesená",J432,0)</f>
        <v>0</v>
      </c>
      <c r="BH432" s="189">
        <f>IF(N432="sníž. přenesená",J432,0)</f>
        <v>0</v>
      </c>
      <c r="BI432" s="189">
        <f>IF(N432="nulová",J432,0)</f>
        <v>0</v>
      </c>
      <c r="BJ432" s="19" t="s">
        <v>82</v>
      </c>
      <c r="BK432" s="189">
        <f>ROUND(I432*H432,2)</f>
        <v>0</v>
      </c>
      <c r="BL432" s="19" t="s">
        <v>176</v>
      </c>
      <c r="BM432" s="188" t="s">
        <v>688</v>
      </c>
    </row>
    <row r="433" spans="1:47" s="2" customFormat="1" ht="11.25">
      <c r="A433" s="36"/>
      <c r="B433" s="37"/>
      <c r="C433" s="38"/>
      <c r="D433" s="190" t="s">
        <v>236</v>
      </c>
      <c r="E433" s="38"/>
      <c r="F433" s="191" t="s">
        <v>689</v>
      </c>
      <c r="G433" s="38"/>
      <c r="H433" s="38"/>
      <c r="I433" s="192"/>
      <c r="J433" s="38"/>
      <c r="K433" s="38"/>
      <c r="L433" s="41"/>
      <c r="M433" s="193"/>
      <c r="N433" s="194"/>
      <c r="O433" s="66"/>
      <c r="P433" s="66"/>
      <c r="Q433" s="66"/>
      <c r="R433" s="66"/>
      <c r="S433" s="66"/>
      <c r="T433" s="67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T433" s="19" t="s">
        <v>236</v>
      </c>
      <c r="AU433" s="19" t="s">
        <v>85</v>
      </c>
    </row>
    <row r="434" spans="2:51" s="13" customFormat="1" ht="11.25">
      <c r="B434" s="195"/>
      <c r="C434" s="196"/>
      <c r="D434" s="197" t="s">
        <v>238</v>
      </c>
      <c r="E434" s="198" t="s">
        <v>28</v>
      </c>
      <c r="F434" s="199" t="s">
        <v>239</v>
      </c>
      <c r="G434" s="196"/>
      <c r="H434" s="198" t="s">
        <v>28</v>
      </c>
      <c r="I434" s="200"/>
      <c r="J434" s="196"/>
      <c r="K434" s="196"/>
      <c r="L434" s="201"/>
      <c r="M434" s="202"/>
      <c r="N434" s="203"/>
      <c r="O434" s="203"/>
      <c r="P434" s="203"/>
      <c r="Q434" s="203"/>
      <c r="R434" s="203"/>
      <c r="S434" s="203"/>
      <c r="T434" s="204"/>
      <c r="AT434" s="205" t="s">
        <v>238</v>
      </c>
      <c r="AU434" s="205" t="s">
        <v>85</v>
      </c>
      <c r="AV434" s="13" t="s">
        <v>82</v>
      </c>
      <c r="AW434" s="13" t="s">
        <v>35</v>
      </c>
      <c r="AX434" s="13" t="s">
        <v>74</v>
      </c>
      <c r="AY434" s="205" t="s">
        <v>228</v>
      </c>
    </row>
    <row r="435" spans="2:51" s="14" customFormat="1" ht="11.25">
      <c r="B435" s="206"/>
      <c r="C435" s="207"/>
      <c r="D435" s="197" t="s">
        <v>238</v>
      </c>
      <c r="E435" s="208" t="s">
        <v>28</v>
      </c>
      <c r="F435" s="209" t="s">
        <v>690</v>
      </c>
      <c r="G435" s="207"/>
      <c r="H435" s="210">
        <v>1.827</v>
      </c>
      <c r="I435" s="211"/>
      <c r="J435" s="207"/>
      <c r="K435" s="207"/>
      <c r="L435" s="212"/>
      <c r="M435" s="213"/>
      <c r="N435" s="214"/>
      <c r="O435" s="214"/>
      <c r="P435" s="214"/>
      <c r="Q435" s="214"/>
      <c r="R435" s="214"/>
      <c r="S435" s="214"/>
      <c r="T435" s="215"/>
      <c r="AT435" s="216" t="s">
        <v>238</v>
      </c>
      <c r="AU435" s="216" t="s">
        <v>85</v>
      </c>
      <c r="AV435" s="14" t="s">
        <v>85</v>
      </c>
      <c r="AW435" s="14" t="s">
        <v>35</v>
      </c>
      <c r="AX435" s="14" t="s">
        <v>74</v>
      </c>
      <c r="AY435" s="216" t="s">
        <v>228</v>
      </c>
    </row>
    <row r="436" spans="2:51" s="16" customFormat="1" ht="11.25">
      <c r="B436" s="238"/>
      <c r="C436" s="239"/>
      <c r="D436" s="197" t="s">
        <v>238</v>
      </c>
      <c r="E436" s="240" t="s">
        <v>28</v>
      </c>
      <c r="F436" s="241" t="s">
        <v>554</v>
      </c>
      <c r="G436" s="239"/>
      <c r="H436" s="242">
        <v>1.827</v>
      </c>
      <c r="I436" s="243"/>
      <c r="J436" s="239"/>
      <c r="K436" s="239"/>
      <c r="L436" s="244"/>
      <c r="M436" s="245"/>
      <c r="N436" s="246"/>
      <c r="O436" s="246"/>
      <c r="P436" s="246"/>
      <c r="Q436" s="246"/>
      <c r="R436" s="246"/>
      <c r="S436" s="246"/>
      <c r="T436" s="247"/>
      <c r="AT436" s="248" t="s">
        <v>238</v>
      </c>
      <c r="AU436" s="248" t="s">
        <v>85</v>
      </c>
      <c r="AV436" s="16" t="s">
        <v>246</v>
      </c>
      <c r="AW436" s="16" t="s">
        <v>35</v>
      </c>
      <c r="AX436" s="16" t="s">
        <v>74</v>
      </c>
      <c r="AY436" s="248" t="s">
        <v>228</v>
      </c>
    </row>
    <row r="437" spans="2:51" s="14" customFormat="1" ht="11.25">
      <c r="B437" s="206"/>
      <c r="C437" s="207"/>
      <c r="D437" s="197" t="s">
        <v>238</v>
      </c>
      <c r="E437" s="208" t="s">
        <v>28</v>
      </c>
      <c r="F437" s="209" t="s">
        <v>691</v>
      </c>
      <c r="G437" s="207"/>
      <c r="H437" s="210">
        <v>37.306</v>
      </c>
      <c r="I437" s="211"/>
      <c r="J437" s="207"/>
      <c r="K437" s="207"/>
      <c r="L437" s="212"/>
      <c r="M437" s="213"/>
      <c r="N437" s="214"/>
      <c r="O437" s="214"/>
      <c r="P437" s="214"/>
      <c r="Q437" s="214"/>
      <c r="R437" s="214"/>
      <c r="S437" s="214"/>
      <c r="T437" s="215"/>
      <c r="AT437" s="216" t="s">
        <v>238</v>
      </c>
      <c r="AU437" s="216" t="s">
        <v>85</v>
      </c>
      <c r="AV437" s="14" t="s">
        <v>85</v>
      </c>
      <c r="AW437" s="14" t="s">
        <v>35</v>
      </c>
      <c r="AX437" s="14" t="s">
        <v>74</v>
      </c>
      <c r="AY437" s="216" t="s">
        <v>228</v>
      </c>
    </row>
    <row r="438" spans="2:51" s="14" customFormat="1" ht="11.25">
      <c r="B438" s="206"/>
      <c r="C438" s="207"/>
      <c r="D438" s="197" t="s">
        <v>238</v>
      </c>
      <c r="E438" s="208" t="s">
        <v>28</v>
      </c>
      <c r="F438" s="209" t="s">
        <v>692</v>
      </c>
      <c r="G438" s="207"/>
      <c r="H438" s="210">
        <v>2.05</v>
      </c>
      <c r="I438" s="211"/>
      <c r="J438" s="207"/>
      <c r="K438" s="207"/>
      <c r="L438" s="212"/>
      <c r="M438" s="213"/>
      <c r="N438" s="214"/>
      <c r="O438" s="214"/>
      <c r="P438" s="214"/>
      <c r="Q438" s="214"/>
      <c r="R438" s="214"/>
      <c r="S438" s="214"/>
      <c r="T438" s="215"/>
      <c r="AT438" s="216" t="s">
        <v>238</v>
      </c>
      <c r="AU438" s="216" t="s">
        <v>85</v>
      </c>
      <c r="AV438" s="14" t="s">
        <v>85</v>
      </c>
      <c r="AW438" s="14" t="s">
        <v>35</v>
      </c>
      <c r="AX438" s="14" t="s">
        <v>74</v>
      </c>
      <c r="AY438" s="216" t="s">
        <v>228</v>
      </c>
    </row>
    <row r="439" spans="2:51" s="16" customFormat="1" ht="11.25">
      <c r="B439" s="238"/>
      <c r="C439" s="239"/>
      <c r="D439" s="197" t="s">
        <v>238</v>
      </c>
      <c r="E439" s="240" t="s">
        <v>135</v>
      </c>
      <c r="F439" s="241" t="s">
        <v>554</v>
      </c>
      <c r="G439" s="239"/>
      <c r="H439" s="242">
        <v>39.356</v>
      </c>
      <c r="I439" s="243"/>
      <c r="J439" s="239"/>
      <c r="K439" s="239"/>
      <c r="L439" s="244"/>
      <c r="M439" s="245"/>
      <c r="N439" s="246"/>
      <c r="O439" s="246"/>
      <c r="P439" s="246"/>
      <c r="Q439" s="246"/>
      <c r="R439" s="246"/>
      <c r="S439" s="246"/>
      <c r="T439" s="247"/>
      <c r="AT439" s="248" t="s">
        <v>238</v>
      </c>
      <c r="AU439" s="248" t="s">
        <v>85</v>
      </c>
      <c r="AV439" s="16" t="s">
        <v>246</v>
      </c>
      <c r="AW439" s="16" t="s">
        <v>35</v>
      </c>
      <c r="AX439" s="16" t="s">
        <v>74</v>
      </c>
      <c r="AY439" s="248" t="s">
        <v>228</v>
      </c>
    </row>
    <row r="440" spans="2:51" s="15" customFormat="1" ht="11.25">
      <c r="B440" s="217"/>
      <c r="C440" s="218"/>
      <c r="D440" s="197" t="s">
        <v>238</v>
      </c>
      <c r="E440" s="219" t="s">
        <v>693</v>
      </c>
      <c r="F440" s="220" t="s">
        <v>241</v>
      </c>
      <c r="G440" s="218"/>
      <c r="H440" s="221">
        <v>41.183</v>
      </c>
      <c r="I440" s="222"/>
      <c r="J440" s="218"/>
      <c r="K440" s="218"/>
      <c r="L440" s="223"/>
      <c r="M440" s="224"/>
      <c r="N440" s="225"/>
      <c r="O440" s="225"/>
      <c r="P440" s="225"/>
      <c r="Q440" s="225"/>
      <c r="R440" s="225"/>
      <c r="S440" s="225"/>
      <c r="T440" s="226"/>
      <c r="AT440" s="227" t="s">
        <v>238</v>
      </c>
      <c r="AU440" s="227" t="s">
        <v>85</v>
      </c>
      <c r="AV440" s="15" t="s">
        <v>176</v>
      </c>
      <c r="AW440" s="15" t="s">
        <v>35</v>
      </c>
      <c r="AX440" s="15" t="s">
        <v>82</v>
      </c>
      <c r="AY440" s="227" t="s">
        <v>228</v>
      </c>
    </row>
    <row r="441" spans="1:65" s="2" customFormat="1" ht="24.2" customHeight="1">
      <c r="A441" s="36"/>
      <c r="B441" s="37"/>
      <c r="C441" s="177" t="s">
        <v>694</v>
      </c>
      <c r="D441" s="177" t="s">
        <v>230</v>
      </c>
      <c r="E441" s="178" t="s">
        <v>695</v>
      </c>
      <c r="F441" s="179" t="s">
        <v>696</v>
      </c>
      <c r="G441" s="180" t="s">
        <v>275</v>
      </c>
      <c r="H441" s="181">
        <v>429.824</v>
      </c>
      <c r="I441" s="182"/>
      <c r="J441" s="183">
        <f>ROUND(I441*H441,2)</f>
        <v>0</v>
      </c>
      <c r="K441" s="179" t="s">
        <v>234</v>
      </c>
      <c r="L441" s="41"/>
      <c r="M441" s="184" t="s">
        <v>28</v>
      </c>
      <c r="N441" s="185" t="s">
        <v>45</v>
      </c>
      <c r="O441" s="66"/>
      <c r="P441" s="186">
        <f>O441*H441</f>
        <v>0</v>
      </c>
      <c r="Q441" s="186">
        <v>0</v>
      </c>
      <c r="R441" s="186">
        <f>Q441*H441</f>
        <v>0</v>
      </c>
      <c r="S441" s="186">
        <v>0.014</v>
      </c>
      <c r="T441" s="187">
        <f>S441*H441</f>
        <v>6.017536000000001</v>
      </c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R441" s="188" t="s">
        <v>176</v>
      </c>
      <c r="AT441" s="188" t="s">
        <v>230</v>
      </c>
      <c r="AU441" s="188" t="s">
        <v>85</v>
      </c>
      <c r="AY441" s="19" t="s">
        <v>228</v>
      </c>
      <c r="BE441" s="189">
        <f>IF(N441="základní",J441,0)</f>
        <v>0</v>
      </c>
      <c r="BF441" s="189">
        <f>IF(N441="snížená",J441,0)</f>
        <v>0</v>
      </c>
      <c r="BG441" s="189">
        <f>IF(N441="zákl. přenesená",J441,0)</f>
        <v>0</v>
      </c>
      <c r="BH441" s="189">
        <f>IF(N441="sníž. přenesená",J441,0)</f>
        <v>0</v>
      </c>
      <c r="BI441" s="189">
        <f>IF(N441="nulová",J441,0)</f>
        <v>0</v>
      </c>
      <c r="BJ441" s="19" t="s">
        <v>82</v>
      </c>
      <c r="BK441" s="189">
        <f>ROUND(I441*H441,2)</f>
        <v>0</v>
      </c>
      <c r="BL441" s="19" t="s">
        <v>176</v>
      </c>
      <c r="BM441" s="188" t="s">
        <v>697</v>
      </c>
    </row>
    <row r="442" spans="1:47" s="2" customFormat="1" ht="11.25">
      <c r="A442" s="36"/>
      <c r="B442" s="37"/>
      <c r="C442" s="38"/>
      <c r="D442" s="190" t="s">
        <v>236</v>
      </c>
      <c r="E442" s="38"/>
      <c r="F442" s="191" t="s">
        <v>698</v>
      </c>
      <c r="G442" s="38"/>
      <c r="H442" s="38"/>
      <c r="I442" s="192"/>
      <c r="J442" s="38"/>
      <c r="K442" s="38"/>
      <c r="L442" s="41"/>
      <c r="M442" s="193"/>
      <c r="N442" s="194"/>
      <c r="O442" s="66"/>
      <c r="P442" s="66"/>
      <c r="Q442" s="66"/>
      <c r="R442" s="66"/>
      <c r="S442" s="66"/>
      <c r="T442" s="67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T442" s="19" t="s">
        <v>236</v>
      </c>
      <c r="AU442" s="19" t="s">
        <v>85</v>
      </c>
    </row>
    <row r="443" spans="2:51" s="13" customFormat="1" ht="11.25">
      <c r="B443" s="195"/>
      <c r="C443" s="196"/>
      <c r="D443" s="197" t="s">
        <v>238</v>
      </c>
      <c r="E443" s="198" t="s">
        <v>28</v>
      </c>
      <c r="F443" s="199" t="s">
        <v>239</v>
      </c>
      <c r="G443" s="196"/>
      <c r="H443" s="198" t="s">
        <v>28</v>
      </c>
      <c r="I443" s="200"/>
      <c r="J443" s="196"/>
      <c r="K443" s="196"/>
      <c r="L443" s="201"/>
      <c r="M443" s="202"/>
      <c r="N443" s="203"/>
      <c r="O443" s="203"/>
      <c r="P443" s="203"/>
      <c r="Q443" s="203"/>
      <c r="R443" s="203"/>
      <c r="S443" s="203"/>
      <c r="T443" s="204"/>
      <c r="AT443" s="205" t="s">
        <v>238</v>
      </c>
      <c r="AU443" s="205" t="s">
        <v>85</v>
      </c>
      <c r="AV443" s="13" t="s">
        <v>82</v>
      </c>
      <c r="AW443" s="13" t="s">
        <v>35</v>
      </c>
      <c r="AX443" s="13" t="s">
        <v>74</v>
      </c>
      <c r="AY443" s="205" t="s">
        <v>228</v>
      </c>
    </row>
    <row r="444" spans="2:51" s="14" customFormat="1" ht="11.25">
      <c r="B444" s="206"/>
      <c r="C444" s="207"/>
      <c r="D444" s="197" t="s">
        <v>238</v>
      </c>
      <c r="E444" s="208" t="s">
        <v>28</v>
      </c>
      <c r="F444" s="209" t="s">
        <v>699</v>
      </c>
      <c r="G444" s="207"/>
      <c r="H444" s="210">
        <v>97.012</v>
      </c>
      <c r="I444" s="211"/>
      <c r="J444" s="207"/>
      <c r="K444" s="207"/>
      <c r="L444" s="212"/>
      <c r="M444" s="213"/>
      <c r="N444" s="214"/>
      <c r="O444" s="214"/>
      <c r="P444" s="214"/>
      <c r="Q444" s="214"/>
      <c r="R444" s="214"/>
      <c r="S444" s="214"/>
      <c r="T444" s="215"/>
      <c r="AT444" s="216" t="s">
        <v>238</v>
      </c>
      <c r="AU444" s="216" t="s">
        <v>85</v>
      </c>
      <c r="AV444" s="14" t="s">
        <v>85</v>
      </c>
      <c r="AW444" s="14" t="s">
        <v>35</v>
      </c>
      <c r="AX444" s="14" t="s">
        <v>74</v>
      </c>
      <c r="AY444" s="216" t="s">
        <v>228</v>
      </c>
    </row>
    <row r="445" spans="2:51" s="14" customFormat="1" ht="11.25">
      <c r="B445" s="206"/>
      <c r="C445" s="207"/>
      <c r="D445" s="197" t="s">
        <v>238</v>
      </c>
      <c r="E445" s="208" t="s">
        <v>28</v>
      </c>
      <c r="F445" s="209" t="s">
        <v>700</v>
      </c>
      <c r="G445" s="207"/>
      <c r="H445" s="210">
        <v>-12.927</v>
      </c>
      <c r="I445" s="211"/>
      <c r="J445" s="207"/>
      <c r="K445" s="207"/>
      <c r="L445" s="212"/>
      <c r="M445" s="213"/>
      <c r="N445" s="214"/>
      <c r="O445" s="214"/>
      <c r="P445" s="214"/>
      <c r="Q445" s="214"/>
      <c r="R445" s="214"/>
      <c r="S445" s="214"/>
      <c r="T445" s="215"/>
      <c r="AT445" s="216" t="s">
        <v>238</v>
      </c>
      <c r="AU445" s="216" t="s">
        <v>85</v>
      </c>
      <c r="AV445" s="14" t="s">
        <v>85</v>
      </c>
      <c r="AW445" s="14" t="s">
        <v>35</v>
      </c>
      <c r="AX445" s="14" t="s">
        <v>74</v>
      </c>
      <c r="AY445" s="216" t="s">
        <v>228</v>
      </c>
    </row>
    <row r="446" spans="2:51" s="14" customFormat="1" ht="11.25">
      <c r="B446" s="206"/>
      <c r="C446" s="207"/>
      <c r="D446" s="197" t="s">
        <v>238</v>
      </c>
      <c r="E446" s="208" t="s">
        <v>28</v>
      </c>
      <c r="F446" s="209" t="s">
        <v>701</v>
      </c>
      <c r="G446" s="207"/>
      <c r="H446" s="210">
        <v>10.646</v>
      </c>
      <c r="I446" s="211"/>
      <c r="J446" s="207"/>
      <c r="K446" s="207"/>
      <c r="L446" s="212"/>
      <c r="M446" s="213"/>
      <c r="N446" s="214"/>
      <c r="O446" s="214"/>
      <c r="P446" s="214"/>
      <c r="Q446" s="214"/>
      <c r="R446" s="214"/>
      <c r="S446" s="214"/>
      <c r="T446" s="215"/>
      <c r="AT446" s="216" t="s">
        <v>238</v>
      </c>
      <c r="AU446" s="216" t="s">
        <v>85</v>
      </c>
      <c r="AV446" s="14" t="s">
        <v>85</v>
      </c>
      <c r="AW446" s="14" t="s">
        <v>35</v>
      </c>
      <c r="AX446" s="14" t="s">
        <v>74</v>
      </c>
      <c r="AY446" s="216" t="s">
        <v>228</v>
      </c>
    </row>
    <row r="447" spans="2:51" s="14" customFormat="1" ht="11.25">
      <c r="B447" s="206"/>
      <c r="C447" s="207"/>
      <c r="D447" s="197" t="s">
        <v>238</v>
      </c>
      <c r="E447" s="208" t="s">
        <v>28</v>
      </c>
      <c r="F447" s="209" t="s">
        <v>702</v>
      </c>
      <c r="G447" s="207"/>
      <c r="H447" s="210">
        <v>8.73</v>
      </c>
      <c r="I447" s="211"/>
      <c r="J447" s="207"/>
      <c r="K447" s="207"/>
      <c r="L447" s="212"/>
      <c r="M447" s="213"/>
      <c r="N447" s="214"/>
      <c r="O447" s="214"/>
      <c r="P447" s="214"/>
      <c r="Q447" s="214"/>
      <c r="R447" s="214"/>
      <c r="S447" s="214"/>
      <c r="T447" s="215"/>
      <c r="AT447" s="216" t="s">
        <v>238</v>
      </c>
      <c r="AU447" s="216" t="s">
        <v>85</v>
      </c>
      <c r="AV447" s="14" t="s">
        <v>85</v>
      </c>
      <c r="AW447" s="14" t="s">
        <v>35</v>
      </c>
      <c r="AX447" s="14" t="s">
        <v>74</v>
      </c>
      <c r="AY447" s="216" t="s">
        <v>228</v>
      </c>
    </row>
    <row r="448" spans="2:51" s="14" customFormat="1" ht="11.25">
      <c r="B448" s="206"/>
      <c r="C448" s="207"/>
      <c r="D448" s="197" t="s">
        <v>238</v>
      </c>
      <c r="E448" s="208" t="s">
        <v>28</v>
      </c>
      <c r="F448" s="209" t="s">
        <v>703</v>
      </c>
      <c r="G448" s="207"/>
      <c r="H448" s="210">
        <v>3.875</v>
      </c>
      <c r="I448" s="211"/>
      <c r="J448" s="207"/>
      <c r="K448" s="207"/>
      <c r="L448" s="212"/>
      <c r="M448" s="213"/>
      <c r="N448" s="214"/>
      <c r="O448" s="214"/>
      <c r="P448" s="214"/>
      <c r="Q448" s="214"/>
      <c r="R448" s="214"/>
      <c r="S448" s="214"/>
      <c r="T448" s="215"/>
      <c r="AT448" s="216" t="s">
        <v>238</v>
      </c>
      <c r="AU448" s="216" t="s">
        <v>85</v>
      </c>
      <c r="AV448" s="14" t="s">
        <v>85</v>
      </c>
      <c r="AW448" s="14" t="s">
        <v>35</v>
      </c>
      <c r="AX448" s="14" t="s">
        <v>74</v>
      </c>
      <c r="AY448" s="216" t="s">
        <v>228</v>
      </c>
    </row>
    <row r="449" spans="2:51" s="16" customFormat="1" ht="11.25">
      <c r="B449" s="238"/>
      <c r="C449" s="239"/>
      <c r="D449" s="197" t="s">
        <v>238</v>
      </c>
      <c r="E449" s="240" t="s">
        <v>114</v>
      </c>
      <c r="F449" s="241" t="s">
        <v>554</v>
      </c>
      <c r="G449" s="239"/>
      <c r="H449" s="242">
        <v>107.336</v>
      </c>
      <c r="I449" s="243"/>
      <c r="J449" s="239"/>
      <c r="K449" s="239"/>
      <c r="L449" s="244"/>
      <c r="M449" s="245"/>
      <c r="N449" s="246"/>
      <c r="O449" s="246"/>
      <c r="P449" s="246"/>
      <c r="Q449" s="246"/>
      <c r="R449" s="246"/>
      <c r="S449" s="246"/>
      <c r="T449" s="247"/>
      <c r="AT449" s="248" t="s">
        <v>238</v>
      </c>
      <c r="AU449" s="248" t="s">
        <v>85</v>
      </c>
      <c r="AV449" s="16" t="s">
        <v>246</v>
      </c>
      <c r="AW449" s="16" t="s">
        <v>35</v>
      </c>
      <c r="AX449" s="16" t="s">
        <v>74</v>
      </c>
      <c r="AY449" s="248" t="s">
        <v>228</v>
      </c>
    </row>
    <row r="450" spans="2:51" s="14" customFormat="1" ht="11.25">
      <c r="B450" s="206"/>
      <c r="C450" s="207"/>
      <c r="D450" s="197" t="s">
        <v>238</v>
      </c>
      <c r="E450" s="208" t="s">
        <v>28</v>
      </c>
      <c r="F450" s="209" t="s">
        <v>704</v>
      </c>
      <c r="G450" s="207"/>
      <c r="H450" s="210">
        <v>90.056</v>
      </c>
      <c r="I450" s="211"/>
      <c r="J450" s="207"/>
      <c r="K450" s="207"/>
      <c r="L450" s="212"/>
      <c r="M450" s="213"/>
      <c r="N450" s="214"/>
      <c r="O450" s="214"/>
      <c r="P450" s="214"/>
      <c r="Q450" s="214"/>
      <c r="R450" s="214"/>
      <c r="S450" s="214"/>
      <c r="T450" s="215"/>
      <c r="AT450" s="216" t="s">
        <v>238</v>
      </c>
      <c r="AU450" s="216" t="s">
        <v>85</v>
      </c>
      <c r="AV450" s="14" t="s">
        <v>85</v>
      </c>
      <c r="AW450" s="14" t="s">
        <v>35</v>
      </c>
      <c r="AX450" s="14" t="s">
        <v>74</v>
      </c>
      <c r="AY450" s="216" t="s">
        <v>228</v>
      </c>
    </row>
    <row r="451" spans="2:51" s="14" customFormat="1" ht="11.25">
      <c r="B451" s="206"/>
      <c r="C451" s="207"/>
      <c r="D451" s="197" t="s">
        <v>238</v>
      </c>
      <c r="E451" s="208" t="s">
        <v>28</v>
      </c>
      <c r="F451" s="209" t="s">
        <v>705</v>
      </c>
      <c r="G451" s="207"/>
      <c r="H451" s="210">
        <v>-19.32</v>
      </c>
      <c r="I451" s="211"/>
      <c r="J451" s="207"/>
      <c r="K451" s="207"/>
      <c r="L451" s="212"/>
      <c r="M451" s="213"/>
      <c r="N451" s="214"/>
      <c r="O451" s="214"/>
      <c r="P451" s="214"/>
      <c r="Q451" s="214"/>
      <c r="R451" s="214"/>
      <c r="S451" s="214"/>
      <c r="T451" s="215"/>
      <c r="AT451" s="216" t="s">
        <v>238</v>
      </c>
      <c r="AU451" s="216" t="s">
        <v>85</v>
      </c>
      <c r="AV451" s="14" t="s">
        <v>85</v>
      </c>
      <c r="AW451" s="14" t="s">
        <v>35</v>
      </c>
      <c r="AX451" s="14" t="s">
        <v>74</v>
      </c>
      <c r="AY451" s="216" t="s">
        <v>228</v>
      </c>
    </row>
    <row r="452" spans="2:51" s="14" customFormat="1" ht="11.25">
      <c r="B452" s="206"/>
      <c r="C452" s="207"/>
      <c r="D452" s="197" t="s">
        <v>238</v>
      </c>
      <c r="E452" s="208" t="s">
        <v>28</v>
      </c>
      <c r="F452" s="209" t="s">
        <v>706</v>
      </c>
      <c r="G452" s="207"/>
      <c r="H452" s="210">
        <v>18</v>
      </c>
      <c r="I452" s="211"/>
      <c r="J452" s="207"/>
      <c r="K452" s="207"/>
      <c r="L452" s="212"/>
      <c r="M452" s="213"/>
      <c r="N452" s="214"/>
      <c r="O452" s="214"/>
      <c r="P452" s="214"/>
      <c r="Q452" s="214"/>
      <c r="R452" s="214"/>
      <c r="S452" s="214"/>
      <c r="T452" s="215"/>
      <c r="AT452" s="216" t="s">
        <v>238</v>
      </c>
      <c r="AU452" s="216" t="s">
        <v>85</v>
      </c>
      <c r="AV452" s="14" t="s">
        <v>85</v>
      </c>
      <c r="AW452" s="14" t="s">
        <v>35</v>
      </c>
      <c r="AX452" s="14" t="s">
        <v>74</v>
      </c>
      <c r="AY452" s="216" t="s">
        <v>228</v>
      </c>
    </row>
    <row r="453" spans="2:51" s="14" customFormat="1" ht="11.25">
      <c r="B453" s="206"/>
      <c r="C453" s="207"/>
      <c r="D453" s="197" t="s">
        <v>238</v>
      </c>
      <c r="E453" s="208" t="s">
        <v>28</v>
      </c>
      <c r="F453" s="209" t="s">
        <v>707</v>
      </c>
      <c r="G453" s="207"/>
      <c r="H453" s="210">
        <v>9.15</v>
      </c>
      <c r="I453" s="211"/>
      <c r="J453" s="207"/>
      <c r="K453" s="207"/>
      <c r="L453" s="212"/>
      <c r="M453" s="213"/>
      <c r="N453" s="214"/>
      <c r="O453" s="214"/>
      <c r="P453" s="214"/>
      <c r="Q453" s="214"/>
      <c r="R453" s="214"/>
      <c r="S453" s="214"/>
      <c r="T453" s="215"/>
      <c r="AT453" s="216" t="s">
        <v>238</v>
      </c>
      <c r="AU453" s="216" t="s">
        <v>85</v>
      </c>
      <c r="AV453" s="14" t="s">
        <v>85</v>
      </c>
      <c r="AW453" s="14" t="s">
        <v>35</v>
      </c>
      <c r="AX453" s="14" t="s">
        <v>74</v>
      </c>
      <c r="AY453" s="216" t="s">
        <v>228</v>
      </c>
    </row>
    <row r="454" spans="2:51" s="16" customFormat="1" ht="11.25">
      <c r="B454" s="238"/>
      <c r="C454" s="239"/>
      <c r="D454" s="197" t="s">
        <v>238</v>
      </c>
      <c r="E454" s="240" t="s">
        <v>708</v>
      </c>
      <c r="F454" s="241" t="s">
        <v>554</v>
      </c>
      <c r="G454" s="239"/>
      <c r="H454" s="242">
        <v>97.886</v>
      </c>
      <c r="I454" s="243"/>
      <c r="J454" s="239"/>
      <c r="K454" s="239"/>
      <c r="L454" s="244"/>
      <c r="M454" s="245"/>
      <c r="N454" s="246"/>
      <c r="O454" s="246"/>
      <c r="P454" s="246"/>
      <c r="Q454" s="246"/>
      <c r="R454" s="246"/>
      <c r="S454" s="246"/>
      <c r="T454" s="247"/>
      <c r="AT454" s="248" t="s">
        <v>238</v>
      </c>
      <c r="AU454" s="248" t="s">
        <v>85</v>
      </c>
      <c r="AV454" s="16" t="s">
        <v>246</v>
      </c>
      <c r="AW454" s="16" t="s">
        <v>35</v>
      </c>
      <c r="AX454" s="16" t="s">
        <v>74</v>
      </c>
      <c r="AY454" s="248" t="s">
        <v>228</v>
      </c>
    </row>
    <row r="455" spans="2:51" s="14" customFormat="1" ht="11.25">
      <c r="B455" s="206"/>
      <c r="C455" s="207"/>
      <c r="D455" s="197" t="s">
        <v>238</v>
      </c>
      <c r="E455" s="208" t="s">
        <v>28</v>
      </c>
      <c r="F455" s="209" t="s">
        <v>709</v>
      </c>
      <c r="G455" s="207"/>
      <c r="H455" s="210">
        <v>97.14</v>
      </c>
      <c r="I455" s="211"/>
      <c r="J455" s="207"/>
      <c r="K455" s="207"/>
      <c r="L455" s="212"/>
      <c r="M455" s="213"/>
      <c r="N455" s="214"/>
      <c r="O455" s="214"/>
      <c r="P455" s="214"/>
      <c r="Q455" s="214"/>
      <c r="R455" s="214"/>
      <c r="S455" s="214"/>
      <c r="T455" s="215"/>
      <c r="AT455" s="216" t="s">
        <v>238</v>
      </c>
      <c r="AU455" s="216" t="s">
        <v>85</v>
      </c>
      <c r="AV455" s="14" t="s">
        <v>85</v>
      </c>
      <c r="AW455" s="14" t="s">
        <v>35</v>
      </c>
      <c r="AX455" s="14" t="s">
        <v>74</v>
      </c>
      <c r="AY455" s="216" t="s">
        <v>228</v>
      </c>
    </row>
    <row r="456" spans="2:51" s="14" customFormat="1" ht="11.25">
      <c r="B456" s="206"/>
      <c r="C456" s="207"/>
      <c r="D456" s="197" t="s">
        <v>238</v>
      </c>
      <c r="E456" s="208" t="s">
        <v>28</v>
      </c>
      <c r="F456" s="209" t="s">
        <v>710</v>
      </c>
      <c r="G456" s="207"/>
      <c r="H456" s="210">
        <v>-11.153</v>
      </c>
      <c r="I456" s="211"/>
      <c r="J456" s="207"/>
      <c r="K456" s="207"/>
      <c r="L456" s="212"/>
      <c r="M456" s="213"/>
      <c r="N456" s="214"/>
      <c r="O456" s="214"/>
      <c r="P456" s="214"/>
      <c r="Q456" s="214"/>
      <c r="R456" s="214"/>
      <c r="S456" s="214"/>
      <c r="T456" s="215"/>
      <c r="AT456" s="216" t="s">
        <v>238</v>
      </c>
      <c r="AU456" s="216" t="s">
        <v>85</v>
      </c>
      <c r="AV456" s="14" t="s">
        <v>85</v>
      </c>
      <c r="AW456" s="14" t="s">
        <v>35</v>
      </c>
      <c r="AX456" s="14" t="s">
        <v>74</v>
      </c>
      <c r="AY456" s="216" t="s">
        <v>228</v>
      </c>
    </row>
    <row r="457" spans="2:51" s="14" customFormat="1" ht="11.25">
      <c r="B457" s="206"/>
      <c r="C457" s="207"/>
      <c r="D457" s="197" t="s">
        <v>238</v>
      </c>
      <c r="E457" s="208" t="s">
        <v>28</v>
      </c>
      <c r="F457" s="209" t="s">
        <v>711</v>
      </c>
      <c r="G457" s="207"/>
      <c r="H457" s="210">
        <v>10.439</v>
      </c>
      <c r="I457" s="211"/>
      <c r="J457" s="207"/>
      <c r="K457" s="207"/>
      <c r="L457" s="212"/>
      <c r="M457" s="213"/>
      <c r="N457" s="214"/>
      <c r="O457" s="214"/>
      <c r="P457" s="214"/>
      <c r="Q457" s="214"/>
      <c r="R457" s="214"/>
      <c r="S457" s="214"/>
      <c r="T457" s="215"/>
      <c r="AT457" s="216" t="s">
        <v>238</v>
      </c>
      <c r="AU457" s="216" t="s">
        <v>85</v>
      </c>
      <c r="AV457" s="14" t="s">
        <v>85</v>
      </c>
      <c r="AW457" s="14" t="s">
        <v>35</v>
      </c>
      <c r="AX457" s="14" t="s">
        <v>74</v>
      </c>
      <c r="AY457" s="216" t="s">
        <v>228</v>
      </c>
    </row>
    <row r="458" spans="2:51" s="16" customFormat="1" ht="11.25">
      <c r="B458" s="238"/>
      <c r="C458" s="239"/>
      <c r="D458" s="197" t="s">
        <v>238</v>
      </c>
      <c r="E458" s="240" t="s">
        <v>117</v>
      </c>
      <c r="F458" s="241" t="s">
        <v>554</v>
      </c>
      <c r="G458" s="239"/>
      <c r="H458" s="242">
        <v>96.426</v>
      </c>
      <c r="I458" s="243"/>
      <c r="J458" s="239"/>
      <c r="K458" s="239"/>
      <c r="L458" s="244"/>
      <c r="M458" s="245"/>
      <c r="N458" s="246"/>
      <c r="O458" s="246"/>
      <c r="P458" s="246"/>
      <c r="Q458" s="246"/>
      <c r="R458" s="246"/>
      <c r="S458" s="246"/>
      <c r="T458" s="247"/>
      <c r="AT458" s="248" t="s">
        <v>238</v>
      </c>
      <c r="AU458" s="248" t="s">
        <v>85</v>
      </c>
      <c r="AV458" s="16" t="s">
        <v>246</v>
      </c>
      <c r="AW458" s="16" t="s">
        <v>35</v>
      </c>
      <c r="AX458" s="16" t="s">
        <v>74</v>
      </c>
      <c r="AY458" s="248" t="s">
        <v>228</v>
      </c>
    </row>
    <row r="459" spans="2:51" s="14" customFormat="1" ht="11.25">
      <c r="B459" s="206"/>
      <c r="C459" s="207"/>
      <c r="D459" s="197" t="s">
        <v>238</v>
      </c>
      <c r="E459" s="208" t="s">
        <v>28</v>
      </c>
      <c r="F459" s="209" t="s">
        <v>712</v>
      </c>
      <c r="G459" s="207"/>
      <c r="H459" s="210">
        <v>33.93</v>
      </c>
      <c r="I459" s="211"/>
      <c r="J459" s="207"/>
      <c r="K459" s="207"/>
      <c r="L459" s="212"/>
      <c r="M459" s="213"/>
      <c r="N459" s="214"/>
      <c r="O459" s="214"/>
      <c r="P459" s="214"/>
      <c r="Q459" s="214"/>
      <c r="R459" s="214"/>
      <c r="S459" s="214"/>
      <c r="T459" s="215"/>
      <c r="AT459" s="216" t="s">
        <v>238</v>
      </c>
      <c r="AU459" s="216" t="s">
        <v>85</v>
      </c>
      <c r="AV459" s="14" t="s">
        <v>85</v>
      </c>
      <c r="AW459" s="14" t="s">
        <v>35</v>
      </c>
      <c r="AX459" s="14" t="s">
        <v>74</v>
      </c>
      <c r="AY459" s="216" t="s">
        <v>228</v>
      </c>
    </row>
    <row r="460" spans="2:51" s="14" customFormat="1" ht="11.25">
      <c r="B460" s="206"/>
      <c r="C460" s="207"/>
      <c r="D460" s="197" t="s">
        <v>238</v>
      </c>
      <c r="E460" s="208" t="s">
        <v>28</v>
      </c>
      <c r="F460" s="209" t="s">
        <v>713</v>
      </c>
      <c r="G460" s="207"/>
      <c r="H460" s="210">
        <v>21.9</v>
      </c>
      <c r="I460" s="211"/>
      <c r="J460" s="207"/>
      <c r="K460" s="207"/>
      <c r="L460" s="212"/>
      <c r="M460" s="213"/>
      <c r="N460" s="214"/>
      <c r="O460" s="214"/>
      <c r="P460" s="214"/>
      <c r="Q460" s="214"/>
      <c r="R460" s="214"/>
      <c r="S460" s="214"/>
      <c r="T460" s="215"/>
      <c r="AT460" s="216" t="s">
        <v>238</v>
      </c>
      <c r="AU460" s="216" t="s">
        <v>85</v>
      </c>
      <c r="AV460" s="14" t="s">
        <v>85</v>
      </c>
      <c r="AW460" s="14" t="s">
        <v>35</v>
      </c>
      <c r="AX460" s="14" t="s">
        <v>74</v>
      </c>
      <c r="AY460" s="216" t="s">
        <v>228</v>
      </c>
    </row>
    <row r="461" spans="2:51" s="14" customFormat="1" ht="11.25">
      <c r="B461" s="206"/>
      <c r="C461" s="207"/>
      <c r="D461" s="197" t="s">
        <v>238</v>
      </c>
      <c r="E461" s="208" t="s">
        <v>28</v>
      </c>
      <c r="F461" s="209" t="s">
        <v>714</v>
      </c>
      <c r="G461" s="207"/>
      <c r="H461" s="210">
        <v>-5.2</v>
      </c>
      <c r="I461" s="211"/>
      <c r="J461" s="207"/>
      <c r="K461" s="207"/>
      <c r="L461" s="212"/>
      <c r="M461" s="213"/>
      <c r="N461" s="214"/>
      <c r="O461" s="214"/>
      <c r="P461" s="214"/>
      <c r="Q461" s="214"/>
      <c r="R461" s="214"/>
      <c r="S461" s="214"/>
      <c r="T461" s="215"/>
      <c r="AT461" s="216" t="s">
        <v>238</v>
      </c>
      <c r="AU461" s="216" t="s">
        <v>85</v>
      </c>
      <c r="AV461" s="14" t="s">
        <v>85</v>
      </c>
      <c r="AW461" s="14" t="s">
        <v>35</v>
      </c>
      <c r="AX461" s="14" t="s">
        <v>74</v>
      </c>
      <c r="AY461" s="216" t="s">
        <v>228</v>
      </c>
    </row>
    <row r="462" spans="2:51" s="14" customFormat="1" ht="11.25">
      <c r="B462" s="206"/>
      <c r="C462" s="207"/>
      <c r="D462" s="197" t="s">
        <v>238</v>
      </c>
      <c r="E462" s="208" t="s">
        <v>28</v>
      </c>
      <c r="F462" s="209" t="s">
        <v>715</v>
      </c>
      <c r="G462" s="207"/>
      <c r="H462" s="210">
        <v>6.711</v>
      </c>
      <c r="I462" s="211"/>
      <c r="J462" s="207"/>
      <c r="K462" s="207"/>
      <c r="L462" s="212"/>
      <c r="M462" s="213"/>
      <c r="N462" s="214"/>
      <c r="O462" s="214"/>
      <c r="P462" s="214"/>
      <c r="Q462" s="214"/>
      <c r="R462" s="214"/>
      <c r="S462" s="214"/>
      <c r="T462" s="215"/>
      <c r="AT462" s="216" t="s">
        <v>238</v>
      </c>
      <c r="AU462" s="216" t="s">
        <v>85</v>
      </c>
      <c r="AV462" s="14" t="s">
        <v>85</v>
      </c>
      <c r="AW462" s="14" t="s">
        <v>35</v>
      </c>
      <c r="AX462" s="14" t="s">
        <v>74</v>
      </c>
      <c r="AY462" s="216" t="s">
        <v>228</v>
      </c>
    </row>
    <row r="463" spans="2:51" s="16" customFormat="1" ht="11.25">
      <c r="B463" s="238"/>
      <c r="C463" s="239"/>
      <c r="D463" s="197" t="s">
        <v>238</v>
      </c>
      <c r="E463" s="240" t="s">
        <v>119</v>
      </c>
      <c r="F463" s="241" t="s">
        <v>554</v>
      </c>
      <c r="G463" s="239"/>
      <c r="H463" s="242">
        <v>57.341</v>
      </c>
      <c r="I463" s="243"/>
      <c r="J463" s="239"/>
      <c r="K463" s="239"/>
      <c r="L463" s="244"/>
      <c r="M463" s="245"/>
      <c r="N463" s="246"/>
      <c r="O463" s="246"/>
      <c r="P463" s="246"/>
      <c r="Q463" s="246"/>
      <c r="R463" s="246"/>
      <c r="S463" s="246"/>
      <c r="T463" s="247"/>
      <c r="AT463" s="248" t="s">
        <v>238</v>
      </c>
      <c r="AU463" s="248" t="s">
        <v>85</v>
      </c>
      <c r="AV463" s="16" t="s">
        <v>246</v>
      </c>
      <c r="AW463" s="16" t="s">
        <v>35</v>
      </c>
      <c r="AX463" s="16" t="s">
        <v>74</v>
      </c>
      <c r="AY463" s="248" t="s">
        <v>228</v>
      </c>
    </row>
    <row r="464" spans="2:51" s="14" customFormat="1" ht="11.25">
      <c r="B464" s="206"/>
      <c r="C464" s="207"/>
      <c r="D464" s="197" t="s">
        <v>238</v>
      </c>
      <c r="E464" s="208" t="s">
        <v>28</v>
      </c>
      <c r="F464" s="209" t="s">
        <v>716</v>
      </c>
      <c r="G464" s="207"/>
      <c r="H464" s="210">
        <v>26.416</v>
      </c>
      <c r="I464" s="211"/>
      <c r="J464" s="207"/>
      <c r="K464" s="207"/>
      <c r="L464" s="212"/>
      <c r="M464" s="213"/>
      <c r="N464" s="214"/>
      <c r="O464" s="214"/>
      <c r="P464" s="214"/>
      <c r="Q464" s="214"/>
      <c r="R464" s="214"/>
      <c r="S464" s="214"/>
      <c r="T464" s="215"/>
      <c r="AT464" s="216" t="s">
        <v>238</v>
      </c>
      <c r="AU464" s="216" t="s">
        <v>85</v>
      </c>
      <c r="AV464" s="14" t="s">
        <v>85</v>
      </c>
      <c r="AW464" s="14" t="s">
        <v>35</v>
      </c>
      <c r="AX464" s="14" t="s">
        <v>74</v>
      </c>
      <c r="AY464" s="216" t="s">
        <v>228</v>
      </c>
    </row>
    <row r="465" spans="2:51" s="14" customFormat="1" ht="11.25">
      <c r="B465" s="206"/>
      <c r="C465" s="207"/>
      <c r="D465" s="197" t="s">
        <v>238</v>
      </c>
      <c r="E465" s="208" t="s">
        <v>28</v>
      </c>
      <c r="F465" s="209" t="s">
        <v>717</v>
      </c>
      <c r="G465" s="207"/>
      <c r="H465" s="210">
        <v>-1.84</v>
      </c>
      <c r="I465" s="211"/>
      <c r="J465" s="207"/>
      <c r="K465" s="207"/>
      <c r="L465" s="212"/>
      <c r="M465" s="213"/>
      <c r="N465" s="214"/>
      <c r="O465" s="214"/>
      <c r="P465" s="214"/>
      <c r="Q465" s="214"/>
      <c r="R465" s="214"/>
      <c r="S465" s="214"/>
      <c r="T465" s="215"/>
      <c r="AT465" s="216" t="s">
        <v>238</v>
      </c>
      <c r="AU465" s="216" t="s">
        <v>85</v>
      </c>
      <c r="AV465" s="14" t="s">
        <v>85</v>
      </c>
      <c r="AW465" s="14" t="s">
        <v>35</v>
      </c>
      <c r="AX465" s="14" t="s">
        <v>74</v>
      </c>
      <c r="AY465" s="216" t="s">
        <v>228</v>
      </c>
    </row>
    <row r="466" spans="2:51" s="14" customFormat="1" ht="11.25">
      <c r="B466" s="206"/>
      <c r="C466" s="207"/>
      <c r="D466" s="197" t="s">
        <v>238</v>
      </c>
      <c r="E466" s="208" t="s">
        <v>28</v>
      </c>
      <c r="F466" s="209" t="s">
        <v>718</v>
      </c>
      <c r="G466" s="207"/>
      <c r="H466" s="210">
        <v>6.903</v>
      </c>
      <c r="I466" s="211"/>
      <c r="J466" s="207"/>
      <c r="K466" s="207"/>
      <c r="L466" s="212"/>
      <c r="M466" s="213"/>
      <c r="N466" s="214"/>
      <c r="O466" s="214"/>
      <c r="P466" s="214"/>
      <c r="Q466" s="214"/>
      <c r="R466" s="214"/>
      <c r="S466" s="214"/>
      <c r="T466" s="215"/>
      <c r="AT466" s="216" t="s">
        <v>238</v>
      </c>
      <c r="AU466" s="216" t="s">
        <v>85</v>
      </c>
      <c r="AV466" s="14" t="s">
        <v>85</v>
      </c>
      <c r="AW466" s="14" t="s">
        <v>35</v>
      </c>
      <c r="AX466" s="14" t="s">
        <v>74</v>
      </c>
      <c r="AY466" s="216" t="s">
        <v>228</v>
      </c>
    </row>
    <row r="467" spans="2:51" s="16" customFormat="1" ht="11.25">
      <c r="B467" s="238"/>
      <c r="C467" s="239"/>
      <c r="D467" s="197" t="s">
        <v>238</v>
      </c>
      <c r="E467" s="240" t="s">
        <v>121</v>
      </c>
      <c r="F467" s="241" t="s">
        <v>554</v>
      </c>
      <c r="G467" s="239"/>
      <c r="H467" s="242">
        <v>31.479</v>
      </c>
      <c r="I467" s="243"/>
      <c r="J467" s="239"/>
      <c r="K467" s="239"/>
      <c r="L467" s="244"/>
      <c r="M467" s="245"/>
      <c r="N467" s="246"/>
      <c r="O467" s="246"/>
      <c r="P467" s="246"/>
      <c r="Q467" s="246"/>
      <c r="R467" s="246"/>
      <c r="S467" s="246"/>
      <c r="T467" s="247"/>
      <c r="AT467" s="248" t="s">
        <v>238</v>
      </c>
      <c r="AU467" s="248" t="s">
        <v>85</v>
      </c>
      <c r="AV467" s="16" t="s">
        <v>246</v>
      </c>
      <c r="AW467" s="16" t="s">
        <v>35</v>
      </c>
      <c r="AX467" s="16" t="s">
        <v>74</v>
      </c>
      <c r="AY467" s="248" t="s">
        <v>228</v>
      </c>
    </row>
    <row r="468" spans="2:51" s="14" customFormat="1" ht="11.25">
      <c r="B468" s="206"/>
      <c r="C468" s="207"/>
      <c r="D468" s="197" t="s">
        <v>238</v>
      </c>
      <c r="E468" s="208" t="s">
        <v>28</v>
      </c>
      <c r="F468" s="209" t="s">
        <v>112</v>
      </c>
      <c r="G468" s="207"/>
      <c r="H468" s="210">
        <v>39.356</v>
      </c>
      <c r="I468" s="211"/>
      <c r="J468" s="207"/>
      <c r="K468" s="207"/>
      <c r="L468" s="212"/>
      <c r="M468" s="213"/>
      <c r="N468" s="214"/>
      <c r="O468" s="214"/>
      <c r="P468" s="214"/>
      <c r="Q468" s="214"/>
      <c r="R468" s="214"/>
      <c r="S468" s="214"/>
      <c r="T468" s="215"/>
      <c r="AT468" s="216" t="s">
        <v>238</v>
      </c>
      <c r="AU468" s="216" t="s">
        <v>85</v>
      </c>
      <c r="AV468" s="14" t="s">
        <v>85</v>
      </c>
      <c r="AW468" s="14" t="s">
        <v>35</v>
      </c>
      <c r="AX468" s="14" t="s">
        <v>74</v>
      </c>
      <c r="AY468" s="216" t="s">
        <v>228</v>
      </c>
    </row>
    <row r="469" spans="2:51" s="15" customFormat="1" ht="11.25">
      <c r="B469" s="217"/>
      <c r="C469" s="218"/>
      <c r="D469" s="197" t="s">
        <v>238</v>
      </c>
      <c r="E469" s="219" t="s">
        <v>123</v>
      </c>
      <c r="F469" s="220" t="s">
        <v>241</v>
      </c>
      <c r="G469" s="218"/>
      <c r="H469" s="221">
        <v>429.824</v>
      </c>
      <c r="I469" s="222"/>
      <c r="J469" s="218"/>
      <c r="K469" s="218"/>
      <c r="L469" s="223"/>
      <c r="M469" s="224"/>
      <c r="N469" s="225"/>
      <c r="O469" s="225"/>
      <c r="P469" s="225"/>
      <c r="Q469" s="225"/>
      <c r="R469" s="225"/>
      <c r="S469" s="225"/>
      <c r="T469" s="226"/>
      <c r="AT469" s="227" t="s">
        <v>238</v>
      </c>
      <c r="AU469" s="227" t="s">
        <v>85</v>
      </c>
      <c r="AV469" s="15" t="s">
        <v>176</v>
      </c>
      <c r="AW469" s="15" t="s">
        <v>35</v>
      </c>
      <c r="AX469" s="15" t="s">
        <v>82</v>
      </c>
      <c r="AY469" s="227" t="s">
        <v>228</v>
      </c>
    </row>
    <row r="470" spans="1:65" s="2" customFormat="1" ht="16.5" customHeight="1">
      <c r="A470" s="36"/>
      <c r="B470" s="37"/>
      <c r="C470" s="177" t="s">
        <v>719</v>
      </c>
      <c r="D470" s="177" t="s">
        <v>230</v>
      </c>
      <c r="E470" s="178" t="s">
        <v>720</v>
      </c>
      <c r="F470" s="179" t="s">
        <v>721</v>
      </c>
      <c r="G470" s="180" t="s">
        <v>275</v>
      </c>
      <c r="H470" s="181">
        <v>429.824</v>
      </c>
      <c r="I470" s="182"/>
      <c r="J470" s="183">
        <f>ROUND(I470*H470,2)</f>
        <v>0</v>
      </c>
      <c r="K470" s="179" t="s">
        <v>28</v>
      </c>
      <c r="L470" s="41"/>
      <c r="M470" s="184" t="s">
        <v>28</v>
      </c>
      <c r="N470" s="185" t="s">
        <v>45</v>
      </c>
      <c r="O470" s="66"/>
      <c r="P470" s="186">
        <f>O470*H470</f>
        <v>0</v>
      </c>
      <c r="Q470" s="186">
        <v>0</v>
      </c>
      <c r="R470" s="186">
        <f>Q470*H470</f>
        <v>0</v>
      </c>
      <c r="S470" s="186">
        <v>0</v>
      </c>
      <c r="T470" s="187">
        <f>S470*H470</f>
        <v>0</v>
      </c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R470" s="188" t="s">
        <v>176</v>
      </c>
      <c r="AT470" s="188" t="s">
        <v>230</v>
      </c>
      <c r="AU470" s="188" t="s">
        <v>85</v>
      </c>
      <c r="AY470" s="19" t="s">
        <v>228</v>
      </c>
      <c r="BE470" s="189">
        <f>IF(N470="základní",J470,0)</f>
        <v>0</v>
      </c>
      <c r="BF470" s="189">
        <f>IF(N470="snížená",J470,0)</f>
        <v>0</v>
      </c>
      <c r="BG470" s="189">
        <f>IF(N470="zákl. přenesená",J470,0)</f>
        <v>0</v>
      </c>
      <c r="BH470" s="189">
        <f>IF(N470="sníž. přenesená",J470,0)</f>
        <v>0</v>
      </c>
      <c r="BI470" s="189">
        <f>IF(N470="nulová",J470,0)</f>
        <v>0</v>
      </c>
      <c r="BJ470" s="19" t="s">
        <v>82</v>
      </c>
      <c r="BK470" s="189">
        <f>ROUND(I470*H470,2)</f>
        <v>0</v>
      </c>
      <c r="BL470" s="19" t="s">
        <v>176</v>
      </c>
      <c r="BM470" s="188" t="s">
        <v>722</v>
      </c>
    </row>
    <row r="471" spans="2:51" s="14" customFormat="1" ht="11.25">
      <c r="B471" s="206"/>
      <c r="C471" s="207"/>
      <c r="D471" s="197" t="s">
        <v>238</v>
      </c>
      <c r="E471" s="208" t="s">
        <v>28</v>
      </c>
      <c r="F471" s="209" t="s">
        <v>123</v>
      </c>
      <c r="G471" s="207"/>
      <c r="H471" s="210">
        <v>429.824</v>
      </c>
      <c r="I471" s="211"/>
      <c r="J471" s="207"/>
      <c r="K471" s="207"/>
      <c r="L471" s="212"/>
      <c r="M471" s="213"/>
      <c r="N471" s="214"/>
      <c r="O471" s="214"/>
      <c r="P471" s="214"/>
      <c r="Q471" s="214"/>
      <c r="R471" s="214"/>
      <c r="S471" s="214"/>
      <c r="T471" s="215"/>
      <c r="AT471" s="216" t="s">
        <v>238</v>
      </c>
      <c r="AU471" s="216" t="s">
        <v>85</v>
      </c>
      <c r="AV471" s="14" t="s">
        <v>85</v>
      </c>
      <c r="AW471" s="14" t="s">
        <v>35</v>
      </c>
      <c r="AX471" s="14" t="s">
        <v>82</v>
      </c>
      <c r="AY471" s="216" t="s">
        <v>228</v>
      </c>
    </row>
    <row r="472" spans="1:65" s="2" customFormat="1" ht="21.75" customHeight="1">
      <c r="A472" s="36"/>
      <c r="B472" s="37"/>
      <c r="C472" s="177" t="s">
        <v>723</v>
      </c>
      <c r="D472" s="177" t="s">
        <v>230</v>
      </c>
      <c r="E472" s="178" t="s">
        <v>724</v>
      </c>
      <c r="F472" s="179" t="s">
        <v>725</v>
      </c>
      <c r="G472" s="180" t="s">
        <v>283</v>
      </c>
      <c r="H472" s="181">
        <v>1</v>
      </c>
      <c r="I472" s="182"/>
      <c r="J472" s="183">
        <f>ROUND(I472*H472,2)</f>
        <v>0</v>
      </c>
      <c r="K472" s="179" t="s">
        <v>28</v>
      </c>
      <c r="L472" s="41"/>
      <c r="M472" s="184" t="s">
        <v>28</v>
      </c>
      <c r="N472" s="185" t="s">
        <v>45</v>
      </c>
      <c r="O472" s="66"/>
      <c r="P472" s="186">
        <f>O472*H472</f>
        <v>0</v>
      </c>
      <c r="Q472" s="186">
        <v>0</v>
      </c>
      <c r="R472" s="186">
        <f>Q472*H472</f>
        <v>0</v>
      </c>
      <c r="S472" s="186">
        <v>0.02</v>
      </c>
      <c r="T472" s="187">
        <f>S472*H472</f>
        <v>0.02</v>
      </c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R472" s="188" t="s">
        <v>176</v>
      </c>
      <c r="AT472" s="188" t="s">
        <v>230</v>
      </c>
      <c r="AU472" s="188" t="s">
        <v>85</v>
      </c>
      <c r="AY472" s="19" t="s">
        <v>228</v>
      </c>
      <c r="BE472" s="189">
        <f>IF(N472="základní",J472,0)</f>
        <v>0</v>
      </c>
      <c r="BF472" s="189">
        <f>IF(N472="snížená",J472,0)</f>
        <v>0</v>
      </c>
      <c r="BG472" s="189">
        <f>IF(N472="zákl. přenesená",J472,0)</f>
        <v>0</v>
      </c>
      <c r="BH472" s="189">
        <f>IF(N472="sníž. přenesená",J472,0)</f>
        <v>0</v>
      </c>
      <c r="BI472" s="189">
        <f>IF(N472="nulová",J472,0)</f>
        <v>0</v>
      </c>
      <c r="BJ472" s="19" t="s">
        <v>82</v>
      </c>
      <c r="BK472" s="189">
        <f>ROUND(I472*H472,2)</f>
        <v>0</v>
      </c>
      <c r="BL472" s="19" t="s">
        <v>176</v>
      </c>
      <c r="BM472" s="188" t="s">
        <v>726</v>
      </c>
    </row>
    <row r="473" spans="2:51" s="13" customFormat="1" ht="11.25">
      <c r="B473" s="195"/>
      <c r="C473" s="196"/>
      <c r="D473" s="197" t="s">
        <v>238</v>
      </c>
      <c r="E473" s="198" t="s">
        <v>28</v>
      </c>
      <c r="F473" s="199" t="s">
        <v>239</v>
      </c>
      <c r="G473" s="196"/>
      <c r="H473" s="198" t="s">
        <v>28</v>
      </c>
      <c r="I473" s="200"/>
      <c r="J473" s="196"/>
      <c r="K473" s="196"/>
      <c r="L473" s="201"/>
      <c r="M473" s="202"/>
      <c r="N473" s="203"/>
      <c r="O473" s="203"/>
      <c r="P473" s="203"/>
      <c r="Q473" s="203"/>
      <c r="R473" s="203"/>
      <c r="S473" s="203"/>
      <c r="T473" s="204"/>
      <c r="AT473" s="205" t="s">
        <v>238</v>
      </c>
      <c r="AU473" s="205" t="s">
        <v>85</v>
      </c>
      <c r="AV473" s="13" t="s">
        <v>82</v>
      </c>
      <c r="AW473" s="13" t="s">
        <v>35</v>
      </c>
      <c r="AX473" s="13" t="s">
        <v>74</v>
      </c>
      <c r="AY473" s="205" t="s">
        <v>228</v>
      </c>
    </row>
    <row r="474" spans="2:51" s="14" customFormat="1" ht="11.25">
      <c r="B474" s="206"/>
      <c r="C474" s="207"/>
      <c r="D474" s="197" t="s">
        <v>238</v>
      </c>
      <c r="E474" s="208" t="s">
        <v>28</v>
      </c>
      <c r="F474" s="209" t="s">
        <v>82</v>
      </c>
      <c r="G474" s="207"/>
      <c r="H474" s="210">
        <v>1</v>
      </c>
      <c r="I474" s="211"/>
      <c r="J474" s="207"/>
      <c r="K474" s="207"/>
      <c r="L474" s="212"/>
      <c r="M474" s="213"/>
      <c r="N474" s="214"/>
      <c r="O474" s="214"/>
      <c r="P474" s="214"/>
      <c r="Q474" s="214"/>
      <c r="R474" s="214"/>
      <c r="S474" s="214"/>
      <c r="T474" s="215"/>
      <c r="AT474" s="216" t="s">
        <v>238</v>
      </c>
      <c r="AU474" s="216" t="s">
        <v>85</v>
      </c>
      <c r="AV474" s="14" t="s">
        <v>85</v>
      </c>
      <c r="AW474" s="14" t="s">
        <v>35</v>
      </c>
      <c r="AX474" s="14" t="s">
        <v>82</v>
      </c>
      <c r="AY474" s="216" t="s">
        <v>228</v>
      </c>
    </row>
    <row r="475" spans="2:63" s="12" customFormat="1" ht="22.9" customHeight="1">
      <c r="B475" s="161"/>
      <c r="C475" s="162"/>
      <c r="D475" s="163" t="s">
        <v>73</v>
      </c>
      <c r="E475" s="175" t="s">
        <v>727</v>
      </c>
      <c r="F475" s="175" t="s">
        <v>728</v>
      </c>
      <c r="G475" s="162"/>
      <c r="H475" s="162"/>
      <c r="I475" s="165"/>
      <c r="J475" s="176">
        <f>BK475</f>
        <v>0</v>
      </c>
      <c r="K475" s="162"/>
      <c r="L475" s="167"/>
      <c r="M475" s="168"/>
      <c r="N475" s="169"/>
      <c r="O475" s="169"/>
      <c r="P475" s="170">
        <f>SUM(P476:P484)</f>
        <v>0</v>
      </c>
      <c r="Q475" s="169"/>
      <c r="R475" s="170">
        <f>SUM(R476:R484)</f>
        <v>0</v>
      </c>
      <c r="S475" s="169"/>
      <c r="T475" s="171">
        <f>SUM(T476:T484)</f>
        <v>0</v>
      </c>
      <c r="AR475" s="172" t="s">
        <v>82</v>
      </c>
      <c r="AT475" s="173" t="s">
        <v>73</v>
      </c>
      <c r="AU475" s="173" t="s">
        <v>82</v>
      </c>
      <c r="AY475" s="172" t="s">
        <v>228</v>
      </c>
      <c r="BK475" s="174">
        <f>SUM(BK476:BK484)</f>
        <v>0</v>
      </c>
    </row>
    <row r="476" spans="1:65" s="2" customFormat="1" ht="37.9" customHeight="1">
      <c r="A476" s="36"/>
      <c r="B476" s="37"/>
      <c r="C476" s="177" t="s">
        <v>729</v>
      </c>
      <c r="D476" s="177" t="s">
        <v>230</v>
      </c>
      <c r="E476" s="178" t="s">
        <v>730</v>
      </c>
      <c r="F476" s="179" t="s">
        <v>731</v>
      </c>
      <c r="G476" s="180" t="s">
        <v>264</v>
      </c>
      <c r="H476" s="181">
        <v>60.827</v>
      </c>
      <c r="I476" s="182"/>
      <c r="J476" s="183">
        <f>ROUND(I476*H476,2)</f>
        <v>0</v>
      </c>
      <c r="K476" s="179" t="s">
        <v>234</v>
      </c>
      <c r="L476" s="41"/>
      <c r="M476" s="184" t="s">
        <v>28</v>
      </c>
      <c r="N476" s="185" t="s">
        <v>45</v>
      </c>
      <c r="O476" s="66"/>
      <c r="P476" s="186">
        <f>O476*H476</f>
        <v>0</v>
      </c>
      <c r="Q476" s="186">
        <v>0</v>
      </c>
      <c r="R476" s="186">
        <f>Q476*H476</f>
        <v>0</v>
      </c>
      <c r="S476" s="186">
        <v>0</v>
      </c>
      <c r="T476" s="187">
        <f>S476*H476</f>
        <v>0</v>
      </c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R476" s="188" t="s">
        <v>176</v>
      </c>
      <c r="AT476" s="188" t="s">
        <v>230</v>
      </c>
      <c r="AU476" s="188" t="s">
        <v>85</v>
      </c>
      <c r="AY476" s="19" t="s">
        <v>228</v>
      </c>
      <c r="BE476" s="189">
        <f>IF(N476="základní",J476,0)</f>
        <v>0</v>
      </c>
      <c r="BF476" s="189">
        <f>IF(N476="snížená",J476,0)</f>
        <v>0</v>
      </c>
      <c r="BG476" s="189">
        <f>IF(N476="zákl. přenesená",J476,0)</f>
        <v>0</v>
      </c>
      <c r="BH476" s="189">
        <f>IF(N476="sníž. přenesená",J476,0)</f>
        <v>0</v>
      </c>
      <c r="BI476" s="189">
        <f>IF(N476="nulová",J476,0)</f>
        <v>0</v>
      </c>
      <c r="BJ476" s="19" t="s">
        <v>82</v>
      </c>
      <c r="BK476" s="189">
        <f>ROUND(I476*H476,2)</f>
        <v>0</v>
      </c>
      <c r="BL476" s="19" t="s">
        <v>176</v>
      </c>
      <c r="BM476" s="188" t="s">
        <v>732</v>
      </c>
    </row>
    <row r="477" spans="1:47" s="2" customFormat="1" ht="11.25">
      <c r="A477" s="36"/>
      <c r="B477" s="37"/>
      <c r="C477" s="38"/>
      <c r="D477" s="190" t="s">
        <v>236</v>
      </c>
      <c r="E477" s="38"/>
      <c r="F477" s="191" t="s">
        <v>733</v>
      </c>
      <c r="G477" s="38"/>
      <c r="H477" s="38"/>
      <c r="I477" s="192"/>
      <c r="J477" s="38"/>
      <c r="K477" s="38"/>
      <c r="L477" s="41"/>
      <c r="M477" s="193"/>
      <c r="N477" s="194"/>
      <c r="O477" s="66"/>
      <c r="P477" s="66"/>
      <c r="Q477" s="66"/>
      <c r="R477" s="66"/>
      <c r="S477" s="66"/>
      <c r="T477" s="67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T477" s="19" t="s">
        <v>236</v>
      </c>
      <c r="AU477" s="19" t="s">
        <v>85</v>
      </c>
    </row>
    <row r="478" spans="1:65" s="2" customFormat="1" ht="33" customHeight="1">
      <c r="A478" s="36"/>
      <c r="B478" s="37"/>
      <c r="C478" s="177" t="s">
        <v>734</v>
      </c>
      <c r="D478" s="177" t="s">
        <v>230</v>
      </c>
      <c r="E478" s="178" t="s">
        <v>735</v>
      </c>
      <c r="F478" s="179" t="s">
        <v>736</v>
      </c>
      <c r="G478" s="180" t="s">
        <v>264</v>
      </c>
      <c r="H478" s="181">
        <v>60.827</v>
      </c>
      <c r="I478" s="182"/>
      <c r="J478" s="183">
        <f>ROUND(I478*H478,2)</f>
        <v>0</v>
      </c>
      <c r="K478" s="179" t="s">
        <v>234</v>
      </c>
      <c r="L478" s="41"/>
      <c r="M478" s="184" t="s">
        <v>28</v>
      </c>
      <c r="N478" s="185" t="s">
        <v>45</v>
      </c>
      <c r="O478" s="66"/>
      <c r="P478" s="186">
        <f>O478*H478</f>
        <v>0</v>
      </c>
      <c r="Q478" s="186">
        <v>0</v>
      </c>
      <c r="R478" s="186">
        <f>Q478*H478</f>
        <v>0</v>
      </c>
      <c r="S478" s="186">
        <v>0</v>
      </c>
      <c r="T478" s="187">
        <f>S478*H478</f>
        <v>0</v>
      </c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R478" s="188" t="s">
        <v>176</v>
      </c>
      <c r="AT478" s="188" t="s">
        <v>230</v>
      </c>
      <c r="AU478" s="188" t="s">
        <v>85</v>
      </c>
      <c r="AY478" s="19" t="s">
        <v>228</v>
      </c>
      <c r="BE478" s="189">
        <f>IF(N478="základní",J478,0)</f>
        <v>0</v>
      </c>
      <c r="BF478" s="189">
        <f>IF(N478="snížená",J478,0)</f>
        <v>0</v>
      </c>
      <c r="BG478" s="189">
        <f>IF(N478="zákl. přenesená",J478,0)</f>
        <v>0</v>
      </c>
      <c r="BH478" s="189">
        <f>IF(N478="sníž. přenesená",J478,0)</f>
        <v>0</v>
      </c>
      <c r="BI478" s="189">
        <f>IF(N478="nulová",J478,0)</f>
        <v>0</v>
      </c>
      <c r="BJ478" s="19" t="s">
        <v>82</v>
      </c>
      <c r="BK478" s="189">
        <f>ROUND(I478*H478,2)</f>
        <v>0</v>
      </c>
      <c r="BL478" s="19" t="s">
        <v>176</v>
      </c>
      <c r="BM478" s="188" t="s">
        <v>737</v>
      </c>
    </row>
    <row r="479" spans="1:47" s="2" customFormat="1" ht="11.25">
      <c r="A479" s="36"/>
      <c r="B479" s="37"/>
      <c r="C479" s="38"/>
      <c r="D479" s="190" t="s">
        <v>236</v>
      </c>
      <c r="E479" s="38"/>
      <c r="F479" s="191" t="s">
        <v>738</v>
      </c>
      <c r="G479" s="38"/>
      <c r="H479" s="38"/>
      <c r="I479" s="192"/>
      <c r="J479" s="38"/>
      <c r="K479" s="38"/>
      <c r="L479" s="41"/>
      <c r="M479" s="193"/>
      <c r="N479" s="194"/>
      <c r="O479" s="66"/>
      <c r="P479" s="66"/>
      <c r="Q479" s="66"/>
      <c r="R479" s="66"/>
      <c r="S479" s="66"/>
      <c r="T479" s="67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T479" s="19" t="s">
        <v>236</v>
      </c>
      <c r="AU479" s="19" t="s">
        <v>85</v>
      </c>
    </row>
    <row r="480" spans="1:65" s="2" customFormat="1" ht="44.25" customHeight="1">
      <c r="A480" s="36"/>
      <c r="B480" s="37"/>
      <c r="C480" s="177" t="s">
        <v>739</v>
      </c>
      <c r="D480" s="177" t="s">
        <v>230</v>
      </c>
      <c r="E480" s="178" t="s">
        <v>740</v>
      </c>
      <c r="F480" s="179" t="s">
        <v>741</v>
      </c>
      <c r="G480" s="180" t="s">
        <v>264</v>
      </c>
      <c r="H480" s="181">
        <v>594.58</v>
      </c>
      <c r="I480" s="182"/>
      <c r="J480" s="183">
        <f>ROUND(I480*H480,2)</f>
        <v>0</v>
      </c>
      <c r="K480" s="179" t="s">
        <v>234</v>
      </c>
      <c r="L480" s="41"/>
      <c r="M480" s="184" t="s">
        <v>28</v>
      </c>
      <c r="N480" s="185" t="s">
        <v>45</v>
      </c>
      <c r="O480" s="66"/>
      <c r="P480" s="186">
        <f>O480*H480</f>
        <v>0</v>
      </c>
      <c r="Q480" s="186">
        <v>0</v>
      </c>
      <c r="R480" s="186">
        <f>Q480*H480</f>
        <v>0</v>
      </c>
      <c r="S480" s="186">
        <v>0</v>
      </c>
      <c r="T480" s="187">
        <f>S480*H480</f>
        <v>0</v>
      </c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R480" s="188" t="s">
        <v>176</v>
      </c>
      <c r="AT480" s="188" t="s">
        <v>230</v>
      </c>
      <c r="AU480" s="188" t="s">
        <v>85</v>
      </c>
      <c r="AY480" s="19" t="s">
        <v>228</v>
      </c>
      <c r="BE480" s="189">
        <f>IF(N480="základní",J480,0)</f>
        <v>0</v>
      </c>
      <c r="BF480" s="189">
        <f>IF(N480="snížená",J480,0)</f>
        <v>0</v>
      </c>
      <c r="BG480" s="189">
        <f>IF(N480="zákl. přenesená",J480,0)</f>
        <v>0</v>
      </c>
      <c r="BH480" s="189">
        <f>IF(N480="sníž. přenesená",J480,0)</f>
        <v>0</v>
      </c>
      <c r="BI480" s="189">
        <f>IF(N480="nulová",J480,0)</f>
        <v>0</v>
      </c>
      <c r="BJ480" s="19" t="s">
        <v>82</v>
      </c>
      <c r="BK480" s="189">
        <f>ROUND(I480*H480,2)</f>
        <v>0</v>
      </c>
      <c r="BL480" s="19" t="s">
        <v>176</v>
      </c>
      <c r="BM480" s="188" t="s">
        <v>742</v>
      </c>
    </row>
    <row r="481" spans="1:47" s="2" customFormat="1" ht="11.25">
      <c r="A481" s="36"/>
      <c r="B481" s="37"/>
      <c r="C481" s="38"/>
      <c r="D481" s="190" t="s">
        <v>236</v>
      </c>
      <c r="E481" s="38"/>
      <c r="F481" s="191" t="s">
        <v>743</v>
      </c>
      <c r="G481" s="38"/>
      <c r="H481" s="38"/>
      <c r="I481" s="192"/>
      <c r="J481" s="38"/>
      <c r="K481" s="38"/>
      <c r="L481" s="41"/>
      <c r="M481" s="193"/>
      <c r="N481" s="194"/>
      <c r="O481" s="66"/>
      <c r="P481" s="66"/>
      <c r="Q481" s="66"/>
      <c r="R481" s="66"/>
      <c r="S481" s="66"/>
      <c r="T481" s="67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T481" s="19" t="s">
        <v>236</v>
      </c>
      <c r="AU481" s="19" t="s">
        <v>85</v>
      </c>
    </row>
    <row r="482" spans="2:51" s="14" customFormat="1" ht="11.25">
      <c r="B482" s="206"/>
      <c r="C482" s="207"/>
      <c r="D482" s="197" t="s">
        <v>238</v>
      </c>
      <c r="E482" s="208" t="s">
        <v>28</v>
      </c>
      <c r="F482" s="209" t="s">
        <v>744</v>
      </c>
      <c r="G482" s="207"/>
      <c r="H482" s="210">
        <v>594.58</v>
      </c>
      <c r="I482" s="211"/>
      <c r="J482" s="207"/>
      <c r="K482" s="207"/>
      <c r="L482" s="212"/>
      <c r="M482" s="213"/>
      <c r="N482" s="214"/>
      <c r="O482" s="214"/>
      <c r="P482" s="214"/>
      <c r="Q482" s="214"/>
      <c r="R482" s="214"/>
      <c r="S482" s="214"/>
      <c r="T482" s="215"/>
      <c r="AT482" s="216" t="s">
        <v>238</v>
      </c>
      <c r="AU482" s="216" t="s">
        <v>85</v>
      </c>
      <c r="AV482" s="14" t="s">
        <v>85</v>
      </c>
      <c r="AW482" s="14" t="s">
        <v>35</v>
      </c>
      <c r="AX482" s="14" t="s">
        <v>82</v>
      </c>
      <c r="AY482" s="216" t="s">
        <v>228</v>
      </c>
    </row>
    <row r="483" spans="1:65" s="2" customFormat="1" ht="44.25" customHeight="1">
      <c r="A483" s="36"/>
      <c r="B483" s="37"/>
      <c r="C483" s="177" t="s">
        <v>745</v>
      </c>
      <c r="D483" s="177" t="s">
        <v>230</v>
      </c>
      <c r="E483" s="178" t="s">
        <v>746</v>
      </c>
      <c r="F483" s="179" t="s">
        <v>747</v>
      </c>
      <c r="G483" s="180" t="s">
        <v>264</v>
      </c>
      <c r="H483" s="181">
        <v>59.458</v>
      </c>
      <c r="I483" s="182"/>
      <c r="J483" s="183">
        <f>ROUND(I483*H483,2)</f>
        <v>0</v>
      </c>
      <c r="K483" s="179" t="s">
        <v>234</v>
      </c>
      <c r="L483" s="41"/>
      <c r="M483" s="184" t="s">
        <v>28</v>
      </c>
      <c r="N483" s="185" t="s">
        <v>45</v>
      </c>
      <c r="O483" s="66"/>
      <c r="P483" s="186">
        <f>O483*H483</f>
        <v>0</v>
      </c>
      <c r="Q483" s="186">
        <v>0</v>
      </c>
      <c r="R483" s="186">
        <f>Q483*H483</f>
        <v>0</v>
      </c>
      <c r="S483" s="186">
        <v>0</v>
      </c>
      <c r="T483" s="187">
        <f>S483*H483</f>
        <v>0</v>
      </c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R483" s="188" t="s">
        <v>176</v>
      </c>
      <c r="AT483" s="188" t="s">
        <v>230</v>
      </c>
      <c r="AU483" s="188" t="s">
        <v>85</v>
      </c>
      <c r="AY483" s="19" t="s">
        <v>228</v>
      </c>
      <c r="BE483" s="189">
        <f>IF(N483="základní",J483,0)</f>
        <v>0</v>
      </c>
      <c r="BF483" s="189">
        <f>IF(N483="snížená",J483,0)</f>
        <v>0</v>
      </c>
      <c r="BG483" s="189">
        <f>IF(N483="zákl. přenesená",J483,0)</f>
        <v>0</v>
      </c>
      <c r="BH483" s="189">
        <f>IF(N483="sníž. přenesená",J483,0)</f>
        <v>0</v>
      </c>
      <c r="BI483" s="189">
        <f>IF(N483="nulová",J483,0)</f>
        <v>0</v>
      </c>
      <c r="BJ483" s="19" t="s">
        <v>82</v>
      </c>
      <c r="BK483" s="189">
        <f>ROUND(I483*H483,2)</f>
        <v>0</v>
      </c>
      <c r="BL483" s="19" t="s">
        <v>176</v>
      </c>
      <c r="BM483" s="188" t="s">
        <v>748</v>
      </c>
    </row>
    <row r="484" spans="1:47" s="2" customFormat="1" ht="11.25">
      <c r="A484" s="36"/>
      <c r="B484" s="37"/>
      <c r="C484" s="38"/>
      <c r="D484" s="190" t="s">
        <v>236</v>
      </c>
      <c r="E484" s="38"/>
      <c r="F484" s="191" t="s">
        <v>749</v>
      </c>
      <c r="G484" s="38"/>
      <c r="H484" s="38"/>
      <c r="I484" s="192"/>
      <c r="J484" s="38"/>
      <c r="K484" s="38"/>
      <c r="L484" s="41"/>
      <c r="M484" s="193"/>
      <c r="N484" s="194"/>
      <c r="O484" s="66"/>
      <c r="P484" s="66"/>
      <c r="Q484" s="66"/>
      <c r="R484" s="66"/>
      <c r="S484" s="66"/>
      <c r="T484" s="67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T484" s="19" t="s">
        <v>236</v>
      </c>
      <c r="AU484" s="19" t="s">
        <v>85</v>
      </c>
    </row>
    <row r="485" spans="2:63" s="12" customFormat="1" ht="22.9" customHeight="1">
      <c r="B485" s="161"/>
      <c r="C485" s="162"/>
      <c r="D485" s="163" t="s">
        <v>73</v>
      </c>
      <c r="E485" s="175" t="s">
        <v>750</v>
      </c>
      <c r="F485" s="175" t="s">
        <v>751</v>
      </c>
      <c r="G485" s="162"/>
      <c r="H485" s="162"/>
      <c r="I485" s="165"/>
      <c r="J485" s="176">
        <f>BK485</f>
        <v>0</v>
      </c>
      <c r="K485" s="162"/>
      <c r="L485" s="167"/>
      <c r="M485" s="168"/>
      <c r="N485" s="169"/>
      <c r="O485" s="169"/>
      <c r="P485" s="170">
        <f>SUM(P486:P487)</f>
        <v>0</v>
      </c>
      <c r="Q485" s="169"/>
      <c r="R485" s="170">
        <f>SUM(R486:R487)</f>
        <v>0</v>
      </c>
      <c r="S485" s="169"/>
      <c r="T485" s="171">
        <f>SUM(T486:T487)</f>
        <v>0</v>
      </c>
      <c r="AR485" s="172" t="s">
        <v>82</v>
      </c>
      <c r="AT485" s="173" t="s">
        <v>73</v>
      </c>
      <c r="AU485" s="173" t="s">
        <v>82</v>
      </c>
      <c r="AY485" s="172" t="s">
        <v>228</v>
      </c>
      <c r="BK485" s="174">
        <f>SUM(BK486:BK487)</f>
        <v>0</v>
      </c>
    </row>
    <row r="486" spans="1:65" s="2" customFormat="1" ht="55.5" customHeight="1">
      <c r="A486" s="36"/>
      <c r="B486" s="37"/>
      <c r="C486" s="177" t="s">
        <v>752</v>
      </c>
      <c r="D486" s="177" t="s">
        <v>230</v>
      </c>
      <c r="E486" s="178" t="s">
        <v>753</v>
      </c>
      <c r="F486" s="179" t="s">
        <v>754</v>
      </c>
      <c r="G486" s="180" t="s">
        <v>264</v>
      </c>
      <c r="H486" s="181">
        <v>53.828</v>
      </c>
      <c r="I486" s="182"/>
      <c r="J486" s="183">
        <f>ROUND(I486*H486,2)</f>
        <v>0</v>
      </c>
      <c r="K486" s="179" t="s">
        <v>234</v>
      </c>
      <c r="L486" s="41"/>
      <c r="M486" s="184" t="s">
        <v>28</v>
      </c>
      <c r="N486" s="185" t="s">
        <v>45</v>
      </c>
      <c r="O486" s="66"/>
      <c r="P486" s="186">
        <f>O486*H486</f>
        <v>0</v>
      </c>
      <c r="Q486" s="186">
        <v>0</v>
      </c>
      <c r="R486" s="186">
        <f>Q486*H486</f>
        <v>0</v>
      </c>
      <c r="S486" s="186">
        <v>0</v>
      </c>
      <c r="T486" s="187">
        <f>S486*H486</f>
        <v>0</v>
      </c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R486" s="188" t="s">
        <v>176</v>
      </c>
      <c r="AT486" s="188" t="s">
        <v>230</v>
      </c>
      <c r="AU486" s="188" t="s">
        <v>85</v>
      </c>
      <c r="AY486" s="19" t="s">
        <v>228</v>
      </c>
      <c r="BE486" s="189">
        <f>IF(N486="základní",J486,0)</f>
        <v>0</v>
      </c>
      <c r="BF486" s="189">
        <f>IF(N486="snížená",J486,0)</f>
        <v>0</v>
      </c>
      <c r="BG486" s="189">
        <f>IF(N486="zákl. přenesená",J486,0)</f>
        <v>0</v>
      </c>
      <c r="BH486" s="189">
        <f>IF(N486="sníž. přenesená",J486,0)</f>
        <v>0</v>
      </c>
      <c r="BI486" s="189">
        <f>IF(N486="nulová",J486,0)</f>
        <v>0</v>
      </c>
      <c r="BJ486" s="19" t="s">
        <v>82</v>
      </c>
      <c r="BK486" s="189">
        <f>ROUND(I486*H486,2)</f>
        <v>0</v>
      </c>
      <c r="BL486" s="19" t="s">
        <v>176</v>
      </c>
      <c r="BM486" s="188" t="s">
        <v>755</v>
      </c>
    </row>
    <row r="487" spans="1:47" s="2" customFormat="1" ht="11.25">
      <c r="A487" s="36"/>
      <c r="B487" s="37"/>
      <c r="C487" s="38"/>
      <c r="D487" s="190" t="s">
        <v>236</v>
      </c>
      <c r="E487" s="38"/>
      <c r="F487" s="191" t="s">
        <v>756</v>
      </c>
      <c r="G487" s="38"/>
      <c r="H487" s="38"/>
      <c r="I487" s="192"/>
      <c r="J487" s="38"/>
      <c r="K487" s="38"/>
      <c r="L487" s="41"/>
      <c r="M487" s="193"/>
      <c r="N487" s="194"/>
      <c r="O487" s="66"/>
      <c r="P487" s="66"/>
      <c r="Q487" s="66"/>
      <c r="R487" s="66"/>
      <c r="S487" s="66"/>
      <c r="T487" s="67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T487" s="19" t="s">
        <v>236</v>
      </c>
      <c r="AU487" s="19" t="s">
        <v>85</v>
      </c>
    </row>
    <row r="488" spans="2:63" s="12" customFormat="1" ht="25.9" customHeight="1">
      <c r="B488" s="161"/>
      <c r="C488" s="162"/>
      <c r="D488" s="163" t="s">
        <v>73</v>
      </c>
      <c r="E488" s="164" t="s">
        <v>757</v>
      </c>
      <c r="F488" s="164" t="s">
        <v>758</v>
      </c>
      <c r="G488" s="162"/>
      <c r="H488" s="162"/>
      <c r="I488" s="165"/>
      <c r="J488" s="166">
        <f>BK488</f>
        <v>0</v>
      </c>
      <c r="K488" s="162"/>
      <c r="L488" s="167"/>
      <c r="M488" s="168"/>
      <c r="N488" s="169"/>
      <c r="O488" s="169"/>
      <c r="P488" s="170">
        <f>P489+P521+P547+P556+P561+P605+P610+P668+P677+P702+P731</f>
        <v>0</v>
      </c>
      <c r="Q488" s="169"/>
      <c r="R488" s="170">
        <f>R489+R521+R547+R556+R561+R605+R610+R668+R677+R702+R731</f>
        <v>4.2229681900000005</v>
      </c>
      <c r="S488" s="169"/>
      <c r="T488" s="171">
        <f>T489+T521+T547+T556+T561+T605+T610+T668+T677+T702+T731</f>
        <v>0.43128254999999993</v>
      </c>
      <c r="AR488" s="172" t="s">
        <v>85</v>
      </c>
      <c r="AT488" s="173" t="s">
        <v>73</v>
      </c>
      <c r="AU488" s="173" t="s">
        <v>74</v>
      </c>
      <c r="AY488" s="172" t="s">
        <v>228</v>
      </c>
      <c r="BK488" s="174">
        <f>BK489+BK521+BK547+BK556+BK561+BK605+BK610+BK668+BK677+BK702+BK731</f>
        <v>0</v>
      </c>
    </row>
    <row r="489" spans="2:63" s="12" customFormat="1" ht="22.9" customHeight="1">
      <c r="B489" s="161"/>
      <c r="C489" s="162"/>
      <c r="D489" s="163" t="s">
        <v>73</v>
      </c>
      <c r="E489" s="175" t="s">
        <v>759</v>
      </c>
      <c r="F489" s="175" t="s">
        <v>760</v>
      </c>
      <c r="G489" s="162"/>
      <c r="H489" s="162"/>
      <c r="I489" s="165"/>
      <c r="J489" s="176">
        <f>BK489</f>
        <v>0</v>
      </c>
      <c r="K489" s="162"/>
      <c r="L489" s="167"/>
      <c r="M489" s="168"/>
      <c r="N489" s="169"/>
      <c r="O489" s="169"/>
      <c r="P489" s="170">
        <f>SUM(P490:P520)</f>
        <v>0</v>
      </c>
      <c r="Q489" s="169"/>
      <c r="R489" s="170">
        <f>SUM(R490:R520)</f>
        <v>0.4404004</v>
      </c>
      <c r="S489" s="169"/>
      <c r="T489" s="171">
        <f>SUM(T490:T520)</f>
        <v>0.241832</v>
      </c>
      <c r="AR489" s="172" t="s">
        <v>85</v>
      </c>
      <c r="AT489" s="173" t="s">
        <v>73</v>
      </c>
      <c r="AU489" s="173" t="s">
        <v>82</v>
      </c>
      <c r="AY489" s="172" t="s">
        <v>228</v>
      </c>
      <c r="BK489" s="174">
        <f>SUM(BK490:BK520)</f>
        <v>0</v>
      </c>
    </row>
    <row r="490" spans="1:65" s="2" customFormat="1" ht="37.9" customHeight="1">
      <c r="A490" s="36"/>
      <c r="B490" s="37"/>
      <c r="C490" s="177" t="s">
        <v>761</v>
      </c>
      <c r="D490" s="177" t="s">
        <v>230</v>
      </c>
      <c r="E490" s="178" t="s">
        <v>762</v>
      </c>
      <c r="F490" s="179" t="s">
        <v>763</v>
      </c>
      <c r="G490" s="180" t="s">
        <v>275</v>
      </c>
      <c r="H490" s="181">
        <v>60.523</v>
      </c>
      <c r="I490" s="182"/>
      <c r="J490" s="183">
        <f>ROUND(I490*H490,2)</f>
        <v>0</v>
      </c>
      <c r="K490" s="179" t="s">
        <v>234</v>
      </c>
      <c r="L490" s="41"/>
      <c r="M490" s="184" t="s">
        <v>28</v>
      </c>
      <c r="N490" s="185" t="s">
        <v>45</v>
      </c>
      <c r="O490" s="66"/>
      <c r="P490" s="186">
        <f>O490*H490</f>
        <v>0</v>
      </c>
      <c r="Q490" s="186">
        <v>0</v>
      </c>
      <c r="R490" s="186">
        <f>Q490*H490</f>
        <v>0</v>
      </c>
      <c r="S490" s="186">
        <v>0</v>
      </c>
      <c r="T490" s="187">
        <f>S490*H490</f>
        <v>0</v>
      </c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R490" s="188" t="s">
        <v>320</v>
      </c>
      <c r="AT490" s="188" t="s">
        <v>230</v>
      </c>
      <c r="AU490" s="188" t="s">
        <v>85</v>
      </c>
      <c r="AY490" s="19" t="s">
        <v>228</v>
      </c>
      <c r="BE490" s="189">
        <f>IF(N490="základní",J490,0)</f>
        <v>0</v>
      </c>
      <c r="BF490" s="189">
        <f>IF(N490="snížená",J490,0)</f>
        <v>0</v>
      </c>
      <c r="BG490" s="189">
        <f>IF(N490="zákl. přenesená",J490,0)</f>
        <v>0</v>
      </c>
      <c r="BH490" s="189">
        <f>IF(N490="sníž. přenesená",J490,0)</f>
        <v>0</v>
      </c>
      <c r="BI490" s="189">
        <f>IF(N490="nulová",J490,0)</f>
        <v>0</v>
      </c>
      <c r="BJ490" s="19" t="s">
        <v>82</v>
      </c>
      <c r="BK490" s="189">
        <f>ROUND(I490*H490,2)</f>
        <v>0</v>
      </c>
      <c r="BL490" s="19" t="s">
        <v>320</v>
      </c>
      <c r="BM490" s="188" t="s">
        <v>764</v>
      </c>
    </row>
    <row r="491" spans="1:47" s="2" customFormat="1" ht="11.25">
      <c r="A491" s="36"/>
      <c r="B491" s="37"/>
      <c r="C491" s="38"/>
      <c r="D491" s="190" t="s">
        <v>236</v>
      </c>
      <c r="E491" s="38"/>
      <c r="F491" s="191" t="s">
        <v>765</v>
      </c>
      <c r="G491" s="38"/>
      <c r="H491" s="38"/>
      <c r="I491" s="192"/>
      <c r="J491" s="38"/>
      <c r="K491" s="38"/>
      <c r="L491" s="41"/>
      <c r="M491" s="193"/>
      <c r="N491" s="194"/>
      <c r="O491" s="66"/>
      <c r="P491" s="66"/>
      <c r="Q491" s="66"/>
      <c r="R491" s="66"/>
      <c r="S491" s="66"/>
      <c r="T491" s="67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T491" s="19" t="s">
        <v>236</v>
      </c>
      <c r="AU491" s="19" t="s">
        <v>85</v>
      </c>
    </row>
    <row r="492" spans="2:51" s="14" customFormat="1" ht="11.25">
      <c r="B492" s="206"/>
      <c r="C492" s="207"/>
      <c r="D492" s="197" t="s">
        <v>238</v>
      </c>
      <c r="E492" s="208" t="s">
        <v>28</v>
      </c>
      <c r="F492" s="209" t="s">
        <v>160</v>
      </c>
      <c r="G492" s="207"/>
      <c r="H492" s="210">
        <v>57.63</v>
      </c>
      <c r="I492" s="211"/>
      <c r="J492" s="207"/>
      <c r="K492" s="207"/>
      <c r="L492" s="212"/>
      <c r="M492" s="213"/>
      <c r="N492" s="214"/>
      <c r="O492" s="214"/>
      <c r="P492" s="214"/>
      <c r="Q492" s="214"/>
      <c r="R492" s="214"/>
      <c r="S492" s="214"/>
      <c r="T492" s="215"/>
      <c r="AT492" s="216" t="s">
        <v>238</v>
      </c>
      <c r="AU492" s="216" t="s">
        <v>85</v>
      </c>
      <c r="AV492" s="14" t="s">
        <v>85</v>
      </c>
      <c r="AW492" s="14" t="s">
        <v>35</v>
      </c>
      <c r="AX492" s="14" t="s">
        <v>74</v>
      </c>
      <c r="AY492" s="216" t="s">
        <v>228</v>
      </c>
    </row>
    <row r="493" spans="2:51" s="14" customFormat="1" ht="11.25">
      <c r="B493" s="206"/>
      <c r="C493" s="207"/>
      <c r="D493" s="197" t="s">
        <v>238</v>
      </c>
      <c r="E493" s="208" t="s">
        <v>28</v>
      </c>
      <c r="F493" s="209" t="s">
        <v>278</v>
      </c>
      <c r="G493" s="207"/>
      <c r="H493" s="210">
        <v>2.38</v>
      </c>
      <c r="I493" s="211"/>
      <c r="J493" s="207"/>
      <c r="K493" s="207"/>
      <c r="L493" s="212"/>
      <c r="M493" s="213"/>
      <c r="N493" s="214"/>
      <c r="O493" s="214"/>
      <c r="P493" s="214"/>
      <c r="Q493" s="214"/>
      <c r="R493" s="214"/>
      <c r="S493" s="214"/>
      <c r="T493" s="215"/>
      <c r="AT493" s="216" t="s">
        <v>238</v>
      </c>
      <c r="AU493" s="216" t="s">
        <v>85</v>
      </c>
      <c r="AV493" s="14" t="s">
        <v>85</v>
      </c>
      <c r="AW493" s="14" t="s">
        <v>35</v>
      </c>
      <c r="AX493" s="14" t="s">
        <v>74</v>
      </c>
      <c r="AY493" s="216" t="s">
        <v>228</v>
      </c>
    </row>
    <row r="494" spans="2:51" s="14" customFormat="1" ht="11.25">
      <c r="B494" s="206"/>
      <c r="C494" s="207"/>
      <c r="D494" s="197" t="s">
        <v>238</v>
      </c>
      <c r="E494" s="208" t="s">
        <v>28</v>
      </c>
      <c r="F494" s="209" t="s">
        <v>766</v>
      </c>
      <c r="G494" s="207"/>
      <c r="H494" s="210">
        <v>0.513</v>
      </c>
      <c r="I494" s="211"/>
      <c r="J494" s="207"/>
      <c r="K494" s="207"/>
      <c r="L494" s="212"/>
      <c r="M494" s="213"/>
      <c r="N494" s="214"/>
      <c r="O494" s="214"/>
      <c r="P494" s="214"/>
      <c r="Q494" s="214"/>
      <c r="R494" s="214"/>
      <c r="S494" s="214"/>
      <c r="T494" s="215"/>
      <c r="AT494" s="216" t="s">
        <v>238</v>
      </c>
      <c r="AU494" s="216" t="s">
        <v>85</v>
      </c>
      <c r="AV494" s="14" t="s">
        <v>85</v>
      </c>
      <c r="AW494" s="14" t="s">
        <v>35</v>
      </c>
      <c r="AX494" s="14" t="s">
        <v>74</v>
      </c>
      <c r="AY494" s="216" t="s">
        <v>228</v>
      </c>
    </row>
    <row r="495" spans="2:51" s="15" customFormat="1" ht="11.25">
      <c r="B495" s="217"/>
      <c r="C495" s="218"/>
      <c r="D495" s="197" t="s">
        <v>238</v>
      </c>
      <c r="E495" s="219" t="s">
        <v>169</v>
      </c>
      <c r="F495" s="220" t="s">
        <v>241</v>
      </c>
      <c r="G495" s="218"/>
      <c r="H495" s="221">
        <v>60.523</v>
      </c>
      <c r="I495" s="222"/>
      <c r="J495" s="218"/>
      <c r="K495" s="218"/>
      <c r="L495" s="223"/>
      <c r="M495" s="224"/>
      <c r="N495" s="225"/>
      <c r="O495" s="225"/>
      <c r="P495" s="225"/>
      <c r="Q495" s="225"/>
      <c r="R495" s="225"/>
      <c r="S495" s="225"/>
      <c r="T495" s="226"/>
      <c r="AT495" s="227" t="s">
        <v>238</v>
      </c>
      <c r="AU495" s="227" t="s">
        <v>85</v>
      </c>
      <c r="AV495" s="15" t="s">
        <v>176</v>
      </c>
      <c r="AW495" s="15" t="s">
        <v>35</v>
      </c>
      <c r="AX495" s="15" t="s">
        <v>82</v>
      </c>
      <c r="AY495" s="227" t="s">
        <v>228</v>
      </c>
    </row>
    <row r="496" spans="1:65" s="2" customFormat="1" ht="16.5" customHeight="1">
      <c r="A496" s="36"/>
      <c r="B496" s="37"/>
      <c r="C496" s="228" t="s">
        <v>767</v>
      </c>
      <c r="D496" s="228" t="s">
        <v>395</v>
      </c>
      <c r="E496" s="229" t="s">
        <v>768</v>
      </c>
      <c r="F496" s="230" t="s">
        <v>769</v>
      </c>
      <c r="G496" s="231" t="s">
        <v>264</v>
      </c>
      <c r="H496" s="232">
        <v>0.024</v>
      </c>
      <c r="I496" s="233"/>
      <c r="J496" s="234">
        <f>ROUND(I496*H496,2)</f>
        <v>0</v>
      </c>
      <c r="K496" s="230" t="s">
        <v>234</v>
      </c>
      <c r="L496" s="235"/>
      <c r="M496" s="236" t="s">
        <v>28</v>
      </c>
      <c r="N496" s="237" t="s">
        <v>45</v>
      </c>
      <c r="O496" s="66"/>
      <c r="P496" s="186">
        <f>O496*H496</f>
        <v>0</v>
      </c>
      <c r="Q496" s="186">
        <v>1</v>
      </c>
      <c r="R496" s="186">
        <f>Q496*H496</f>
        <v>0.024</v>
      </c>
      <c r="S496" s="186">
        <v>0</v>
      </c>
      <c r="T496" s="187">
        <f>S496*H496</f>
        <v>0</v>
      </c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R496" s="188" t="s">
        <v>420</v>
      </c>
      <c r="AT496" s="188" t="s">
        <v>395</v>
      </c>
      <c r="AU496" s="188" t="s">
        <v>85</v>
      </c>
      <c r="AY496" s="19" t="s">
        <v>228</v>
      </c>
      <c r="BE496" s="189">
        <f>IF(N496="základní",J496,0)</f>
        <v>0</v>
      </c>
      <c r="BF496" s="189">
        <f>IF(N496="snížená",J496,0)</f>
        <v>0</v>
      </c>
      <c r="BG496" s="189">
        <f>IF(N496="zákl. přenesená",J496,0)</f>
        <v>0</v>
      </c>
      <c r="BH496" s="189">
        <f>IF(N496="sníž. přenesená",J496,0)</f>
        <v>0</v>
      </c>
      <c r="BI496" s="189">
        <f>IF(N496="nulová",J496,0)</f>
        <v>0</v>
      </c>
      <c r="BJ496" s="19" t="s">
        <v>82</v>
      </c>
      <c r="BK496" s="189">
        <f>ROUND(I496*H496,2)</f>
        <v>0</v>
      </c>
      <c r="BL496" s="19" t="s">
        <v>320</v>
      </c>
      <c r="BM496" s="188" t="s">
        <v>770</v>
      </c>
    </row>
    <row r="497" spans="2:51" s="14" customFormat="1" ht="11.25">
      <c r="B497" s="206"/>
      <c r="C497" s="207"/>
      <c r="D497" s="197" t="s">
        <v>238</v>
      </c>
      <c r="E497" s="208" t="s">
        <v>28</v>
      </c>
      <c r="F497" s="209" t="s">
        <v>771</v>
      </c>
      <c r="G497" s="207"/>
      <c r="H497" s="210">
        <v>0.024</v>
      </c>
      <c r="I497" s="211"/>
      <c r="J497" s="207"/>
      <c r="K497" s="207"/>
      <c r="L497" s="212"/>
      <c r="M497" s="213"/>
      <c r="N497" s="214"/>
      <c r="O497" s="214"/>
      <c r="P497" s="214"/>
      <c r="Q497" s="214"/>
      <c r="R497" s="214"/>
      <c r="S497" s="214"/>
      <c r="T497" s="215"/>
      <c r="AT497" s="216" t="s">
        <v>238</v>
      </c>
      <c r="AU497" s="216" t="s">
        <v>85</v>
      </c>
      <c r="AV497" s="14" t="s">
        <v>85</v>
      </c>
      <c r="AW497" s="14" t="s">
        <v>35</v>
      </c>
      <c r="AX497" s="14" t="s">
        <v>82</v>
      </c>
      <c r="AY497" s="216" t="s">
        <v>228</v>
      </c>
    </row>
    <row r="498" spans="1:65" s="2" customFormat="1" ht="24.2" customHeight="1">
      <c r="A498" s="36"/>
      <c r="B498" s="37"/>
      <c r="C498" s="177" t="s">
        <v>772</v>
      </c>
      <c r="D498" s="177" t="s">
        <v>230</v>
      </c>
      <c r="E498" s="178" t="s">
        <v>773</v>
      </c>
      <c r="F498" s="179" t="s">
        <v>774</v>
      </c>
      <c r="G498" s="180" t="s">
        <v>275</v>
      </c>
      <c r="H498" s="181">
        <v>60.458</v>
      </c>
      <c r="I498" s="182"/>
      <c r="J498" s="183">
        <f>ROUND(I498*H498,2)</f>
        <v>0</v>
      </c>
      <c r="K498" s="179" t="s">
        <v>234</v>
      </c>
      <c r="L498" s="41"/>
      <c r="M498" s="184" t="s">
        <v>28</v>
      </c>
      <c r="N498" s="185" t="s">
        <v>45</v>
      </c>
      <c r="O498" s="66"/>
      <c r="P498" s="186">
        <f>O498*H498</f>
        <v>0</v>
      </c>
      <c r="Q498" s="186">
        <v>0</v>
      </c>
      <c r="R498" s="186">
        <f>Q498*H498</f>
        <v>0</v>
      </c>
      <c r="S498" s="186">
        <v>0.004</v>
      </c>
      <c r="T498" s="187">
        <f>S498*H498</f>
        <v>0.241832</v>
      </c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R498" s="188" t="s">
        <v>320</v>
      </c>
      <c r="AT498" s="188" t="s">
        <v>230</v>
      </c>
      <c r="AU498" s="188" t="s">
        <v>85</v>
      </c>
      <c r="AY498" s="19" t="s">
        <v>228</v>
      </c>
      <c r="BE498" s="189">
        <f>IF(N498="základní",J498,0)</f>
        <v>0</v>
      </c>
      <c r="BF498" s="189">
        <f>IF(N498="snížená",J498,0)</f>
        <v>0</v>
      </c>
      <c r="BG498" s="189">
        <f>IF(N498="zákl. přenesená",J498,0)</f>
        <v>0</v>
      </c>
      <c r="BH498" s="189">
        <f>IF(N498="sníž. přenesená",J498,0)</f>
        <v>0</v>
      </c>
      <c r="BI498" s="189">
        <f>IF(N498="nulová",J498,0)</f>
        <v>0</v>
      </c>
      <c r="BJ498" s="19" t="s">
        <v>82</v>
      </c>
      <c r="BK498" s="189">
        <f>ROUND(I498*H498,2)</f>
        <v>0</v>
      </c>
      <c r="BL498" s="19" t="s">
        <v>320</v>
      </c>
      <c r="BM498" s="188" t="s">
        <v>775</v>
      </c>
    </row>
    <row r="499" spans="1:47" s="2" customFormat="1" ht="11.25">
      <c r="A499" s="36"/>
      <c r="B499" s="37"/>
      <c r="C499" s="38"/>
      <c r="D499" s="190" t="s">
        <v>236</v>
      </c>
      <c r="E499" s="38"/>
      <c r="F499" s="191" t="s">
        <v>776</v>
      </c>
      <c r="G499" s="38"/>
      <c r="H499" s="38"/>
      <c r="I499" s="192"/>
      <c r="J499" s="38"/>
      <c r="K499" s="38"/>
      <c r="L499" s="41"/>
      <c r="M499" s="193"/>
      <c r="N499" s="194"/>
      <c r="O499" s="66"/>
      <c r="P499" s="66"/>
      <c r="Q499" s="66"/>
      <c r="R499" s="66"/>
      <c r="S499" s="66"/>
      <c r="T499" s="67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T499" s="19" t="s">
        <v>236</v>
      </c>
      <c r="AU499" s="19" t="s">
        <v>85</v>
      </c>
    </row>
    <row r="500" spans="2:51" s="13" customFormat="1" ht="11.25">
      <c r="B500" s="195"/>
      <c r="C500" s="196"/>
      <c r="D500" s="197" t="s">
        <v>238</v>
      </c>
      <c r="E500" s="198" t="s">
        <v>28</v>
      </c>
      <c r="F500" s="199" t="s">
        <v>239</v>
      </c>
      <c r="G500" s="196"/>
      <c r="H500" s="198" t="s">
        <v>28</v>
      </c>
      <c r="I500" s="200"/>
      <c r="J500" s="196"/>
      <c r="K500" s="196"/>
      <c r="L500" s="201"/>
      <c r="M500" s="202"/>
      <c r="N500" s="203"/>
      <c r="O500" s="203"/>
      <c r="P500" s="203"/>
      <c r="Q500" s="203"/>
      <c r="R500" s="203"/>
      <c r="S500" s="203"/>
      <c r="T500" s="204"/>
      <c r="AT500" s="205" t="s">
        <v>238</v>
      </c>
      <c r="AU500" s="205" t="s">
        <v>85</v>
      </c>
      <c r="AV500" s="13" t="s">
        <v>82</v>
      </c>
      <c r="AW500" s="13" t="s">
        <v>35</v>
      </c>
      <c r="AX500" s="13" t="s">
        <v>74</v>
      </c>
      <c r="AY500" s="205" t="s">
        <v>228</v>
      </c>
    </row>
    <row r="501" spans="2:51" s="14" customFormat="1" ht="11.25">
      <c r="B501" s="206"/>
      <c r="C501" s="207"/>
      <c r="D501" s="197" t="s">
        <v>238</v>
      </c>
      <c r="E501" s="208" t="s">
        <v>28</v>
      </c>
      <c r="F501" s="209" t="s">
        <v>777</v>
      </c>
      <c r="G501" s="207"/>
      <c r="H501" s="210">
        <v>60.01</v>
      </c>
      <c r="I501" s="211"/>
      <c r="J501" s="207"/>
      <c r="K501" s="207"/>
      <c r="L501" s="212"/>
      <c r="M501" s="213"/>
      <c r="N501" s="214"/>
      <c r="O501" s="214"/>
      <c r="P501" s="214"/>
      <c r="Q501" s="214"/>
      <c r="R501" s="214"/>
      <c r="S501" s="214"/>
      <c r="T501" s="215"/>
      <c r="AT501" s="216" t="s">
        <v>238</v>
      </c>
      <c r="AU501" s="216" t="s">
        <v>85</v>
      </c>
      <c r="AV501" s="14" t="s">
        <v>85</v>
      </c>
      <c r="AW501" s="14" t="s">
        <v>35</v>
      </c>
      <c r="AX501" s="14" t="s">
        <v>74</v>
      </c>
      <c r="AY501" s="216" t="s">
        <v>228</v>
      </c>
    </row>
    <row r="502" spans="2:51" s="14" customFormat="1" ht="11.25">
      <c r="B502" s="206"/>
      <c r="C502" s="207"/>
      <c r="D502" s="197" t="s">
        <v>238</v>
      </c>
      <c r="E502" s="208" t="s">
        <v>28</v>
      </c>
      <c r="F502" s="209" t="s">
        <v>778</v>
      </c>
      <c r="G502" s="207"/>
      <c r="H502" s="210">
        <v>0.448</v>
      </c>
      <c r="I502" s="211"/>
      <c r="J502" s="207"/>
      <c r="K502" s="207"/>
      <c r="L502" s="212"/>
      <c r="M502" s="213"/>
      <c r="N502" s="214"/>
      <c r="O502" s="214"/>
      <c r="P502" s="214"/>
      <c r="Q502" s="214"/>
      <c r="R502" s="214"/>
      <c r="S502" s="214"/>
      <c r="T502" s="215"/>
      <c r="AT502" s="216" t="s">
        <v>238</v>
      </c>
      <c r="AU502" s="216" t="s">
        <v>85</v>
      </c>
      <c r="AV502" s="14" t="s">
        <v>85</v>
      </c>
      <c r="AW502" s="14" t="s">
        <v>35</v>
      </c>
      <c r="AX502" s="14" t="s">
        <v>74</v>
      </c>
      <c r="AY502" s="216" t="s">
        <v>228</v>
      </c>
    </row>
    <row r="503" spans="2:51" s="15" customFormat="1" ht="11.25">
      <c r="B503" s="217"/>
      <c r="C503" s="218"/>
      <c r="D503" s="197" t="s">
        <v>238</v>
      </c>
      <c r="E503" s="219" t="s">
        <v>28</v>
      </c>
      <c r="F503" s="220" t="s">
        <v>241</v>
      </c>
      <c r="G503" s="218"/>
      <c r="H503" s="221">
        <v>60.458</v>
      </c>
      <c r="I503" s="222"/>
      <c r="J503" s="218"/>
      <c r="K503" s="218"/>
      <c r="L503" s="223"/>
      <c r="M503" s="224"/>
      <c r="N503" s="225"/>
      <c r="O503" s="225"/>
      <c r="P503" s="225"/>
      <c r="Q503" s="225"/>
      <c r="R503" s="225"/>
      <c r="S503" s="225"/>
      <c r="T503" s="226"/>
      <c r="AT503" s="227" t="s">
        <v>238</v>
      </c>
      <c r="AU503" s="227" t="s">
        <v>85</v>
      </c>
      <c r="AV503" s="15" t="s">
        <v>176</v>
      </c>
      <c r="AW503" s="15" t="s">
        <v>35</v>
      </c>
      <c r="AX503" s="15" t="s">
        <v>82</v>
      </c>
      <c r="AY503" s="227" t="s">
        <v>228</v>
      </c>
    </row>
    <row r="504" spans="1:65" s="2" customFormat="1" ht="24.2" customHeight="1">
      <c r="A504" s="36"/>
      <c r="B504" s="37"/>
      <c r="C504" s="177" t="s">
        <v>779</v>
      </c>
      <c r="D504" s="177" t="s">
        <v>230</v>
      </c>
      <c r="E504" s="178" t="s">
        <v>780</v>
      </c>
      <c r="F504" s="179" t="s">
        <v>781</v>
      </c>
      <c r="G504" s="180" t="s">
        <v>275</v>
      </c>
      <c r="H504" s="181">
        <v>60.523</v>
      </c>
      <c r="I504" s="182"/>
      <c r="J504" s="183">
        <f>ROUND(I504*H504,2)</f>
        <v>0</v>
      </c>
      <c r="K504" s="179" t="s">
        <v>234</v>
      </c>
      <c r="L504" s="41"/>
      <c r="M504" s="184" t="s">
        <v>28</v>
      </c>
      <c r="N504" s="185" t="s">
        <v>45</v>
      </c>
      <c r="O504" s="66"/>
      <c r="P504" s="186">
        <f>O504*H504</f>
        <v>0</v>
      </c>
      <c r="Q504" s="186">
        <v>0.0004</v>
      </c>
      <c r="R504" s="186">
        <f>Q504*H504</f>
        <v>0.024209200000000004</v>
      </c>
      <c r="S504" s="186">
        <v>0</v>
      </c>
      <c r="T504" s="187">
        <f>S504*H504</f>
        <v>0</v>
      </c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R504" s="188" t="s">
        <v>320</v>
      </c>
      <c r="AT504" s="188" t="s">
        <v>230</v>
      </c>
      <c r="AU504" s="188" t="s">
        <v>85</v>
      </c>
      <c r="AY504" s="19" t="s">
        <v>228</v>
      </c>
      <c r="BE504" s="189">
        <f>IF(N504="základní",J504,0)</f>
        <v>0</v>
      </c>
      <c r="BF504" s="189">
        <f>IF(N504="snížená",J504,0)</f>
        <v>0</v>
      </c>
      <c r="BG504" s="189">
        <f>IF(N504="zákl. přenesená",J504,0)</f>
        <v>0</v>
      </c>
      <c r="BH504" s="189">
        <f>IF(N504="sníž. přenesená",J504,0)</f>
        <v>0</v>
      </c>
      <c r="BI504" s="189">
        <f>IF(N504="nulová",J504,0)</f>
        <v>0</v>
      </c>
      <c r="BJ504" s="19" t="s">
        <v>82</v>
      </c>
      <c r="BK504" s="189">
        <f>ROUND(I504*H504,2)</f>
        <v>0</v>
      </c>
      <c r="BL504" s="19" t="s">
        <v>320</v>
      </c>
      <c r="BM504" s="188" t="s">
        <v>782</v>
      </c>
    </row>
    <row r="505" spans="1:47" s="2" customFormat="1" ht="11.25">
      <c r="A505" s="36"/>
      <c r="B505" s="37"/>
      <c r="C505" s="38"/>
      <c r="D505" s="190" t="s">
        <v>236</v>
      </c>
      <c r="E505" s="38"/>
      <c r="F505" s="191" t="s">
        <v>783</v>
      </c>
      <c r="G505" s="38"/>
      <c r="H505" s="38"/>
      <c r="I505" s="192"/>
      <c r="J505" s="38"/>
      <c r="K505" s="38"/>
      <c r="L505" s="41"/>
      <c r="M505" s="193"/>
      <c r="N505" s="194"/>
      <c r="O505" s="66"/>
      <c r="P505" s="66"/>
      <c r="Q505" s="66"/>
      <c r="R505" s="66"/>
      <c r="S505" s="66"/>
      <c r="T505" s="67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T505" s="19" t="s">
        <v>236</v>
      </c>
      <c r="AU505" s="19" t="s">
        <v>85</v>
      </c>
    </row>
    <row r="506" spans="2:51" s="14" customFormat="1" ht="11.25">
      <c r="B506" s="206"/>
      <c r="C506" s="207"/>
      <c r="D506" s="197" t="s">
        <v>238</v>
      </c>
      <c r="E506" s="208" t="s">
        <v>28</v>
      </c>
      <c r="F506" s="209" t="s">
        <v>169</v>
      </c>
      <c r="G506" s="207"/>
      <c r="H506" s="210">
        <v>60.523</v>
      </c>
      <c r="I506" s="211"/>
      <c r="J506" s="207"/>
      <c r="K506" s="207"/>
      <c r="L506" s="212"/>
      <c r="M506" s="213"/>
      <c r="N506" s="214"/>
      <c r="O506" s="214"/>
      <c r="P506" s="214"/>
      <c r="Q506" s="214"/>
      <c r="R506" s="214"/>
      <c r="S506" s="214"/>
      <c r="T506" s="215"/>
      <c r="AT506" s="216" t="s">
        <v>238</v>
      </c>
      <c r="AU506" s="216" t="s">
        <v>85</v>
      </c>
      <c r="AV506" s="14" t="s">
        <v>85</v>
      </c>
      <c r="AW506" s="14" t="s">
        <v>35</v>
      </c>
      <c r="AX506" s="14" t="s">
        <v>82</v>
      </c>
      <c r="AY506" s="216" t="s">
        <v>228</v>
      </c>
    </row>
    <row r="507" spans="1:65" s="2" customFormat="1" ht="44.25" customHeight="1">
      <c r="A507" s="36"/>
      <c r="B507" s="37"/>
      <c r="C507" s="228" t="s">
        <v>784</v>
      </c>
      <c r="D507" s="228" t="s">
        <v>395</v>
      </c>
      <c r="E507" s="229" t="s">
        <v>785</v>
      </c>
      <c r="F507" s="230" t="s">
        <v>786</v>
      </c>
      <c r="G507" s="231" t="s">
        <v>275</v>
      </c>
      <c r="H507" s="232">
        <v>72.628</v>
      </c>
      <c r="I507" s="233"/>
      <c r="J507" s="234">
        <f>ROUND(I507*H507,2)</f>
        <v>0</v>
      </c>
      <c r="K507" s="230" t="s">
        <v>234</v>
      </c>
      <c r="L507" s="235"/>
      <c r="M507" s="236" t="s">
        <v>28</v>
      </c>
      <c r="N507" s="237" t="s">
        <v>45</v>
      </c>
      <c r="O507" s="66"/>
      <c r="P507" s="186">
        <f>O507*H507</f>
        <v>0</v>
      </c>
      <c r="Q507" s="186">
        <v>0.0054</v>
      </c>
      <c r="R507" s="186">
        <f>Q507*H507</f>
        <v>0.3921912</v>
      </c>
      <c r="S507" s="186">
        <v>0</v>
      </c>
      <c r="T507" s="187">
        <f>S507*H507</f>
        <v>0</v>
      </c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R507" s="188" t="s">
        <v>420</v>
      </c>
      <c r="AT507" s="188" t="s">
        <v>395</v>
      </c>
      <c r="AU507" s="188" t="s">
        <v>85</v>
      </c>
      <c r="AY507" s="19" t="s">
        <v>228</v>
      </c>
      <c r="BE507" s="189">
        <f>IF(N507="základní",J507,0)</f>
        <v>0</v>
      </c>
      <c r="BF507" s="189">
        <f>IF(N507="snížená",J507,0)</f>
        <v>0</v>
      </c>
      <c r="BG507" s="189">
        <f>IF(N507="zákl. přenesená",J507,0)</f>
        <v>0</v>
      </c>
      <c r="BH507" s="189">
        <f>IF(N507="sníž. přenesená",J507,0)</f>
        <v>0</v>
      </c>
      <c r="BI507" s="189">
        <f>IF(N507="nulová",J507,0)</f>
        <v>0</v>
      </c>
      <c r="BJ507" s="19" t="s">
        <v>82</v>
      </c>
      <c r="BK507" s="189">
        <f>ROUND(I507*H507,2)</f>
        <v>0</v>
      </c>
      <c r="BL507" s="19" t="s">
        <v>320</v>
      </c>
      <c r="BM507" s="188" t="s">
        <v>787</v>
      </c>
    </row>
    <row r="508" spans="2:51" s="14" customFormat="1" ht="11.25">
      <c r="B508" s="206"/>
      <c r="C508" s="207"/>
      <c r="D508" s="197" t="s">
        <v>238</v>
      </c>
      <c r="E508" s="208" t="s">
        <v>28</v>
      </c>
      <c r="F508" s="209" t="s">
        <v>788</v>
      </c>
      <c r="G508" s="207"/>
      <c r="H508" s="210">
        <v>72.628</v>
      </c>
      <c r="I508" s="211"/>
      <c r="J508" s="207"/>
      <c r="K508" s="207"/>
      <c r="L508" s="212"/>
      <c r="M508" s="213"/>
      <c r="N508" s="214"/>
      <c r="O508" s="214"/>
      <c r="P508" s="214"/>
      <c r="Q508" s="214"/>
      <c r="R508" s="214"/>
      <c r="S508" s="214"/>
      <c r="T508" s="215"/>
      <c r="AT508" s="216" t="s">
        <v>238</v>
      </c>
      <c r="AU508" s="216" t="s">
        <v>85</v>
      </c>
      <c r="AV508" s="14" t="s">
        <v>85</v>
      </c>
      <c r="AW508" s="14" t="s">
        <v>35</v>
      </c>
      <c r="AX508" s="14" t="s">
        <v>82</v>
      </c>
      <c r="AY508" s="216" t="s">
        <v>228</v>
      </c>
    </row>
    <row r="509" spans="1:65" s="2" customFormat="1" ht="24.2" customHeight="1">
      <c r="A509" s="36"/>
      <c r="B509" s="37"/>
      <c r="C509" s="177" t="s">
        <v>789</v>
      </c>
      <c r="D509" s="177" t="s">
        <v>230</v>
      </c>
      <c r="E509" s="178" t="s">
        <v>790</v>
      </c>
      <c r="F509" s="179" t="s">
        <v>791</v>
      </c>
      <c r="G509" s="180" t="s">
        <v>323</v>
      </c>
      <c r="H509" s="181">
        <v>74.225</v>
      </c>
      <c r="I509" s="182"/>
      <c r="J509" s="183">
        <f>ROUND(I509*H509,2)</f>
        <v>0</v>
      </c>
      <c r="K509" s="179" t="s">
        <v>28</v>
      </c>
      <c r="L509" s="41"/>
      <c r="M509" s="184" t="s">
        <v>28</v>
      </c>
      <c r="N509" s="185" t="s">
        <v>45</v>
      </c>
      <c r="O509" s="66"/>
      <c r="P509" s="186">
        <f>O509*H509</f>
        <v>0</v>
      </c>
      <c r="Q509" s="186">
        <v>0</v>
      </c>
      <c r="R509" s="186">
        <f>Q509*H509</f>
        <v>0</v>
      </c>
      <c r="S509" s="186">
        <v>0</v>
      </c>
      <c r="T509" s="187">
        <f>S509*H509</f>
        <v>0</v>
      </c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R509" s="188" t="s">
        <v>320</v>
      </c>
      <c r="AT509" s="188" t="s">
        <v>230</v>
      </c>
      <c r="AU509" s="188" t="s">
        <v>85</v>
      </c>
      <c r="AY509" s="19" t="s">
        <v>228</v>
      </c>
      <c r="BE509" s="189">
        <f>IF(N509="základní",J509,0)</f>
        <v>0</v>
      </c>
      <c r="BF509" s="189">
        <f>IF(N509="snížená",J509,0)</f>
        <v>0</v>
      </c>
      <c r="BG509" s="189">
        <f>IF(N509="zákl. přenesená",J509,0)</f>
        <v>0</v>
      </c>
      <c r="BH509" s="189">
        <f>IF(N509="sníž. přenesená",J509,0)</f>
        <v>0</v>
      </c>
      <c r="BI509" s="189">
        <f>IF(N509="nulová",J509,0)</f>
        <v>0</v>
      </c>
      <c r="BJ509" s="19" t="s">
        <v>82</v>
      </c>
      <c r="BK509" s="189">
        <f>ROUND(I509*H509,2)</f>
        <v>0</v>
      </c>
      <c r="BL509" s="19" t="s">
        <v>320</v>
      </c>
      <c r="BM509" s="188" t="s">
        <v>792</v>
      </c>
    </row>
    <row r="510" spans="2:51" s="14" customFormat="1" ht="11.25">
      <c r="B510" s="206"/>
      <c r="C510" s="207"/>
      <c r="D510" s="197" t="s">
        <v>238</v>
      </c>
      <c r="E510" s="208" t="s">
        <v>28</v>
      </c>
      <c r="F510" s="209" t="s">
        <v>152</v>
      </c>
      <c r="G510" s="207"/>
      <c r="H510" s="210">
        <v>36.98</v>
      </c>
      <c r="I510" s="211"/>
      <c r="J510" s="207"/>
      <c r="K510" s="207"/>
      <c r="L510" s="212"/>
      <c r="M510" s="213"/>
      <c r="N510" s="214"/>
      <c r="O510" s="214"/>
      <c r="P510" s="214"/>
      <c r="Q510" s="214"/>
      <c r="R510" s="214"/>
      <c r="S510" s="214"/>
      <c r="T510" s="215"/>
      <c r="AT510" s="216" t="s">
        <v>238</v>
      </c>
      <c r="AU510" s="216" t="s">
        <v>85</v>
      </c>
      <c r="AV510" s="14" t="s">
        <v>85</v>
      </c>
      <c r="AW510" s="14" t="s">
        <v>35</v>
      </c>
      <c r="AX510" s="14" t="s">
        <v>74</v>
      </c>
      <c r="AY510" s="216" t="s">
        <v>228</v>
      </c>
    </row>
    <row r="511" spans="2:51" s="14" customFormat="1" ht="11.25">
      <c r="B511" s="206"/>
      <c r="C511" s="207"/>
      <c r="D511" s="197" t="s">
        <v>238</v>
      </c>
      <c r="E511" s="208" t="s">
        <v>28</v>
      </c>
      <c r="F511" s="209" t="s">
        <v>793</v>
      </c>
      <c r="G511" s="207"/>
      <c r="H511" s="210">
        <v>6.2</v>
      </c>
      <c r="I511" s="211"/>
      <c r="J511" s="207"/>
      <c r="K511" s="207"/>
      <c r="L511" s="212"/>
      <c r="M511" s="213"/>
      <c r="N511" s="214"/>
      <c r="O511" s="214"/>
      <c r="P511" s="214"/>
      <c r="Q511" s="214"/>
      <c r="R511" s="214"/>
      <c r="S511" s="214"/>
      <c r="T511" s="215"/>
      <c r="AT511" s="216" t="s">
        <v>238</v>
      </c>
      <c r="AU511" s="216" t="s">
        <v>85</v>
      </c>
      <c r="AV511" s="14" t="s">
        <v>85</v>
      </c>
      <c r="AW511" s="14" t="s">
        <v>35</v>
      </c>
      <c r="AX511" s="14" t="s">
        <v>74</v>
      </c>
      <c r="AY511" s="216" t="s">
        <v>228</v>
      </c>
    </row>
    <row r="512" spans="2:51" s="14" customFormat="1" ht="11.25">
      <c r="B512" s="206"/>
      <c r="C512" s="207"/>
      <c r="D512" s="197" t="s">
        <v>238</v>
      </c>
      <c r="E512" s="208" t="s">
        <v>28</v>
      </c>
      <c r="F512" s="209" t="s">
        <v>154</v>
      </c>
      <c r="G512" s="207"/>
      <c r="H512" s="210">
        <v>18.345</v>
      </c>
      <c r="I512" s="211"/>
      <c r="J512" s="207"/>
      <c r="K512" s="207"/>
      <c r="L512" s="212"/>
      <c r="M512" s="213"/>
      <c r="N512" s="214"/>
      <c r="O512" s="214"/>
      <c r="P512" s="214"/>
      <c r="Q512" s="214"/>
      <c r="R512" s="214"/>
      <c r="S512" s="214"/>
      <c r="T512" s="215"/>
      <c r="AT512" s="216" t="s">
        <v>238</v>
      </c>
      <c r="AU512" s="216" t="s">
        <v>85</v>
      </c>
      <c r="AV512" s="14" t="s">
        <v>85</v>
      </c>
      <c r="AW512" s="14" t="s">
        <v>35</v>
      </c>
      <c r="AX512" s="14" t="s">
        <v>74</v>
      </c>
      <c r="AY512" s="216" t="s">
        <v>228</v>
      </c>
    </row>
    <row r="513" spans="2:51" s="14" customFormat="1" ht="11.25">
      <c r="B513" s="206"/>
      <c r="C513" s="207"/>
      <c r="D513" s="197" t="s">
        <v>238</v>
      </c>
      <c r="E513" s="208" t="s">
        <v>28</v>
      </c>
      <c r="F513" s="209" t="s">
        <v>156</v>
      </c>
      <c r="G513" s="207"/>
      <c r="H513" s="210">
        <v>12.7</v>
      </c>
      <c r="I513" s="211"/>
      <c r="J513" s="207"/>
      <c r="K513" s="207"/>
      <c r="L513" s="212"/>
      <c r="M513" s="213"/>
      <c r="N513" s="214"/>
      <c r="O513" s="214"/>
      <c r="P513" s="214"/>
      <c r="Q513" s="214"/>
      <c r="R513" s="214"/>
      <c r="S513" s="214"/>
      <c r="T513" s="215"/>
      <c r="AT513" s="216" t="s">
        <v>238</v>
      </c>
      <c r="AU513" s="216" t="s">
        <v>85</v>
      </c>
      <c r="AV513" s="14" t="s">
        <v>85</v>
      </c>
      <c r="AW513" s="14" t="s">
        <v>35</v>
      </c>
      <c r="AX513" s="14" t="s">
        <v>74</v>
      </c>
      <c r="AY513" s="216" t="s">
        <v>228</v>
      </c>
    </row>
    <row r="514" spans="2:51" s="15" customFormat="1" ht="11.25">
      <c r="B514" s="217"/>
      <c r="C514" s="218"/>
      <c r="D514" s="197" t="s">
        <v>238</v>
      </c>
      <c r="E514" s="219" t="s">
        <v>28</v>
      </c>
      <c r="F514" s="220" t="s">
        <v>241</v>
      </c>
      <c r="G514" s="218"/>
      <c r="H514" s="221">
        <v>74.225</v>
      </c>
      <c r="I514" s="222"/>
      <c r="J514" s="218"/>
      <c r="K514" s="218"/>
      <c r="L514" s="223"/>
      <c r="M514" s="224"/>
      <c r="N514" s="225"/>
      <c r="O514" s="225"/>
      <c r="P514" s="225"/>
      <c r="Q514" s="225"/>
      <c r="R514" s="225"/>
      <c r="S514" s="225"/>
      <c r="T514" s="226"/>
      <c r="AT514" s="227" t="s">
        <v>238</v>
      </c>
      <c r="AU514" s="227" t="s">
        <v>85</v>
      </c>
      <c r="AV514" s="15" t="s">
        <v>176</v>
      </c>
      <c r="AW514" s="15" t="s">
        <v>35</v>
      </c>
      <c r="AX514" s="15" t="s">
        <v>82</v>
      </c>
      <c r="AY514" s="227" t="s">
        <v>228</v>
      </c>
    </row>
    <row r="515" spans="1:65" s="2" customFormat="1" ht="37.9" customHeight="1">
      <c r="A515" s="36"/>
      <c r="B515" s="37"/>
      <c r="C515" s="177" t="s">
        <v>794</v>
      </c>
      <c r="D515" s="177" t="s">
        <v>230</v>
      </c>
      <c r="E515" s="178" t="s">
        <v>795</v>
      </c>
      <c r="F515" s="179" t="s">
        <v>796</v>
      </c>
      <c r="G515" s="180" t="s">
        <v>283</v>
      </c>
      <c r="H515" s="181">
        <v>1</v>
      </c>
      <c r="I515" s="182"/>
      <c r="J515" s="183">
        <f>ROUND(I515*H515,2)</f>
        <v>0</v>
      </c>
      <c r="K515" s="179" t="s">
        <v>28</v>
      </c>
      <c r="L515" s="41"/>
      <c r="M515" s="184" t="s">
        <v>28</v>
      </c>
      <c r="N515" s="185" t="s">
        <v>45</v>
      </c>
      <c r="O515" s="66"/>
      <c r="P515" s="186">
        <f>O515*H515</f>
        <v>0</v>
      </c>
      <c r="Q515" s="186">
        <v>0</v>
      </c>
      <c r="R515" s="186">
        <f>Q515*H515</f>
        <v>0</v>
      </c>
      <c r="S515" s="186">
        <v>0</v>
      </c>
      <c r="T515" s="187">
        <f>S515*H515</f>
        <v>0</v>
      </c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R515" s="188" t="s">
        <v>320</v>
      </c>
      <c r="AT515" s="188" t="s">
        <v>230</v>
      </c>
      <c r="AU515" s="188" t="s">
        <v>85</v>
      </c>
      <c r="AY515" s="19" t="s">
        <v>228</v>
      </c>
      <c r="BE515" s="189">
        <f>IF(N515="základní",J515,0)</f>
        <v>0</v>
      </c>
      <c r="BF515" s="189">
        <f>IF(N515="snížená",J515,0)</f>
        <v>0</v>
      </c>
      <c r="BG515" s="189">
        <f>IF(N515="zákl. přenesená",J515,0)</f>
        <v>0</v>
      </c>
      <c r="BH515" s="189">
        <f>IF(N515="sníž. přenesená",J515,0)</f>
        <v>0</v>
      </c>
      <c r="BI515" s="189">
        <f>IF(N515="nulová",J515,0)</f>
        <v>0</v>
      </c>
      <c r="BJ515" s="19" t="s">
        <v>82</v>
      </c>
      <c r="BK515" s="189">
        <f>ROUND(I515*H515,2)</f>
        <v>0</v>
      </c>
      <c r="BL515" s="19" t="s">
        <v>320</v>
      </c>
      <c r="BM515" s="188" t="s">
        <v>797</v>
      </c>
    </row>
    <row r="516" spans="2:51" s="14" customFormat="1" ht="11.25">
      <c r="B516" s="206"/>
      <c r="C516" s="207"/>
      <c r="D516" s="197" t="s">
        <v>238</v>
      </c>
      <c r="E516" s="208" t="s">
        <v>28</v>
      </c>
      <c r="F516" s="209" t="s">
        <v>82</v>
      </c>
      <c r="G516" s="207"/>
      <c r="H516" s="210">
        <v>1</v>
      </c>
      <c r="I516" s="211"/>
      <c r="J516" s="207"/>
      <c r="K516" s="207"/>
      <c r="L516" s="212"/>
      <c r="M516" s="213"/>
      <c r="N516" s="214"/>
      <c r="O516" s="214"/>
      <c r="P516" s="214"/>
      <c r="Q516" s="214"/>
      <c r="R516" s="214"/>
      <c r="S516" s="214"/>
      <c r="T516" s="215"/>
      <c r="AT516" s="216" t="s">
        <v>238</v>
      </c>
      <c r="AU516" s="216" t="s">
        <v>85</v>
      </c>
      <c r="AV516" s="14" t="s">
        <v>85</v>
      </c>
      <c r="AW516" s="14" t="s">
        <v>35</v>
      </c>
      <c r="AX516" s="14" t="s">
        <v>82</v>
      </c>
      <c r="AY516" s="216" t="s">
        <v>228</v>
      </c>
    </row>
    <row r="517" spans="1:65" s="2" customFormat="1" ht="49.15" customHeight="1">
      <c r="A517" s="36"/>
      <c r="B517" s="37"/>
      <c r="C517" s="177" t="s">
        <v>546</v>
      </c>
      <c r="D517" s="177" t="s">
        <v>230</v>
      </c>
      <c r="E517" s="178" t="s">
        <v>798</v>
      </c>
      <c r="F517" s="179" t="s">
        <v>799</v>
      </c>
      <c r="G517" s="180" t="s">
        <v>264</v>
      </c>
      <c r="H517" s="181">
        <v>0.44</v>
      </c>
      <c r="I517" s="182"/>
      <c r="J517" s="183">
        <f>ROUND(I517*H517,2)</f>
        <v>0</v>
      </c>
      <c r="K517" s="179" t="s">
        <v>234</v>
      </c>
      <c r="L517" s="41"/>
      <c r="M517" s="184" t="s">
        <v>28</v>
      </c>
      <c r="N517" s="185" t="s">
        <v>45</v>
      </c>
      <c r="O517" s="66"/>
      <c r="P517" s="186">
        <f>O517*H517</f>
        <v>0</v>
      </c>
      <c r="Q517" s="186">
        <v>0</v>
      </c>
      <c r="R517" s="186">
        <f>Q517*H517</f>
        <v>0</v>
      </c>
      <c r="S517" s="186">
        <v>0</v>
      </c>
      <c r="T517" s="187">
        <f>S517*H517</f>
        <v>0</v>
      </c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R517" s="188" t="s">
        <v>320</v>
      </c>
      <c r="AT517" s="188" t="s">
        <v>230</v>
      </c>
      <c r="AU517" s="188" t="s">
        <v>85</v>
      </c>
      <c r="AY517" s="19" t="s">
        <v>228</v>
      </c>
      <c r="BE517" s="189">
        <f>IF(N517="základní",J517,0)</f>
        <v>0</v>
      </c>
      <c r="BF517" s="189">
        <f>IF(N517="snížená",J517,0)</f>
        <v>0</v>
      </c>
      <c r="BG517" s="189">
        <f>IF(N517="zákl. přenesená",J517,0)</f>
        <v>0</v>
      </c>
      <c r="BH517" s="189">
        <f>IF(N517="sníž. přenesená",J517,0)</f>
        <v>0</v>
      </c>
      <c r="BI517" s="189">
        <f>IF(N517="nulová",J517,0)</f>
        <v>0</v>
      </c>
      <c r="BJ517" s="19" t="s">
        <v>82</v>
      </c>
      <c r="BK517" s="189">
        <f>ROUND(I517*H517,2)</f>
        <v>0</v>
      </c>
      <c r="BL517" s="19" t="s">
        <v>320</v>
      </c>
      <c r="BM517" s="188" t="s">
        <v>800</v>
      </c>
    </row>
    <row r="518" spans="1:47" s="2" customFormat="1" ht="11.25">
      <c r="A518" s="36"/>
      <c r="B518" s="37"/>
      <c r="C518" s="38"/>
      <c r="D518" s="190" t="s">
        <v>236</v>
      </c>
      <c r="E518" s="38"/>
      <c r="F518" s="191" t="s">
        <v>801</v>
      </c>
      <c r="G518" s="38"/>
      <c r="H518" s="38"/>
      <c r="I518" s="192"/>
      <c r="J518" s="38"/>
      <c r="K518" s="38"/>
      <c r="L518" s="41"/>
      <c r="M518" s="193"/>
      <c r="N518" s="194"/>
      <c r="O518" s="66"/>
      <c r="P518" s="66"/>
      <c r="Q518" s="66"/>
      <c r="R518" s="66"/>
      <c r="S518" s="66"/>
      <c r="T518" s="67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T518" s="19" t="s">
        <v>236</v>
      </c>
      <c r="AU518" s="19" t="s">
        <v>85</v>
      </c>
    </row>
    <row r="519" spans="1:65" s="2" customFormat="1" ht="55.5" customHeight="1">
      <c r="A519" s="36"/>
      <c r="B519" s="37"/>
      <c r="C519" s="177" t="s">
        <v>556</v>
      </c>
      <c r="D519" s="177" t="s">
        <v>230</v>
      </c>
      <c r="E519" s="178" t="s">
        <v>802</v>
      </c>
      <c r="F519" s="179" t="s">
        <v>803</v>
      </c>
      <c r="G519" s="180" t="s">
        <v>264</v>
      </c>
      <c r="H519" s="181">
        <v>0.44</v>
      </c>
      <c r="I519" s="182"/>
      <c r="J519" s="183">
        <f>ROUND(I519*H519,2)</f>
        <v>0</v>
      </c>
      <c r="K519" s="179" t="s">
        <v>234</v>
      </c>
      <c r="L519" s="41"/>
      <c r="M519" s="184" t="s">
        <v>28</v>
      </c>
      <c r="N519" s="185" t="s">
        <v>45</v>
      </c>
      <c r="O519" s="66"/>
      <c r="P519" s="186">
        <f>O519*H519</f>
        <v>0</v>
      </c>
      <c r="Q519" s="186">
        <v>0</v>
      </c>
      <c r="R519" s="186">
        <f>Q519*H519</f>
        <v>0</v>
      </c>
      <c r="S519" s="186">
        <v>0</v>
      </c>
      <c r="T519" s="187">
        <f>S519*H519</f>
        <v>0</v>
      </c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R519" s="188" t="s">
        <v>320</v>
      </c>
      <c r="AT519" s="188" t="s">
        <v>230</v>
      </c>
      <c r="AU519" s="188" t="s">
        <v>85</v>
      </c>
      <c r="AY519" s="19" t="s">
        <v>228</v>
      </c>
      <c r="BE519" s="189">
        <f>IF(N519="základní",J519,0)</f>
        <v>0</v>
      </c>
      <c r="BF519" s="189">
        <f>IF(N519="snížená",J519,0)</f>
        <v>0</v>
      </c>
      <c r="BG519" s="189">
        <f>IF(N519="zákl. přenesená",J519,0)</f>
        <v>0</v>
      </c>
      <c r="BH519" s="189">
        <f>IF(N519="sníž. přenesená",J519,0)</f>
        <v>0</v>
      </c>
      <c r="BI519" s="189">
        <f>IF(N519="nulová",J519,0)</f>
        <v>0</v>
      </c>
      <c r="BJ519" s="19" t="s">
        <v>82</v>
      </c>
      <c r="BK519" s="189">
        <f>ROUND(I519*H519,2)</f>
        <v>0</v>
      </c>
      <c r="BL519" s="19" t="s">
        <v>320</v>
      </c>
      <c r="BM519" s="188" t="s">
        <v>804</v>
      </c>
    </row>
    <row r="520" spans="1:47" s="2" customFormat="1" ht="11.25">
      <c r="A520" s="36"/>
      <c r="B520" s="37"/>
      <c r="C520" s="38"/>
      <c r="D520" s="190" t="s">
        <v>236</v>
      </c>
      <c r="E520" s="38"/>
      <c r="F520" s="191" t="s">
        <v>805</v>
      </c>
      <c r="G520" s="38"/>
      <c r="H520" s="38"/>
      <c r="I520" s="192"/>
      <c r="J520" s="38"/>
      <c r="K520" s="38"/>
      <c r="L520" s="41"/>
      <c r="M520" s="193"/>
      <c r="N520" s="194"/>
      <c r="O520" s="66"/>
      <c r="P520" s="66"/>
      <c r="Q520" s="66"/>
      <c r="R520" s="66"/>
      <c r="S520" s="66"/>
      <c r="T520" s="67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T520" s="19" t="s">
        <v>236</v>
      </c>
      <c r="AU520" s="19" t="s">
        <v>85</v>
      </c>
    </row>
    <row r="521" spans="2:63" s="12" customFormat="1" ht="22.9" customHeight="1">
      <c r="B521" s="161"/>
      <c r="C521" s="162"/>
      <c r="D521" s="163" t="s">
        <v>73</v>
      </c>
      <c r="E521" s="175" t="s">
        <v>806</v>
      </c>
      <c r="F521" s="175" t="s">
        <v>807</v>
      </c>
      <c r="G521" s="162"/>
      <c r="H521" s="162"/>
      <c r="I521" s="165"/>
      <c r="J521" s="176">
        <f>BK521</f>
        <v>0</v>
      </c>
      <c r="K521" s="162"/>
      <c r="L521" s="167"/>
      <c r="M521" s="168"/>
      <c r="N521" s="169"/>
      <c r="O521" s="169"/>
      <c r="P521" s="170">
        <f>SUM(P522:P546)</f>
        <v>0</v>
      </c>
      <c r="Q521" s="169"/>
      <c r="R521" s="170">
        <f>SUM(R522:R546)</f>
        <v>0.17257398999999998</v>
      </c>
      <c r="S521" s="169"/>
      <c r="T521" s="171">
        <f>SUM(T522:T546)</f>
        <v>0</v>
      </c>
      <c r="AR521" s="172" t="s">
        <v>85</v>
      </c>
      <c r="AT521" s="173" t="s">
        <v>73</v>
      </c>
      <c r="AU521" s="173" t="s">
        <v>82</v>
      </c>
      <c r="AY521" s="172" t="s">
        <v>228</v>
      </c>
      <c r="BK521" s="174">
        <f>SUM(BK522:BK546)</f>
        <v>0</v>
      </c>
    </row>
    <row r="522" spans="1:65" s="2" customFormat="1" ht="37.9" customHeight="1">
      <c r="A522" s="36"/>
      <c r="B522" s="37"/>
      <c r="C522" s="177" t="s">
        <v>563</v>
      </c>
      <c r="D522" s="177" t="s">
        <v>230</v>
      </c>
      <c r="E522" s="178" t="s">
        <v>808</v>
      </c>
      <c r="F522" s="179" t="s">
        <v>809</v>
      </c>
      <c r="G522" s="180" t="s">
        <v>275</v>
      </c>
      <c r="H522" s="181">
        <v>57.63</v>
      </c>
      <c r="I522" s="182"/>
      <c r="J522" s="183">
        <f>ROUND(I522*H522,2)</f>
        <v>0</v>
      </c>
      <c r="K522" s="179" t="s">
        <v>234</v>
      </c>
      <c r="L522" s="41"/>
      <c r="M522" s="184" t="s">
        <v>28</v>
      </c>
      <c r="N522" s="185" t="s">
        <v>45</v>
      </c>
      <c r="O522" s="66"/>
      <c r="P522" s="186">
        <f>O522*H522</f>
        <v>0</v>
      </c>
      <c r="Q522" s="186">
        <v>0</v>
      </c>
      <c r="R522" s="186">
        <f>Q522*H522</f>
        <v>0</v>
      </c>
      <c r="S522" s="186">
        <v>0</v>
      </c>
      <c r="T522" s="187">
        <f>S522*H522</f>
        <v>0</v>
      </c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R522" s="188" t="s">
        <v>320</v>
      </c>
      <c r="AT522" s="188" t="s">
        <v>230</v>
      </c>
      <c r="AU522" s="188" t="s">
        <v>85</v>
      </c>
      <c r="AY522" s="19" t="s">
        <v>228</v>
      </c>
      <c r="BE522" s="189">
        <f>IF(N522="základní",J522,0)</f>
        <v>0</v>
      </c>
      <c r="BF522" s="189">
        <f>IF(N522="snížená",J522,0)</f>
        <v>0</v>
      </c>
      <c r="BG522" s="189">
        <f>IF(N522="zákl. přenesená",J522,0)</f>
        <v>0</v>
      </c>
      <c r="BH522" s="189">
        <f>IF(N522="sníž. přenesená",J522,0)</f>
        <v>0</v>
      </c>
      <c r="BI522" s="189">
        <f>IF(N522="nulová",J522,0)</f>
        <v>0</v>
      </c>
      <c r="BJ522" s="19" t="s">
        <v>82</v>
      </c>
      <c r="BK522" s="189">
        <f>ROUND(I522*H522,2)</f>
        <v>0</v>
      </c>
      <c r="BL522" s="19" t="s">
        <v>320</v>
      </c>
      <c r="BM522" s="188" t="s">
        <v>810</v>
      </c>
    </row>
    <row r="523" spans="1:47" s="2" customFormat="1" ht="11.25">
      <c r="A523" s="36"/>
      <c r="B523" s="37"/>
      <c r="C523" s="38"/>
      <c r="D523" s="190" t="s">
        <v>236</v>
      </c>
      <c r="E523" s="38"/>
      <c r="F523" s="191" t="s">
        <v>811</v>
      </c>
      <c r="G523" s="38"/>
      <c r="H523" s="38"/>
      <c r="I523" s="192"/>
      <c r="J523" s="38"/>
      <c r="K523" s="38"/>
      <c r="L523" s="41"/>
      <c r="M523" s="193"/>
      <c r="N523" s="194"/>
      <c r="O523" s="66"/>
      <c r="P523" s="66"/>
      <c r="Q523" s="66"/>
      <c r="R523" s="66"/>
      <c r="S523" s="66"/>
      <c r="T523" s="67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T523" s="19" t="s">
        <v>236</v>
      </c>
      <c r="AU523" s="19" t="s">
        <v>85</v>
      </c>
    </row>
    <row r="524" spans="2:51" s="14" customFormat="1" ht="11.25">
      <c r="B524" s="206"/>
      <c r="C524" s="207"/>
      <c r="D524" s="197" t="s">
        <v>238</v>
      </c>
      <c r="E524" s="208" t="s">
        <v>28</v>
      </c>
      <c r="F524" s="209" t="s">
        <v>160</v>
      </c>
      <c r="G524" s="207"/>
      <c r="H524" s="210">
        <v>57.63</v>
      </c>
      <c r="I524" s="211"/>
      <c r="J524" s="207"/>
      <c r="K524" s="207"/>
      <c r="L524" s="212"/>
      <c r="M524" s="213"/>
      <c r="N524" s="214"/>
      <c r="O524" s="214"/>
      <c r="P524" s="214"/>
      <c r="Q524" s="214"/>
      <c r="R524" s="214"/>
      <c r="S524" s="214"/>
      <c r="T524" s="215"/>
      <c r="AT524" s="216" t="s">
        <v>238</v>
      </c>
      <c r="AU524" s="216" t="s">
        <v>85</v>
      </c>
      <c r="AV524" s="14" t="s">
        <v>85</v>
      </c>
      <c r="AW524" s="14" t="s">
        <v>35</v>
      </c>
      <c r="AX524" s="14" t="s">
        <v>82</v>
      </c>
      <c r="AY524" s="216" t="s">
        <v>228</v>
      </c>
    </row>
    <row r="525" spans="1:65" s="2" customFormat="1" ht="24.2" customHeight="1">
      <c r="A525" s="36"/>
      <c r="B525" s="37"/>
      <c r="C525" s="228" t="s">
        <v>812</v>
      </c>
      <c r="D525" s="228" t="s">
        <v>395</v>
      </c>
      <c r="E525" s="229" t="s">
        <v>813</v>
      </c>
      <c r="F525" s="230" t="s">
        <v>814</v>
      </c>
      <c r="G525" s="231" t="s">
        <v>275</v>
      </c>
      <c r="H525" s="232">
        <v>117.565</v>
      </c>
      <c r="I525" s="233"/>
      <c r="J525" s="234">
        <f>ROUND(I525*H525,2)</f>
        <v>0</v>
      </c>
      <c r="K525" s="230" t="s">
        <v>234</v>
      </c>
      <c r="L525" s="235"/>
      <c r="M525" s="236" t="s">
        <v>28</v>
      </c>
      <c r="N525" s="237" t="s">
        <v>45</v>
      </c>
      <c r="O525" s="66"/>
      <c r="P525" s="186">
        <f>O525*H525</f>
        <v>0</v>
      </c>
      <c r="Q525" s="186">
        <v>0.0009</v>
      </c>
      <c r="R525" s="186">
        <f>Q525*H525</f>
        <v>0.1058085</v>
      </c>
      <c r="S525" s="186">
        <v>0</v>
      </c>
      <c r="T525" s="187">
        <f>S525*H525</f>
        <v>0</v>
      </c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R525" s="188" t="s">
        <v>420</v>
      </c>
      <c r="AT525" s="188" t="s">
        <v>395</v>
      </c>
      <c r="AU525" s="188" t="s">
        <v>85</v>
      </c>
      <c r="AY525" s="19" t="s">
        <v>228</v>
      </c>
      <c r="BE525" s="189">
        <f>IF(N525="základní",J525,0)</f>
        <v>0</v>
      </c>
      <c r="BF525" s="189">
        <f>IF(N525="snížená",J525,0)</f>
        <v>0</v>
      </c>
      <c r="BG525" s="189">
        <f>IF(N525="zákl. přenesená",J525,0)</f>
        <v>0</v>
      </c>
      <c r="BH525" s="189">
        <f>IF(N525="sníž. přenesená",J525,0)</f>
        <v>0</v>
      </c>
      <c r="BI525" s="189">
        <f>IF(N525="nulová",J525,0)</f>
        <v>0</v>
      </c>
      <c r="BJ525" s="19" t="s">
        <v>82</v>
      </c>
      <c r="BK525" s="189">
        <f>ROUND(I525*H525,2)</f>
        <v>0</v>
      </c>
      <c r="BL525" s="19" t="s">
        <v>320</v>
      </c>
      <c r="BM525" s="188" t="s">
        <v>815</v>
      </c>
    </row>
    <row r="526" spans="2:51" s="14" customFormat="1" ht="11.25">
      <c r="B526" s="206"/>
      <c r="C526" s="207"/>
      <c r="D526" s="197" t="s">
        <v>238</v>
      </c>
      <c r="E526" s="208" t="s">
        <v>28</v>
      </c>
      <c r="F526" s="209" t="s">
        <v>816</v>
      </c>
      <c r="G526" s="207"/>
      <c r="H526" s="210">
        <v>117.565</v>
      </c>
      <c r="I526" s="211"/>
      <c r="J526" s="207"/>
      <c r="K526" s="207"/>
      <c r="L526" s="212"/>
      <c r="M526" s="213"/>
      <c r="N526" s="214"/>
      <c r="O526" s="214"/>
      <c r="P526" s="214"/>
      <c r="Q526" s="214"/>
      <c r="R526" s="214"/>
      <c r="S526" s="214"/>
      <c r="T526" s="215"/>
      <c r="AT526" s="216" t="s">
        <v>238</v>
      </c>
      <c r="AU526" s="216" t="s">
        <v>85</v>
      </c>
      <c r="AV526" s="14" t="s">
        <v>85</v>
      </c>
      <c r="AW526" s="14" t="s">
        <v>35</v>
      </c>
      <c r="AX526" s="14" t="s">
        <v>82</v>
      </c>
      <c r="AY526" s="216" t="s">
        <v>228</v>
      </c>
    </row>
    <row r="527" spans="1:65" s="2" customFormat="1" ht="24.2" customHeight="1">
      <c r="A527" s="36"/>
      <c r="B527" s="37"/>
      <c r="C527" s="177" t="s">
        <v>817</v>
      </c>
      <c r="D527" s="177" t="s">
        <v>230</v>
      </c>
      <c r="E527" s="178" t="s">
        <v>818</v>
      </c>
      <c r="F527" s="179" t="s">
        <v>819</v>
      </c>
      <c r="G527" s="180" t="s">
        <v>323</v>
      </c>
      <c r="H527" s="181">
        <v>75.085</v>
      </c>
      <c r="I527" s="182"/>
      <c r="J527" s="183">
        <f>ROUND(I527*H527,2)</f>
        <v>0</v>
      </c>
      <c r="K527" s="179" t="s">
        <v>234</v>
      </c>
      <c r="L527" s="41"/>
      <c r="M527" s="184" t="s">
        <v>28</v>
      </c>
      <c r="N527" s="185" t="s">
        <v>45</v>
      </c>
      <c r="O527" s="66"/>
      <c r="P527" s="186">
        <f>O527*H527</f>
        <v>0</v>
      </c>
      <c r="Q527" s="186">
        <v>0</v>
      </c>
      <c r="R527" s="186">
        <f>Q527*H527</f>
        <v>0</v>
      </c>
      <c r="S527" s="186">
        <v>0</v>
      </c>
      <c r="T527" s="187">
        <f>S527*H527</f>
        <v>0</v>
      </c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R527" s="188" t="s">
        <v>320</v>
      </c>
      <c r="AT527" s="188" t="s">
        <v>230</v>
      </c>
      <c r="AU527" s="188" t="s">
        <v>85</v>
      </c>
      <c r="AY527" s="19" t="s">
        <v>228</v>
      </c>
      <c r="BE527" s="189">
        <f>IF(N527="základní",J527,0)</f>
        <v>0</v>
      </c>
      <c r="BF527" s="189">
        <f>IF(N527="snížená",J527,0)</f>
        <v>0</v>
      </c>
      <c r="BG527" s="189">
        <f>IF(N527="zákl. přenesená",J527,0)</f>
        <v>0</v>
      </c>
      <c r="BH527" s="189">
        <f>IF(N527="sníž. přenesená",J527,0)</f>
        <v>0</v>
      </c>
      <c r="BI527" s="189">
        <f>IF(N527="nulová",J527,0)</f>
        <v>0</v>
      </c>
      <c r="BJ527" s="19" t="s">
        <v>82</v>
      </c>
      <c r="BK527" s="189">
        <f>ROUND(I527*H527,2)</f>
        <v>0</v>
      </c>
      <c r="BL527" s="19" t="s">
        <v>320</v>
      </c>
      <c r="BM527" s="188" t="s">
        <v>820</v>
      </c>
    </row>
    <row r="528" spans="1:47" s="2" customFormat="1" ht="11.25">
      <c r="A528" s="36"/>
      <c r="B528" s="37"/>
      <c r="C528" s="38"/>
      <c r="D528" s="190" t="s">
        <v>236</v>
      </c>
      <c r="E528" s="38"/>
      <c r="F528" s="191" t="s">
        <v>821</v>
      </c>
      <c r="G528" s="38"/>
      <c r="H528" s="38"/>
      <c r="I528" s="192"/>
      <c r="J528" s="38"/>
      <c r="K528" s="38"/>
      <c r="L528" s="41"/>
      <c r="M528" s="193"/>
      <c r="N528" s="194"/>
      <c r="O528" s="66"/>
      <c r="P528" s="66"/>
      <c r="Q528" s="66"/>
      <c r="R528" s="66"/>
      <c r="S528" s="66"/>
      <c r="T528" s="67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T528" s="19" t="s">
        <v>236</v>
      </c>
      <c r="AU528" s="19" t="s">
        <v>85</v>
      </c>
    </row>
    <row r="529" spans="2:51" s="14" customFormat="1" ht="11.25">
      <c r="B529" s="206"/>
      <c r="C529" s="207"/>
      <c r="D529" s="197" t="s">
        <v>238</v>
      </c>
      <c r="E529" s="208" t="s">
        <v>28</v>
      </c>
      <c r="F529" s="209" t="s">
        <v>152</v>
      </c>
      <c r="G529" s="207"/>
      <c r="H529" s="210">
        <v>36.98</v>
      </c>
      <c r="I529" s="211"/>
      <c r="J529" s="207"/>
      <c r="K529" s="207"/>
      <c r="L529" s="212"/>
      <c r="M529" s="213"/>
      <c r="N529" s="214"/>
      <c r="O529" s="214"/>
      <c r="P529" s="214"/>
      <c r="Q529" s="214"/>
      <c r="R529" s="214"/>
      <c r="S529" s="214"/>
      <c r="T529" s="215"/>
      <c r="AT529" s="216" t="s">
        <v>238</v>
      </c>
      <c r="AU529" s="216" t="s">
        <v>85</v>
      </c>
      <c r="AV529" s="14" t="s">
        <v>85</v>
      </c>
      <c r="AW529" s="14" t="s">
        <v>35</v>
      </c>
      <c r="AX529" s="14" t="s">
        <v>74</v>
      </c>
      <c r="AY529" s="216" t="s">
        <v>228</v>
      </c>
    </row>
    <row r="530" spans="2:51" s="14" customFormat="1" ht="11.25">
      <c r="B530" s="206"/>
      <c r="C530" s="207"/>
      <c r="D530" s="197" t="s">
        <v>238</v>
      </c>
      <c r="E530" s="208" t="s">
        <v>28</v>
      </c>
      <c r="F530" s="209" t="s">
        <v>154</v>
      </c>
      <c r="G530" s="207"/>
      <c r="H530" s="210">
        <v>18.345</v>
      </c>
      <c r="I530" s="211"/>
      <c r="J530" s="207"/>
      <c r="K530" s="207"/>
      <c r="L530" s="212"/>
      <c r="M530" s="213"/>
      <c r="N530" s="214"/>
      <c r="O530" s="214"/>
      <c r="P530" s="214"/>
      <c r="Q530" s="214"/>
      <c r="R530" s="214"/>
      <c r="S530" s="214"/>
      <c r="T530" s="215"/>
      <c r="AT530" s="216" t="s">
        <v>238</v>
      </c>
      <c r="AU530" s="216" t="s">
        <v>85</v>
      </c>
      <c r="AV530" s="14" t="s">
        <v>85</v>
      </c>
      <c r="AW530" s="14" t="s">
        <v>35</v>
      </c>
      <c r="AX530" s="14" t="s">
        <v>74</v>
      </c>
      <c r="AY530" s="216" t="s">
        <v>228</v>
      </c>
    </row>
    <row r="531" spans="2:51" s="14" customFormat="1" ht="11.25">
      <c r="B531" s="206"/>
      <c r="C531" s="207"/>
      <c r="D531" s="197" t="s">
        <v>238</v>
      </c>
      <c r="E531" s="208" t="s">
        <v>28</v>
      </c>
      <c r="F531" s="209" t="s">
        <v>156</v>
      </c>
      <c r="G531" s="207"/>
      <c r="H531" s="210">
        <v>12.7</v>
      </c>
      <c r="I531" s="211"/>
      <c r="J531" s="207"/>
      <c r="K531" s="207"/>
      <c r="L531" s="212"/>
      <c r="M531" s="213"/>
      <c r="N531" s="214"/>
      <c r="O531" s="214"/>
      <c r="P531" s="214"/>
      <c r="Q531" s="214"/>
      <c r="R531" s="214"/>
      <c r="S531" s="214"/>
      <c r="T531" s="215"/>
      <c r="AT531" s="216" t="s">
        <v>238</v>
      </c>
      <c r="AU531" s="216" t="s">
        <v>85</v>
      </c>
      <c r="AV531" s="14" t="s">
        <v>85</v>
      </c>
      <c r="AW531" s="14" t="s">
        <v>35</v>
      </c>
      <c r="AX531" s="14" t="s">
        <v>74</v>
      </c>
      <c r="AY531" s="216" t="s">
        <v>228</v>
      </c>
    </row>
    <row r="532" spans="2:51" s="14" customFormat="1" ht="11.25">
      <c r="B532" s="206"/>
      <c r="C532" s="207"/>
      <c r="D532" s="197" t="s">
        <v>238</v>
      </c>
      <c r="E532" s="208" t="s">
        <v>28</v>
      </c>
      <c r="F532" s="209" t="s">
        <v>150</v>
      </c>
      <c r="G532" s="207"/>
      <c r="H532" s="210">
        <v>7.06</v>
      </c>
      <c r="I532" s="211"/>
      <c r="J532" s="207"/>
      <c r="K532" s="207"/>
      <c r="L532" s="212"/>
      <c r="M532" s="213"/>
      <c r="N532" s="214"/>
      <c r="O532" s="214"/>
      <c r="P532" s="214"/>
      <c r="Q532" s="214"/>
      <c r="R532" s="214"/>
      <c r="S532" s="214"/>
      <c r="T532" s="215"/>
      <c r="AT532" s="216" t="s">
        <v>238</v>
      </c>
      <c r="AU532" s="216" t="s">
        <v>85</v>
      </c>
      <c r="AV532" s="14" t="s">
        <v>85</v>
      </c>
      <c r="AW532" s="14" t="s">
        <v>35</v>
      </c>
      <c r="AX532" s="14" t="s">
        <v>74</v>
      </c>
      <c r="AY532" s="216" t="s">
        <v>228</v>
      </c>
    </row>
    <row r="533" spans="2:51" s="15" customFormat="1" ht="11.25">
      <c r="B533" s="217"/>
      <c r="C533" s="218"/>
      <c r="D533" s="197" t="s">
        <v>238</v>
      </c>
      <c r="E533" s="219" t="s">
        <v>171</v>
      </c>
      <c r="F533" s="220" t="s">
        <v>241</v>
      </c>
      <c r="G533" s="218"/>
      <c r="H533" s="221">
        <v>75.085</v>
      </c>
      <c r="I533" s="222"/>
      <c r="J533" s="218"/>
      <c r="K533" s="218"/>
      <c r="L533" s="223"/>
      <c r="M533" s="224"/>
      <c r="N533" s="225"/>
      <c r="O533" s="225"/>
      <c r="P533" s="225"/>
      <c r="Q533" s="225"/>
      <c r="R533" s="225"/>
      <c r="S533" s="225"/>
      <c r="T533" s="226"/>
      <c r="AT533" s="227" t="s">
        <v>238</v>
      </c>
      <c r="AU533" s="227" t="s">
        <v>85</v>
      </c>
      <c r="AV533" s="15" t="s">
        <v>176</v>
      </c>
      <c r="AW533" s="15" t="s">
        <v>35</v>
      </c>
      <c r="AX533" s="15" t="s">
        <v>82</v>
      </c>
      <c r="AY533" s="227" t="s">
        <v>228</v>
      </c>
    </row>
    <row r="534" spans="1:65" s="2" customFormat="1" ht="24.2" customHeight="1">
      <c r="A534" s="36"/>
      <c r="B534" s="37"/>
      <c r="C534" s="228" t="s">
        <v>822</v>
      </c>
      <c r="D534" s="228" t="s">
        <v>395</v>
      </c>
      <c r="E534" s="229" t="s">
        <v>823</v>
      </c>
      <c r="F534" s="230" t="s">
        <v>824</v>
      </c>
      <c r="G534" s="231" t="s">
        <v>323</v>
      </c>
      <c r="H534" s="232">
        <v>90.102</v>
      </c>
      <c r="I534" s="233"/>
      <c r="J534" s="234">
        <f>ROUND(I534*H534,2)</f>
        <v>0</v>
      </c>
      <c r="K534" s="230" t="s">
        <v>234</v>
      </c>
      <c r="L534" s="235"/>
      <c r="M534" s="236" t="s">
        <v>28</v>
      </c>
      <c r="N534" s="237" t="s">
        <v>45</v>
      </c>
      <c r="O534" s="66"/>
      <c r="P534" s="186">
        <f>O534*H534</f>
        <v>0</v>
      </c>
      <c r="Q534" s="186">
        <v>0.0003</v>
      </c>
      <c r="R534" s="186">
        <f>Q534*H534</f>
        <v>0.0270306</v>
      </c>
      <c r="S534" s="186">
        <v>0</v>
      </c>
      <c r="T534" s="187">
        <f>S534*H534</f>
        <v>0</v>
      </c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R534" s="188" t="s">
        <v>420</v>
      </c>
      <c r="AT534" s="188" t="s">
        <v>395</v>
      </c>
      <c r="AU534" s="188" t="s">
        <v>85</v>
      </c>
      <c r="AY534" s="19" t="s">
        <v>228</v>
      </c>
      <c r="BE534" s="189">
        <f>IF(N534="základní",J534,0)</f>
        <v>0</v>
      </c>
      <c r="BF534" s="189">
        <f>IF(N534="snížená",J534,0)</f>
        <v>0</v>
      </c>
      <c r="BG534" s="189">
        <f>IF(N534="zákl. přenesená",J534,0)</f>
        <v>0</v>
      </c>
      <c r="BH534" s="189">
        <f>IF(N534="sníž. přenesená",J534,0)</f>
        <v>0</v>
      </c>
      <c r="BI534" s="189">
        <f>IF(N534="nulová",J534,0)</f>
        <v>0</v>
      </c>
      <c r="BJ534" s="19" t="s">
        <v>82</v>
      </c>
      <c r="BK534" s="189">
        <f>ROUND(I534*H534,2)</f>
        <v>0</v>
      </c>
      <c r="BL534" s="19" t="s">
        <v>320</v>
      </c>
      <c r="BM534" s="188" t="s">
        <v>825</v>
      </c>
    </row>
    <row r="535" spans="2:51" s="14" customFormat="1" ht="11.25">
      <c r="B535" s="206"/>
      <c r="C535" s="207"/>
      <c r="D535" s="197" t="s">
        <v>238</v>
      </c>
      <c r="E535" s="208" t="s">
        <v>28</v>
      </c>
      <c r="F535" s="209" t="s">
        <v>826</v>
      </c>
      <c r="G535" s="207"/>
      <c r="H535" s="210">
        <v>90.102</v>
      </c>
      <c r="I535" s="211"/>
      <c r="J535" s="207"/>
      <c r="K535" s="207"/>
      <c r="L535" s="212"/>
      <c r="M535" s="213"/>
      <c r="N535" s="214"/>
      <c r="O535" s="214"/>
      <c r="P535" s="214"/>
      <c r="Q535" s="214"/>
      <c r="R535" s="214"/>
      <c r="S535" s="214"/>
      <c r="T535" s="215"/>
      <c r="AT535" s="216" t="s">
        <v>238</v>
      </c>
      <c r="AU535" s="216" t="s">
        <v>85</v>
      </c>
      <c r="AV535" s="14" t="s">
        <v>85</v>
      </c>
      <c r="AW535" s="14" t="s">
        <v>35</v>
      </c>
      <c r="AX535" s="14" t="s">
        <v>82</v>
      </c>
      <c r="AY535" s="216" t="s">
        <v>228</v>
      </c>
    </row>
    <row r="536" spans="1:65" s="2" customFormat="1" ht="49.15" customHeight="1">
      <c r="A536" s="36"/>
      <c r="B536" s="37"/>
      <c r="C536" s="177" t="s">
        <v>827</v>
      </c>
      <c r="D536" s="177" t="s">
        <v>230</v>
      </c>
      <c r="E536" s="178" t="s">
        <v>828</v>
      </c>
      <c r="F536" s="179" t="s">
        <v>829</v>
      </c>
      <c r="G536" s="180" t="s">
        <v>275</v>
      </c>
      <c r="H536" s="181">
        <v>65.139</v>
      </c>
      <c r="I536" s="182"/>
      <c r="J536" s="183">
        <f>ROUND(I536*H536,2)</f>
        <v>0</v>
      </c>
      <c r="K536" s="179" t="s">
        <v>234</v>
      </c>
      <c r="L536" s="41"/>
      <c r="M536" s="184" t="s">
        <v>28</v>
      </c>
      <c r="N536" s="185" t="s">
        <v>45</v>
      </c>
      <c r="O536" s="66"/>
      <c r="P536" s="186">
        <f>O536*H536</f>
        <v>0</v>
      </c>
      <c r="Q536" s="186">
        <v>1E-05</v>
      </c>
      <c r="R536" s="186">
        <f>Q536*H536</f>
        <v>0.0006513900000000001</v>
      </c>
      <c r="S536" s="186">
        <v>0</v>
      </c>
      <c r="T536" s="187">
        <f>S536*H536</f>
        <v>0</v>
      </c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R536" s="188" t="s">
        <v>320</v>
      </c>
      <c r="AT536" s="188" t="s">
        <v>230</v>
      </c>
      <c r="AU536" s="188" t="s">
        <v>85</v>
      </c>
      <c r="AY536" s="19" t="s">
        <v>228</v>
      </c>
      <c r="BE536" s="189">
        <f>IF(N536="základní",J536,0)</f>
        <v>0</v>
      </c>
      <c r="BF536" s="189">
        <f>IF(N536="snížená",J536,0)</f>
        <v>0</v>
      </c>
      <c r="BG536" s="189">
        <f>IF(N536="zákl. přenesená",J536,0)</f>
        <v>0</v>
      </c>
      <c r="BH536" s="189">
        <f>IF(N536="sníž. přenesená",J536,0)</f>
        <v>0</v>
      </c>
      <c r="BI536" s="189">
        <f>IF(N536="nulová",J536,0)</f>
        <v>0</v>
      </c>
      <c r="BJ536" s="19" t="s">
        <v>82</v>
      </c>
      <c r="BK536" s="189">
        <f>ROUND(I536*H536,2)</f>
        <v>0</v>
      </c>
      <c r="BL536" s="19" t="s">
        <v>320</v>
      </c>
      <c r="BM536" s="188" t="s">
        <v>830</v>
      </c>
    </row>
    <row r="537" spans="1:47" s="2" customFormat="1" ht="11.25">
      <c r="A537" s="36"/>
      <c r="B537" s="37"/>
      <c r="C537" s="38"/>
      <c r="D537" s="190" t="s">
        <v>236</v>
      </c>
      <c r="E537" s="38"/>
      <c r="F537" s="191" t="s">
        <v>831</v>
      </c>
      <c r="G537" s="38"/>
      <c r="H537" s="38"/>
      <c r="I537" s="192"/>
      <c r="J537" s="38"/>
      <c r="K537" s="38"/>
      <c r="L537" s="41"/>
      <c r="M537" s="193"/>
      <c r="N537" s="194"/>
      <c r="O537" s="66"/>
      <c r="P537" s="66"/>
      <c r="Q537" s="66"/>
      <c r="R537" s="66"/>
      <c r="S537" s="66"/>
      <c r="T537" s="67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T537" s="19" t="s">
        <v>236</v>
      </c>
      <c r="AU537" s="19" t="s">
        <v>85</v>
      </c>
    </row>
    <row r="538" spans="2:51" s="14" customFormat="1" ht="11.25">
      <c r="B538" s="206"/>
      <c r="C538" s="207"/>
      <c r="D538" s="197" t="s">
        <v>238</v>
      </c>
      <c r="E538" s="208" t="s">
        <v>28</v>
      </c>
      <c r="F538" s="209" t="s">
        <v>160</v>
      </c>
      <c r="G538" s="207"/>
      <c r="H538" s="210">
        <v>57.63</v>
      </c>
      <c r="I538" s="211"/>
      <c r="J538" s="207"/>
      <c r="K538" s="207"/>
      <c r="L538" s="212"/>
      <c r="M538" s="213"/>
      <c r="N538" s="214"/>
      <c r="O538" s="214"/>
      <c r="P538" s="214"/>
      <c r="Q538" s="214"/>
      <c r="R538" s="214"/>
      <c r="S538" s="214"/>
      <c r="T538" s="215"/>
      <c r="AT538" s="216" t="s">
        <v>238</v>
      </c>
      <c r="AU538" s="216" t="s">
        <v>85</v>
      </c>
      <c r="AV538" s="14" t="s">
        <v>85</v>
      </c>
      <c r="AW538" s="14" t="s">
        <v>35</v>
      </c>
      <c r="AX538" s="14" t="s">
        <v>74</v>
      </c>
      <c r="AY538" s="216" t="s">
        <v>228</v>
      </c>
    </row>
    <row r="539" spans="2:51" s="14" customFormat="1" ht="11.25">
      <c r="B539" s="206"/>
      <c r="C539" s="207"/>
      <c r="D539" s="197" t="s">
        <v>238</v>
      </c>
      <c r="E539" s="208" t="s">
        <v>28</v>
      </c>
      <c r="F539" s="209" t="s">
        <v>832</v>
      </c>
      <c r="G539" s="207"/>
      <c r="H539" s="210">
        <v>7.509</v>
      </c>
      <c r="I539" s="211"/>
      <c r="J539" s="207"/>
      <c r="K539" s="207"/>
      <c r="L539" s="212"/>
      <c r="M539" s="213"/>
      <c r="N539" s="214"/>
      <c r="O539" s="214"/>
      <c r="P539" s="214"/>
      <c r="Q539" s="214"/>
      <c r="R539" s="214"/>
      <c r="S539" s="214"/>
      <c r="T539" s="215"/>
      <c r="AT539" s="216" t="s">
        <v>238</v>
      </c>
      <c r="AU539" s="216" t="s">
        <v>85</v>
      </c>
      <c r="AV539" s="14" t="s">
        <v>85</v>
      </c>
      <c r="AW539" s="14" t="s">
        <v>35</v>
      </c>
      <c r="AX539" s="14" t="s">
        <v>74</v>
      </c>
      <c r="AY539" s="216" t="s">
        <v>228</v>
      </c>
    </row>
    <row r="540" spans="2:51" s="15" customFormat="1" ht="11.25">
      <c r="B540" s="217"/>
      <c r="C540" s="218"/>
      <c r="D540" s="197" t="s">
        <v>238</v>
      </c>
      <c r="E540" s="219" t="s">
        <v>173</v>
      </c>
      <c r="F540" s="220" t="s">
        <v>241</v>
      </c>
      <c r="G540" s="218"/>
      <c r="H540" s="221">
        <v>65.139</v>
      </c>
      <c r="I540" s="222"/>
      <c r="J540" s="218"/>
      <c r="K540" s="218"/>
      <c r="L540" s="223"/>
      <c r="M540" s="224"/>
      <c r="N540" s="225"/>
      <c r="O540" s="225"/>
      <c r="P540" s="225"/>
      <c r="Q540" s="225"/>
      <c r="R540" s="225"/>
      <c r="S540" s="225"/>
      <c r="T540" s="226"/>
      <c r="AT540" s="227" t="s">
        <v>238</v>
      </c>
      <c r="AU540" s="227" t="s">
        <v>85</v>
      </c>
      <c r="AV540" s="15" t="s">
        <v>176</v>
      </c>
      <c r="AW540" s="15" t="s">
        <v>35</v>
      </c>
      <c r="AX540" s="15" t="s">
        <v>82</v>
      </c>
      <c r="AY540" s="227" t="s">
        <v>228</v>
      </c>
    </row>
    <row r="541" spans="1:65" s="2" customFormat="1" ht="24.2" customHeight="1">
      <c r="A541" s="36"/>
      <c r="B541" s="37"/>
      <c r="C541" s="228" t="s">
        <v>833</v>
      </c>
      <c r="D541" s="228" t="s">
        <v>395</v>
      </c>
      <c r="E541" s="229" t="s">
        <v>834</v>
      </c>
      <c r="F541" s="230" t="s">
        <v>835</v>
      </c>
      <c r="G541" s="231" t="s">
        <v>275</v>
      </c>
      <c r="H541" s="232">
        <v>78.167</v>
      </c>
      <c r="I541" s="233"/>
      <c r="J541" s="234">
        <f>ROUND(I541*H541,2)</f>
        <v>0</v>
      </c>
      <c r="K541" s="230" t="s">
        <v>28</v>
      </c>
      <c r="L541" s="235"/>
      <c r="M541" s="236" t="s">
        <v>28</v>
      </c>
      <c r="N541" s="237" t="s">
        <v>45</v>
      </c>
      <c r="O541" s="66"/>
      <c r="P541" s="186">
        <f>O541*H541</f>
        <v>0</v>
      </c>
      <c r="Q541" s="186">
        <v>0.0005</v>
      </c>
      <c r="R541" s="186">
        <f>Q541*H541</f>
        <v>0.0390835</v>
      </c>
      <c r="S541" s="186">
        <v>0</v>
      </c>
      <c r="T541" s="187">
        <f>S541*H541</f>
        <v>0</v>
      </c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R541" s="188" t="s">
        <v>420</v>
      </c>
      <c r="AT541" s="188" t="s">
        <v>395</v>
      </c>
      <c r="AU541" s="188" t="s">
        <v>85</v>
      </c>
      <c r="AY541" s="19" t="s">
        <v>228</v>
      </c>
      <c r="BE541" s="189">
        <f>IF(N541="základní",J541,0)</f>
        <v>0</v>
      </c>
      <c r="BF541" s="189">
        <f>IF(N541="snížená",J541,0)</f>
        <v>0</v>
      </c>
      <c r="BG541" s="189">
        <f>IF(N541="zákl. přenesená",J541,0)</f>
        <v>0</v>
      </c>
      <c r="BH541" s="189">
        <f>IF(N541="sníž. přenesená",J541,0)</f>
        <v>0</v>
      </c>
      <c r="BI541" s="189">
        <f>IF(N541="nulová",J541,0)</f>
        <v>0</v>
      </c>
      <c r="BJ541" s="19" t="s">
        <v>82</v>
      </c>
      <c r="BK541" s="189">
        <f>ROUND(I541*H541,2)</f>
        <v>0</v>
      </c>
      <c r="BL541" s="19" t="s">
        <v>320</v>
      </c>
      <c r="BM541" s="188" t="s">
        <v>836</v>
      </c>
    </row>
    <row r="542" spans="2:51" s="14" customFormat="1" ht="11.25">
      <c r="B542" s="206"/>
      <c r="C542" s="207"/>
      <c r="D542" s="197" t="s">
        <v>238</v>
      </c>
      <c r="E542" s="208" t="s">
        <v>28</v>
      </c>
      <c r="F542" s="209" t="s">
        <v>837</v>
      </c>
      <c r="G542" s="207"/>
      <c r="H542" s="210">
        <v>78.167</v>
      </c>
      <c r="I542" s="211"/>
      <c r="J542" s="207"/>
      <c r="K542" s="207"/>
      <c r="L542" s="212"/>
      <c r="M542" s="213"/>
      <c r="N542" s="214"/>
      <c r="O542" s="214"/>
      <c r="P542" s="214"/>
      <c r="Q542" s="214"/>
      <c r="R542" s="214"/>
      <c r="S542" s="214"/>
      <c r="T542" s="215"/>
      <c r="AT542" s="216" t="s">
        <v>238</v>
      </c>
      <c r="AU542" s="216" t="s">
        <v>85</v>
      </c>
      <c r="AV542" s="14" t="s">
        <v>85</v>
      </c>
      <c r="AW542" s="14" t="s">
        <v>35</v>
      </c>
      <c r="AX542" s="14" t="s">
        <v>82</v>
      </c>
      <c r="AY542" s="216" t="s">
        <v>228</v>
      </c>
    </row>
    <row r="543" spans="1:65" s="2" customFormat="1" ht="44.25" customHeight="1">
      <c r="A543" s="36"/>
      <c r="B543" s="37"/>
      <c r="C543" s="177" t="s">
        <v>838</v>
      </c>
      <c r="D543" s="177" t="s">
        <v>230</v>
      </c>
      <c r="E543" s="178" t="s">
        <v>839</v>
      </c>
      <c r="F543" s="179" t="s">
        <v>840</v>
      </c>
      <c r="G543" s="180" t="s">
        <v>264</v>
      </c>
      <c r="H543" s="181">
        <v>0.173</v>
      </c>
      <c r="I543" s="182"/>
      <c r="J543" s="183">
        <f>ROUND(I543*H543,2)</f>
        <v>0</v>
      </c>
      <c r="K543" s="179" t="s">
        <v>234</v>
      </c>
      <c r="L543" s="41"/>
      <c r="M543" s="184" t="s">
        <v>28</v>
      </c>
      <c r="N543" s="185" t="s">
        <v>45</v>
      </c>
      <c r="O543" s="66"/>
      <c r="P543" s="186">
        <f>O543*H543</f>
        <v>0</v>
      </c>
      <c r="Q543" s="186">
        <v>0</v>
      </c>
      <c r="R543" s="186">
        <f>Q543*H543</f>
        <v>0</v>
      </c>
      <c r="S543" s="186">
        <v>0</v>
      </c>
      <c r="T543" s="187">
        <f>S543*H543</f>
        <v>0</v>
      </c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R543" s="188" t="s">
        <v>320</v>
      </c>
      <c r="AT543" s="188" t="s">
        <v>230</v>
      </c>
      <c r="AU543" s="188" t="s">
        <v>85</v>
      </c>
      <c r="AY543" s="19" t="s">
        <v>228</v>
      </c>
      <c r="BE543" s="189">
        <f>IF(N543="základní",J543,0)</f>
        <v>0</v>
      </c>
      <c r="BF543" s="189">
        <f>IF(N543="snížená",J543,0)</f>
        <v>0</v>
      </c>
      <c r="BG543" s="189">
        <f>IF(N543="zákl. přenesená",J543,0)</f>
        <v>0</v>
      </c>
      <c r="BH543" s="189">
        <f>IF(N543="sníž. přenesená",J543,0)</f>
        <v>0</v>
      </c>
      <c r="BI543" s="189">
        <f>IF(N543="nulová",J543,0)</f>
        <v>0</v>
      </c>
      <c r="BJ543" s="19" t="s">
        <v>82</v>
      </c>
      <c r="BK543" s="189">
        <f>ROUND(I543*H543,2)</f>
        <v>0</v>
      </c>
      <c r="BL543" s="19" t="s">
        <v>320</v>
      </c>
      <c r="BM543" s="188" t="s">
        <v>841</v>
      </c>
    </row>
    <row r="544" spans="1:47" s="2" customFormat="1" ht="11.25">
      <c r="A544" s="36"/>
      <c r="B544" s="37"/>
      <c r="C544" s="38"/>
      <c r="D544" s="190" t="s">
        <v>236</v>
      </c>
      <c r="E544" s="38"/>
      <c r="F544" s="191" t="s">
        <v>842</v>
      </c>
      <c r="G544" s="38"/>
      <c r="H544" s="38"/>
      <c r="I544" s="192"/>
      <c r="J544" s="38"/>
      <c r="K544" s="38"/>
      <c r="L544" s="41"/>
      <c r="M544" s="193"/>
      <c r="N544" s="194"/>
      <c r="O544" s="66"/>
      <c r="P544" s="66"/>
      <c r="Q544" s="66"/>
      <c r="R544" s="66"/>
      <c r="S544" s="66"/>
      <c r="T544" s="67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T544" s="19" t="s">
        <v>236</v>
      </c>
      <c r="AU544" s="19" t="s">
        <v>85</v>
      </c>
    </row>
    <row r="545" spans="1:65" s="2" customFormat="1" ht="49.15" customHeight="1">
      <c r="A545" s="36"/>
      <c r="B545" s="37"/>
      <c r="C545" s="177" t="s">
        <v>843</v>
      </c>
      <c r="D545" s="177" t="s">
        <v>230</v>
      </c>
      <c r="E545" s="178" t="s">
        <v>844</v>
      </c>
      <c r="F545" s="179" t="s">
        <v>845</v>
      </c>
      <c r="G545" s="180" t="s">
        <v>264</v>
      </c>
      <c r="H545" s="181">
        <v>0.173</v>
      </c>
      <c r="I545" s="182"/>
      <c r="J545" s="183">
        <f>ROUND(I545*H545,2)</f>
        <v>0</v>
      </c>
      <c r="K545" s="179" t="s">
        <v>234</v>
      </c>
      <c r="L545" s="41"/>
      <c r="M545" s="184" t="s">
        <v>28</v>
      </c>
      <c r="N545" s="185" t="s">
        <v>45</v>
      </c>
      <c r="O545" s="66"/>
      <c r="P545" s="186">
        <f>O545*H545</f>
        <v>0</v>
      </c>
      <c r="Q545" s="186">
        <v>0</v>
      </c>
      <c r="R545" s="186">
        <f>Q545*H545</f>
        <v>0</v>
      </c>
      <c r="S545" s="186">
        <v>0</v>
      </c>
      <c r="T545" s="187">
        <f>S545*H545</f>
        <v>0</v>
      </c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R545" s="188" t="s">
        <v>320</v>
      </c>
      <c r="AT545" s="188" t="s">
        <v>230</v>
      </c>
      <c r="AU545" s="188" t="s">
        <v>85</v>
      </c>
      <c r="AY545" s="19" t="s">
        <v>228</v>
      </c>
      <c r="BE545" s="189">
        <f>IF(N545="základní",J545,0)</f>
        <v>0</v>
      </c>
      <c r="BF545" s="189">
        <f>IF(N545="snížená",J545,0)</f>
        <v>0</v>
      </c>
      <c r="BG545" s="189">
        <f>IF(N545="zákl. přenesená",J545,0)</f>
        <v>0</v>
      </c>
      <c r="BH545" s="189">
        <f>IF(N545="sníž. přenesená",J545,0)</f>
        <v>0</v>
      </c>
      <c r="BI545" s="189">
        <f>IF(N545="nulová",J545,0)</f>
        <v>0</v>
      </c>
      <c r="BJ545" s="19" t="s">
        <v>82</v>
      </c>
      <c r="BK545" s="189">
        <f>ROUND(I545*H545,2)</f>
        <v>0</v>
      </c>
      <c r="BL545" s="19" t="s">
        <v>320</v>
      </c>
      <c r="BM545" s="188" t="s">
        <v>846</v>
      </c>
    </row>
    <row r="546" spans="1:47" s="2" customFormat="1" ht="11.25">
      <c r="A546" s="36"/>
      <c r="B546" s="37"/>
      <c r="C546" s="38"/>
      <c r="D546" s="190" t="s">
        <v>236</v>
      </c>
      <c r="E546" s="38"/>
      <c r="F546" s="191" t="s">
        <v>847</v>
      </c>
      <c r="G546" s="38"/>
      <c r="H546" s="38"/>
      <c r="I546" s="192"/>
      <c r="J546" s="38"/>
      <c r="K546" s="38"/>
      <c r="L546" s="41"/>
      <c r="M546" s="193"/>
      <c r="N546" s="194"/>
      <c r="O546" s="66"/>
      <c r="P546" s="66"/>
      <c r="Q546" s="66"/>
      <c r="R546" s="66"/>
      <c r="S546" s="66"/>
      <c r="T546" s="67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T546" s="19" t="s">
        <v>236</v>
      </c>
      <c r="AU546" s="19" t="s">
        <v>85</v>
      </c>
    </row>
    <row r="547" spans="2:63" s="12" customFormat="1" ht="22.9" customHeight="1">
      <c r="B547" s="161"/>
      <c r="C547" s="162"/>
      <c r="D547" s="163" t="s">
        <v>73</v>
      </c>
      <c r="E547" s="175" t="s">
        <v>848</v>
      </c>
      <c r="F547" s="175" t="s">
        <v>849</v>
      </c>
      <c r="G547" s="162"/>
      <c r="H547" s="162"/>
      <c r="I547" s="165"/>
      <c r="J547" s="176">
        <f>BK547</f>
        <v>0</v>
      </c>
      <c r="K547" s="162"/>
      <c r="L547" s="167"/>
      <c r="M547" s="168"/>
      <c r="N547" s="169"/>
      <c r="O547" s="169"/>
      <c r="P547" s="170">
        <f>SUM(P548:P555)</f>
        <v>0</v>
      </c>
      <c r="Q547" s="169"/>
      <c r="R547" s="170">
        <f>SUM(R548:R555)</f>
        <v>0.01665</v>
      </c>
      <c r="S547" s="169"/>
      <c r="T547" s="171">
        <f>SUM(T548:T555)</f>
        <v>0</v>
      </c>
      <c r="AR547" s="172" t="s">
        <v>85</v>
      </c>
      <c r="AT547" s="173" t="s">
        <v>73</v>
      </c>
      <c r="AU547" s="173" t="s">
        <v>82</v>
      </c>
      <c r="AY547" s="172" t="s">
        <v>228</v>
      </c>
      <c r="BK547" s="174">
        <f>SUM(BK548:BK555)</f>
        <v>0</v>
      </c>
    </row>
    <row r="548" spans="1:65" s="2" customFormat="1" ht="37.9" customHeight="1">
      <c r="A548" s="36"/>
      <c r="B548" s="37"/>
      <c r="C548" s="177" t="s">
        <v>850</v>
      </c>
      <c r="D548" s="177" t="s">
        <v>230</v>
      </c>
      <c r="E548" s="178" t="s">
        <v>851</v>
      </c>
      <c r="F548" s="179" t="s">
        <v>852</v>
      </c>
      <c r="G548" s="180" t="s">
        <v>853</v>
      </c>
      <c r="H548" s="181">
        <v>1</v>
      </c>
      <c r="I548" s="182"/>
      <c r="J548" s="183">
        <f>ROUND(I548*H548,2)</f>
        <v>0</v>
      </c>
      <c r="K548" s="179" t="s">
        <v>234</v>
      </c>
      <c r="L548" s="41"/>
      <c r="M548" s="184" t="s">
        <v>28</v>
      </c>
      <c r="N548" s="185" t="s">
        <v>45</v>
      </c>
      <c r="O548" s="66"/>
      <c r="P548" s="186">
        <f>O548*H548</f>
        <v>0</v>
      </c>
      <c r="Q548" s="186">
        <v>0.01665</v>
      </c>
      <c r="R548" s="186">
        <f>Q548*H548</f>
        <v>0.01665</v>
      </c>
      <c r="S548" s="186">
        <v>0</v>
      </c>
      <c r="T548" s="187">
        <f>S548*H548</f>
        <v>0</v>
      </c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R548" s="188" t="s">
        <v>320</v>
      </c>
      <c r="AT548" s="188" t="s">
        <v>230</v>
      </c>
      <c r="AU548" s="188" t="s">
        <v>85</v>
      </c>
      <c r="AY548" s="19" t="s">
        <v>228</v>
      </c>
      <c r="BE548" s="189">
        <f>IF(N548="základní",J548,0)</f>
        <v>0</v>
      </c>
      <c r="BF548" s="189">
        <f>IF(N548="snížená",J548,0)</f>
        <v>0</v>
      </c>
      <c r="BG548" s="189">
        <f>IF(N548="zákl. přenesená",J548,0)</f>
        <v>0</v>
      </c>
      <c r="BH548" s="189">
        <f>IF(N548="sníž. přenesená",J548,0)</f>
        <v>0</v>
      </c>
      <c r="BI548" s="189">
        <f>IF(N548="nulová",J548,0)</f>
        <v>0</v>
      </c>
      <c r="BJ548" s="19" t="s">
        <v>82</v>
      </c>
      <c r="BK548" s="189">
        <f>ROUND(I548*H548,2)</f>
        <v>0</v>
      </c>
      <c r="BL548" s="19" t="s">
        <v>320</v>
      </c>
      <c r="BM548" s="188" t="s">
        <v>854</v>
      </c>
    </row>
    <row r="549" spans="1:47" s="2" customFormat="1" ht="11.25">
      <c r="A549" s="36"/>
      <c r="B549" s="37"/>
      <c r="C549" s="38"/>
      <c r="D549" s="190" t="s">
        <v>236</v>
      </c>
      <c r="E549" s="38"/>
      <c r="F549" s="191" t="s">
        <v>855</v>
      </c>
      <c r="G549" s="38"/>
      <c r="H549" s="38"/>
      <c r="I549" s="192"/>
      <c r="J549" s="38"/>
      <c r="K549" s="38"/>
      <c r="L549" s="41"/>
      <c r="M549" s="193"/>
      <c r="N549" s="194"/>
      <c r="O549" s="66"/>
      <c r="P549" s="66"/>
      <c r="Q549" s="66"/>
      <c r="R549" s="66"/>
      <c r="S549" s="66"/>
      <c r="T549" s="67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T549" s="19" t="s">
        <v>236</v>
      </c>
      <c r="AU549" s="19" t="s">
        <v>85</v>
      </c>
    </row>
    <row r="550" spans="2:51" s="13" customFormat="1" ht="11.25">
      <c r="B550" s="195"/>
      <c r="C550" s="196"/>
      <c r="D550" s="197" t="s">
        <v>238</v>
      </c>
      <c r="E550" s="198" t="s">
        <v>28</v>
      </c>
      <c r="F550" s="199" t="s">
        <v>239</v>
      </c>
      <c r="G550" s="196"/>
      <c r="H550" s="198" t="s">
        <v>28</v>
      </c>
      <c r="I550" s="200"/>
      <c r="J550" s="196"/>
      <c r="K550" s="196"/>
      <c r="L550" s="201"/>
      <c r="M550" s="202"/>
      <c r="N550" s="203"/>
      <c r="O550" s="203"/>
      <c r="P550" s="203"/>
      <c r="Q550" s="203"/>
      <c r="R550" s="203"/>
      <c r="S550" s="203"/>
      <c r="T550" s="204"/>
      <c r="AT550" s="205" t="s">
        <v>238</v>
      </c>
      <c r="AU550" s="205" t="s">
        <v>85</v>
      </c>
      <c r="AV550" s="13" t="s">
        <v>82</v>
      </c>
      <c r="AW550" s="13" t="s">
        <v>35</v>
      </c>
      <c r="AX550" s="13" t="s">
        <v>74</v>
      </c>
      <c r="AY550" s="205" t="s">
        <v>228</v>
      </c>
    </row>
    <row r="551" spans="2:51" s="14" customFormat="1" ht="11.25">
      <c r="B551" s="206"/>
      <c r="C551" s="207"/>
      <c r="D551" s="197" t="s">
        <v>238</v>
      </c>
      <c r="E551" s="208" t="s">
        <v>28</v>
      </c>
      <c r="F551" s="209" t="s">
        <v>82</v>
      </c>
      <c r="G551" s="207"/>
      <c r="H551" s="210">
        <v>1</v>
      </c>
      <c r="I551" s="211"/>
      <c r="J551" s="207"/>
      <c r="K551" s="207"/>
      <c r="L551" s="212"/>
      <c r="M551" s="213"/>
      <c r="N551" s="214"/>
      <c r="O551" s="214"/>
      <c r="P551" s="214"/>
      <c r="Q551" s="214"/>
      <c r="R551" s="214"/>
      <c r="S551" s="214"/>
      <c r="T551" s="215"/>
      <c r="AT551" s="216" t="s">
        <v>238</v>
      </c>
      <c r="AU551" s="216" t="s">
        <v>85</v>
      </c>
      <c r="AV551" s="14" t="s">
        <v>85</v>
      </c>
      <c r="AW551" s="14" t="s">
        <v>35</v>
      </c>
      <c r="AX551" s="14" t="s">
        <v>82</v>
      </c>
      <c r="AY551" s="216" t="s">
        <v>228</v>
      </c>
    </row>
    <row r="552" spans="1:65" s="2" customFormat="1" ht="44.25" customHeight="1">
      <c r="A552" s="36"/>
      <c r="B552" s="37"/>
      <c r="C552" s="177" t="s">
        <v>856</v>
      </c>
      <c r="D552" s="177" t="s">
        <v>230</v>
      </c>
      <c r="E552" s="178" t="s">
        <v>857</v>
      </c>
      <c r="F552" s="179" t="s">
        <v>858</v>
      </c>
      <c r="G552" s="180" t="s">
        <v>264</v>
      </c>
      <c r="H552" s="181">
        <v>0.017</v>
      </c>
      <c r="I552" s="182"/>
      <c r="J552" s="183">
        <f>ROUND(I552*H552,2)</f>
        <v>0</v>
      </c>
      <c r="K552" s="179" t="s">
        <v>234</v>
      </c>
      <c r="L552" s="41"/>
      <c r="M552" s="184" t="s">
        <v>28</v>
      </c>
      <c r="N552" s="185" t="s">
        <v>45</v>
      </c>
      <c r="O552" s="66"/>
      <c r="P552" s="186">
        <f>O552*H552</f>
        <v>0</v>
      </c>
      <c r="Q552" s="186">
        <v>0</v>
      </c>
      <c r="R552" s="186">
        <f>Q552*H552</f>
        <v>0</v>
      </c>
      <c r="S552" s="186">
        <v>0</v>
      </c>
      <c r="T552" s="187">
        <f>S552*H552</f>
        <v>0</v>
      </c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R552" s="188" t="s">
        <v>320</v>
      </c>
      <c r="AT552" s="188" t="s">
        <v>230</v>
      </c>
      <c r="AU552" s="188" t="s">
        <v>85</v>
      </c>
      <c r="AY552" s="19" t="s">
        <v>228</v>
      </c>
      <c r="BE552" s="189">
        <f>IF(N552="základní",J552,0)</f>
        <v>0</v>
      </c>
      <c r="BF552" s="189">
        <f>IF(N552="snížená",J552,0)</f>
        <v>0</v>
      </c>
      <c r="BG552" s="189">
        <f>IF(N552="zákl. přenesená",J552,0)</f>
        <v>0</v>
      </c>
      <c r="BH552" s="189">
        <f>IF(N552="sníž. přenesená",J552,0)</f>
        <v>0</v>
      </c>
      <c r="BI552" s="189">
        <f>IF(N552="nulová",J552,0)</f>
        <v>0</v>
      </c>
      <c r="BJ552" s="19" t="s">
        <v>82</v>
      </c>
      <c r="BK552" s="189">
        <f>ROUND(I552*H552,2)</f>
        <v>0</v>
      </c>
      <c r="BL552" s="19" t="s">
        <v>320</v>
      </c>
      <c r="BM552" s="188" t="s">
        <v>859</v>
      </c>
    </row>
    <row r="553" spans="1:47" s="2" customFormat="1" ht="11.25">
      <c r="A553" s="36"/>
      <c r="B553" s="37"/>
      <c r="C553" s="38"/>
      <c r="D553" s="190" t="s">
        <v>236</v>
      </c>
      <c r="E553" s="38"/>
      <c r="F553" s="191" t="s">
        <v>860</v>
      </c>
      <c r="G553" s="38"/>
      <c r="H553" s="38"/>
      <c r="I553" s="192"/>
      <c r="J553" s="38"/>
      <c r="K553" s="38"/>
      <c r="L553" s="41"/>
      <c r="M553" s="193"/>
      <c r="N553" s="194"/>
      <c r="O553" s="66"/>
      <c r="P553" s="66"/>
      <c r="Q553" s="66"/>
      <c r="R553" s="66"/>
      <c r="S553" s="66"/>
      <c r="T553" s="67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T553" s="19" t="s">
        <v>236</v>
      </c>
      <c r="AU553" s="19" t="s">
        <v>85</v>
      </c>
    </row>
    <row r="554" spans="1:65" s="2" customFormat="1" ht="49.15" customHeight="1">
      <c r="A554" s="36"/>
      <c r="B554" s="37"/>
      <c r="C554" s="177" t="s">
        <v>861</v>
      </c>
      <c r="D554" s="177" t="s">
        <v>230</v>
      </c>
      <c r="E554" s="178" t="s">
        <v>862</v>
      </c>
      <c r="F554" s="179" t="s">
        <v>863</v>
      </c>
      <c r="G554" s="180" t="s">
        <v>264</v>
      </c>
      <c r="H554" s="181">
        <v>0.017</v>
      </c>
      <c r="I554" s="182"/>
      <c r="J554" s="183">
        <f>ROUND(I554*H554,2)</f>
        <v>0</v>
      </c>
      <c r="K554" s="179" t="s">
        <v>234</v>
      </c>
      <c r="L554" s="41"/>
      <c r="M554" s="184" t="s">
        <v>28</v>
      </c>
      <c r="N554" s="185" t="s">
        <v>45</v>
      </c>
      <c r="O554" s="66"/>
      <c r="P554" s="186">
        <f>O554*H554</f>
        <v>0</v>
      </c>
      <c r="Q554" s="186">
        <v>0</v>
      </c>
      <c r="R554" s="186">
        <f>Q554*H554</f>
        <v>0</v>
      </c>
      <c r="S554" s="186">
        <v>0</v>
      </c>
      <c r="T554" s="187">
        <f>S554*H554</f>
        <v>0</v>
      </c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R554" s="188" t="s">
        <v>320</v>
      </c>
      <c r="AT554" s="188" t="s">
        <v>230</v>
      </c>
      <c r="AU554" s="188" t="s">
        <v>85</v>
      </c>
      <c r="AY554" s="19" t="s">
        <v>228</v>
      </c>
      <c r="BE554" s="189">
        <f>IF(N554="základní",J554,0)</f>
        <v>0</v>
      </c>
      <c r="BF554" s="189">
        <f>IF(N554="snížená",J554,0)</f>
        <v>0</v>
      </c>
      <c r="BG554" s="189">
        <f>IF(N554="zákl. přenesená",J554,0)</f>
        <v>0</v>
      </c>
      <c r="BH554" s="189">
        <f>IF(N554="sníž. přenesená",J554,0)</f>
        <v>0</v>
      </c>
      <c r="BI554" s="189">
        <f>IF(N554="nulová",J554,0)</f>
        <v>0</v>
      </c>
      <c r="BJ554" s="19" t="s">
        <v>82</v>
      </c>
      <c r="BK554" s="189">
        <f>ROUND(I554*H554,2)</f>
        <v>0</v>
      </c>
      <c r="BL554" s="19" t="s">
        <v>320</v>
      </c>
      <c r="BM554" s="188" t="s">
        <v>864</v>
      </c>
    </row>
    <row r="555" spans="1:47" s="2" customFormat="1" ht="11.25">
      <c r="A555" s="36"/>
      <c r="B555" s="37"/>
      <c r="C555" s="38"/>
      <c r="D555" s="190" t="s">
        <v>236</v>
      </c>
      <c r="E555" s="38"/>
      <c r="F555" s="191" t="s">
        <v>865</v>
      </c>
      <c r="G555" s="38"/>
      <c r="H555" s="38"/>
      <c r="I555" s="192"/>
      <c r="J555" s="38"/>
      <c r="K555" s="38"/>
      <c r="L555" s="41"/>
      <c r="M555" s="193"/>
      <c r="N555" s="194"/>
      <c r="O555" s="66"/>
      <c r="P555" s="66"/>
      <c r="Q555" s="66"/>
      <c r="R555" s="66"/>
      <c r="S555" s="66"/>
      <c r="T555" s="67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T555" s="19" t="s">
        <v>236</v>
      </c>
      <c r="AU555" s="19" t="s">
        <v>85</v>
      </c>
    </row>
    <row r="556" spans="2:63" s="12" customFormat="1" ht="22.9" customHeight="1">
      <c r="B556" s="161"/>
      <c r="C556" s="162"/>
      <c r="D556" s="163" t="s">
        <v>73</v>
      </c>
      <c r="E556" s="175" t="s">
        <v>866</v>
      </c>
      <c r="F556" s="175" t="s">
        <v>867</v>
      </c>
      <c r="G556" s="162"/>
      <c r="H556" s="162"/>
      <c r="I556" s="165"/>
      <c r="J556" s="176">
        <f>BK556</f>
        <v>0</v>
      </c>
      <c r="K556" s="162"/>
      <c r="L556" s="167"/>
      <c r="M556" s="168"/>
      <c r="N556" s="169"/>
      <c r="O556" s="169"/>
      <c r="P556" s="170">
        <f>SUM(P557:P560)</f>
        <v>0</v>
      </c>
      <c r="Q556" s="169"/>
      <c r="R556" s="170">
        <f>SUM(R557:R560)</f>
        <v>0</v>
      </c>
      <c r="S556" s="169"/>
      <c r="T556" s="171">
        <f>SUM(T557:T560)</f>
        <v>0.009352</v>
      </c>
      <c r="AR556" s="172" t="s">
        <v>85</v>
      </c>
      <c r="AT556" s="173" t="s">
        <v>73</v>
      </c>
      <c r="AU556" s="173" t="s">
        <v>82</v>
      </c>
      <c r="AY556" s="172" t="s">
        <v>228</v>
      </c>
      <c r="BK556" s="174">
        <f>SUM(BK557:BK560)</f>
        <v>0</v>
      </c>
    </row>
    <row r="557" spans="1:65" s="2" customFormat="1" ht="24.2" customHeight="1">
      <c r="A557" s="36"/>
      <c r="B557" s="37"/>
      <c r="C557" s="177" t="s">
        <v>868</v>
      </c>
      <c r="D557" s="177" t="s">
        <v>230</v>
      </c>
      <c r="E557" s="178" t="s">
        <v>869</v>
      </c>
      <c r="F557" s="179" t="s">
        <v>870</v>
      </c>
      <c r="G557" s="180" t="s">
        <v>323</v>
      </c>
      <c r="H557" s="181">
        <v>5.6</v>
      </c>
      <c r="I557" s="182"/>
      <c r="J557" s="183">
        <f>ROUND(I557*H557,2)</f>
        <v>0</v>
      </c>
      <c r="K557" s="179" t="s">
        <v>234</v>
      </c>
      <c r="L557" s="41"/>
      <c r="M557" s="184" t="s">
        <v>28</v>
      </c>
      <c r="N557" s="185" t="s">
        <v>45</v>
      </c>
      <c r="O557" s="66"/>
      <c r="P557" s="186">
        <f>O557*H557</f>
        <v>0</v>
      </c>
      <c r="Q557" s="186">
        <v>0</v>
      </c>
      <c r="R557" s="186">
        <f>Q557*H557</f>
        <v>0</v>
      </c>
      <c r="S557" s="186">
        <v>0.00167</v>
      </c>
      <c r="T557" s="187">
        <f>S557*H557</f>
        <v>0.009352</v>
      </c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R557" s="188" t="s">
        <v>320</v>
      </c>
      <c r="AT557" s="188" t="s">
        <v>230</v>
      </c>
      <c r="AU557" s="188" t="s">
        <v>85</v>
      </c>
      <c r="AY557" s="19" t="s">
        <v>228</v>
      </c>
      <c r="BE557" s="189">
        <f>IF(N557="základní",J557,0)</f>
        <v>0</v>
      </c>
      <c r="BF557" s="189">
        <f>IF(N557="snížená",J557,0)</f>
        <v>0</v>
      </c>
      <c r="BG557" s="189">
        <f>IF(N557="zákl. přenesená",J557,0)</f>
        <v>0</v>
      </c>
      <c r="BH557" s="189">
        <f>IF(N557="sníž. přenesená",J557,0)</f>
        <v>0</v>
      </c>
      <c r="BI557" s="189">
        <f>IF(N557="nulová",J557,0)</f>
        <v>0</v>
      </c>
      <c r="BJ557" s="19" t="s">
        <v>82</v>
      </c>
      <c r="BK557" s="189">
        <f>ROUND(I557*H557,2)</f>
        <v>0</v>
      </c>
      <c r="BL557" s="19" t="s">
        <v>320</v>
      </c>
      <c r="BM557" s="188" t="s">
        <v>871</v>
      </c>
    </row>
    <row r="558" spans="1:47" s="2" customFormat="1" ht="11.25">
      <c r="A558" s="36"/>
      <c r="B558" s="37"/>
      <c r="C558" s="38"/>
      <c r="D558" s="190" t="s">
        <v>236</v>
      </c>
      <c r="E558" s="38"/>
      <c r="F558" s="191" t="s">
        <v>872</v>
      </c>
      <c r="G558" s="38"/>
      <c r="H558" s="38"/>
      <c r="I558" s="192"/>
      <c r="J558" s="38"/>
      <c r="K558" s="38"/>
      <c r="L558" s="41"/>
      <c r="M558" s="193"/>
      <c r="N558" s="194"/>
      <c r="O558" s="66"/>
      <c r="P558" s="66"/>
      <c r="Q558" s="66"/>
      <c r="R558" s="66"/>
      <c r="S558" s="66"/>
      <c r="T558" s="67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T558" s="19" t="s">
        <v>236</v>
      </c>
      <c r="AU558" s="19" t="s">
        <v>85</v>
      </c>
    </row>
    <row r="559" spans="2:51" s="13" customFormat="1" ht="11.25">
      <c r="B559" s="195"/>
      <c r="C559" s="196"/>
      <c r="D559" s="197" t="s">
        <v>238</v>
      </c>
      <c r="E559" s="198" t="s">
        <v>28</v>
      </c>
      <c r="F559" s="199" t="s">
        <v>239</v>
      </c>
      <c r="G559" s="196"/>
      <c r="H559" s="198" t="s">
        <v>28</v>
      </c>
      <c r="I559" s="200"/>
      <c r="J559" s="196"/>
      <c r="K559" s="196"/>
      <c r="L559" s="201"/>
      <c r="M559" s="202"/>
      <c r="N559" s="203"/>
      <c r="O559" s="203"/>
      <c r="P559" s="203"/>
      <c r="Q559" s="203"/>
      <c r="R559" s="203"/>
      <c r="S559" s="203"/>
      <c r="T559" s="204"/>
      <c r="AT559" s="205" t="s">
        <v>238</v>
      </c>
      <c r="AU559" s="205" t="s">
        <v>85</v>
      </c>
      <c r="AV559" s="13" t="s">
        <v>82</v>
      </c>
      <c r="AW559" s="13" t="s">
        <v>35</v>
      </c>
      <c r="AX559" s="13" t="s">
        <v>74</v>
      </c>
      <c r="AY559" s="205" t="s">
        <v>228</v>
      </c>
    </row>
    <row r="560" spans="2:51" s="14" customFormat="1" ht="11.25">
      <c r="B560" s="206"/>
      <c r="C560" s="207"/>
      <c r="D560" s="197" t="s">
        <v>238</v>
      </c>
      <c r="E560" s="208" t="s">
        <v>28</v>
      </c>
      <c r="F560" s="209" t="s">
        <v>873</v>
      </c>
      <c r="G560" s="207"/>
      <c r="H560" s="210">
        <v>5.6</v>
      </c>
      <c r="I560" s="211"/>
      <c r="J560" s="207"/>
      <c r="K560" s="207"/>
      <c r="L560" s="212"/>
      <c r="M560" s="213"/>
      <c r="N560" s="214"/>
      <c r="O560" s="214"/>
      <c r="P560" s="214"/>
      <c r="Q560" s="214"/>
      <c r="R560" s="214"/>
      <c r="S560" s="214"/>
      <c r="T560" s="215"/>
      <c r="AT560" s="216" t="s">
        <v>238</v>
      </c>
      <c r="AU560" s="216" t="s">
        <v>85</v>
      </c>
      <c r="AV560" s="14" t="s">
        <v>85</v>
      </c>
      <c r="AW560" s="14" t="s">
        <v>35</v>
      </c>
      <c r="AX560" s="14" t="s">
        <v>82</v>
      </c>
      <c r="AY560" s="216" t="s">
        <v>228</v>
      </c>
    </row>
    <row r="561" spans="2:63" s="12" customFormat="1" ht="22.9" customHeight="1">
      <c r="B561" s="161"/>
      <c r="C561" s="162"/>
      <c r="D561" s="163" t="s">
        <v>73</v>
      </c>
      <c r="E561" s="175" t="s">
        <v>874</v>
      </c>
      <c r="F561" s="175" t="s">
        <v>875</v>
      </c>
      <c r="G561" s="162"/>
      <c r="H561" s="162"/>
      <c r="I561" s="165"/>
      <c r="J561" s="176">
        <f>BK561</f>
        <v>0</v>
      </c>
      <c r="K561" s="162"/>
      <c r="L561" s="167"/>
      <c r="M561" s="168"/>
      <c r="N561" s="169"/>
      <c r="O561" s="169"/>
      <c r="P561" s="170">
        <f>SUM(P562:P604)</f>
        <v>0</v>
      </c>
      <c r="Q561" s="169"/>
      <c r="R561" s="170">
        <f>SUM(R562:R604)</f>
        <v>0.135</v>
      </c>
      <c r="S561" s="169"/>
      <c r="T561" s="171">
        <f>SUM(T562:T604)</f>
        <v>0.07200000000000001</v>
      </c>
      <c r="AR561" s="172" t="s">
        <v>85</v>
      </c>
      <c r="AT561" s="173" t="s">
        <v>73</v>
      </c>
      <c r="AU561" s="173" t="s">
        <v>82</v>
      </c>
      <c r="AY561" s="172" t="s">
        <v>228</v>
      </c>
      <c r="BK561" s="174">
        <f>SUM(BK562:BK604)</f>
        <v>0</v>
      </c>
    </row>
    <row r="562" spans="1:65" s="2" customFormat="1" ht="37.9" customHeight="1">
      <c r="A562" s="36"/>
      <c r="B562" s="37"/>
      <c r="C562" s="177" t="s">
        <v>876</v>
      </c>
      <c r="D562" s="177" t="s">
        <v>230</v>
      </c>
      <c r="E562" s="178" t="s">
        <v>877</v>
      </c>
      <c r="F562" s="179" t="s">
        <v>878</v>
      </c>
      <c r="G562" s="180" t="s">
        <v>510</v>
      </c>
      <c r="H562" s="181">
        <v>1</v>
      </c>
      <c r="I562" s="182"/>
      <c r="J562" s="183">
        <f>ROUND(I562*H562,2)</f>
        <v>0</v>
      </c>
      <c r="K562" s="179" t="s">
        <v>234</v>
      </c>
      <c r="L562" s="41"/>
      <c r="M562" s="184" t="s">
        <v>28</v>
      </c>
      <c r="N562" s="185" t="s">
        <v>45</v>
      </c>
      <c r="O562" s="66"/>
      <c r="P562" s="186">
        <f>O562*H562</f>
        <v>0</v>
      </c>
      <c r="Q562" s="186">
        <v>0</v>
      </c>
      <c r="R562" s="186">
        <f>Q562*H562</f>
        <v>0</v>
      </c>
      <c r="S562" s="186">
        <v>0</v>
      </c>
      <c r="T562" s="187">
        <f>S562*H562</f>
        <v>0</v>
      </c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R562" s="188" t="s">
        <v>320</v>
      </c>
      <c r="AT562" s="188" t="s">
        <v>230</v>
      </c>
      <c r="AU562" s="188" t="s">
        <v>85</v>
      </c>
      <c r="AY562" s="19" t="s">
        <v>228</v>
      </c>
      <c r="BE562" s="189">
        <f>IF(N562="základní",J562,0)</f>
        <v>0</v>
      </c>
      <c r="BF562" s="189">
        <f>IF(N562="snížená",J562,0)</f>
        <v>0</v>
      </c>
      <c r="BG562" s="189">
        <f>IF(N562="zákl. přenesená",J562,0)</f>
        <v>0</v>
      </c>
      <c r="BH562" s="189">
        <f>IF(N562="sníž. přenesená",J562,0)</f>
        <v>0</v>
      </c>
      <c r="BI562" s="189">
        <f>IF(N562="nulová",J562,0)</f>
        <v>0</v>
      </c>
      <c r="BJ562" s="19" t="s">
        <v>82</v>
      </c>
      <c r="BK562" s="189">
        <f>ROUND(I562*H562,2)</f>
        <v>0</v>
      </c>
      <c r="BL562" s="19" t="s">
        <v>320</v>
      </c>
      <c r="BM562" s="188" t="s">
        <v>879</v>
      </c>
    </row>
    <row r="563" spans="1:47" s="2" customFormat="1" ht="11.25">
      <c r="A563" s="36"/>
      <c r="B563" s="37"/>
      <c r="C563" s="38"/>
      <c r="D563" s="190" t="s">
        <v>236</v>
      </c>
      <c r="E563" s="38"/>
      <c r="F563" s="191" t="s">
        <v>880</v>
      </c>
      <c r="G563" s="38"/>
      <c r="H563" s="38"/>
      <c r="I563" s="192"/>
      <c r="J563" s="38"/>
      <c r="K563" s="38"/>
      <c r="L563" s="41"/>
      <c r="M563" s="193"/>
      <c r="N563" s="194"/>
      <c r="O563" s="66"/>
      <c r="P563" s="66"/>
      <c r="Q563" s="66"/>
      <c r="R563" s="66"/>
      <c r="S563" s="66"/>
      <c r="T563" s="67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T563" s="19" t="s">
        <v>236</v>
      </c>
      <c r="AU563" s="19" t="s">
        <v>85</v>
      </c>
    </row>
    <row r="564" spans="2:51" s="13" customFormat="1" ht="11.25">
      <c r="B564" s="195"/>
      <c r="C564" s="196"/>
      <c r="D564" s="197" t="s">
        <v>238</v>
      </c>
      <c r="E564" s="198" t="s">
        <v>28</v>
      </c>
      <c r="F564" s="199" t="s">
        <v>513</v>
      </c>
      <c r="G564" s="196"/>
      <c r="H564" s="198" t="s">
        <v>28</v>
      </c>
      <c r="I564" s="200"/>
      <c r="J564" s="196"/>
      <c r="K564" s="196"/>
      <c r="L564" s="201"/>
      <c r="M564" s="202"/>
      <c r="N564" s="203"/>
      <c r="O564" s="203"/>
      <c r="P564" s="203"/>
      <c r="Q564" s="203"/>
      <c r="R564" s="203"/>
      <c r="S564" s="203"/>
      <c r="T564" s="204"/>
      <c r="AT564" s="205" t="s">
        <v>238</v>
      </c>
      <c r="AU564" s="205" t="s">
        <v>85</v>
      </c>
      <c r="AV564" s="13" t="s">
        <v>82</v>
      </c>
      <c r="AW564" s="13" t="s">
        <v>35</v>
      </c>
      <c r="AX564" s="13" t="s">
        <v>74</v>
      </c>
      <c r="AY564" s="205" t="s">
        <v>228</v>
      </c>
    </row>
    <row r="565" spans="2:51" s="14" customFormat="1" ht="11.25">
      <c r="B565" s="206"/>
      <c r="C565" s="207"/>
      <c r="D565" s="197" t="s">
        <v>238</v>
      </c>
      <c r="E565" s="208" t="s">
        <v>28</v>
      </c>
      <c r="F565" s="209" t="s">
        <v>82</v>
      </c>
      <c r="G565" s="207"/>
      <c r="H565" s="210">
        <v>1</v>
      </c>
      <c r="I565" s="211"/>
      <c r="J565" s="207"/>
      <c r="K565" s="207"/>
      <c r="L565" s="212"/>
      <c r="M565" s="213"/>
      <c r="N565" s="214"/>
      <c r="O565" s="214"/>
      <c r="P565" s="214"/>
      <c r="Q565" s="214"/>
      <c r="R565" s="214"/>
      <c r="S565" s="214"/>
      <c r="T565" s="215"/>
      <c r="AT565" s="216" t="s">
        <v>238</v>
      </c>
      <c r="AU565" s="216" t="s">
        <v>85</v>
      </c>
      <c r="AV565" s="14" t="s">
        <v>85</v>
      </c>
      <c r="AW565" s="14" t="s">
        <v>35</v>
      </c>
      <c r="AX565" s="14" t="s">
        <v>82</v>
      </c>
      <c r="AY565" s="216" t="s">
        <v>228</v>
      </c>
    </row>
    <row r="566" spans="1:65" s="2" customFormat="1" ht="37.9" customHeight="1">
      <c r="A566" s="36"/>
      <c r="B566" s="37"/>
      <c r="C566" s="177" t="s">
        <v>881</v>
      </c>
      <c r="D566" s="177" t="s">
        <v>230</v>
      </c>
      <c r="E566" s="178" t="s">
        <v>882</v>
      </c>
      <c r="F566" s="179" t="s">
        <v>883</v>
      </c>
      <c r="G566" s="180" t="s">
        <v>510</v>
      </c>
      <c r="H566" s="181">
        <v>1</v>
      </c>
      <c r="I566" s="182"/>
      <c r="J566" s="183">
        <f>ROUND(I566*H566,2)</f>
        <v>0</v>
      </c>
      <c r="K566" s="179" t="s">
        <v>234</v>
      </c>
      <c r="L566" s="41"/>
      <c r="M566" s="184" t="s">
        <v>28</v>
      </c>
      <c r="N566" s="185" t="s">
        <v>45</v>
      </c>
      <c r="O566" s="66"/>
      <c r="P566" s="186">
        <f>O566*H566</f>
        <v>0</v>
      </c>
      <c r="Q566" s="186">
        <v>0</v>
      </c>
      <c r="R566" s="186">
        <f>Q566*H566</f>
        <v>0</v>
      </c>
      <c r="S566" s="186">
        <v>0</v>
      </c>
      <c r="T566" s="187">
        <f>S566*H566</f>
        <v>0</v>
      </c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R566" s="188" t="s">
        <v>320</v>
      </c>
      <c r="AT566" s="188" t="s">
        <v>230</v>
      </c>
      <c r="AU566" s="188" t="s">
        <v>85</v>
      </c>
      <c r="AY566" s="19" t="s">
        <v>228</v>
      </c>
      <c r="BE566" s="189">
        <f>IF(N566="základní",J566,0)</f>
        <v>0</v>
      </c>
      <c r="BF566" s="189">
        <f>IF(N566="snížená",J566,0)</f>
        <v>0</v>
      </c>
      <c r="BG566" s="189">
        <f>IF(N566="zákl. přenesená",J566,0)</f>
        <v>0</v>
      </c>
      <c r="BH566" s="189">
        <f>IF(N566="sníž. přenesená",J566,0)</f>
        <v>0</v>
      </c>
      <c r="BI566" s="189">
        <f>IF(N566="nulová",J566,0)</f>
        <v>0</v>
      </c>
      <c r="BJ566" s="19" t="s">
        <v>82</v>
      </c>
      <c r="BK566" s="189">
        <f>ROUND(I566*H566,2)</f>
        <v>0</v>
      </c>
      <c r="BL566" s="19" t="s">
        <v>320</v>
      </c>
      <c r="BM566" s="188" t="s">
        <v>884</v>
      </c>
    </row>
    <row r="567" spans="1:47" s="2" customFormat="1" ht="11.25">
      <c r="A567" s="36"/>
      <c r="B567" s="37"/>
      <c r="C567" s="38"/>
      <c r="D567" s="190" t="s">
        <v>236</v>
      </c>
      <c r="E567" s="38"/>
      <c r="F567" s="191" t="s">
        <v>885</v>
      </c>
      <c r="G567" s="38"/>
      <c r="H567" s="38"/>
      <c r="I567" s="192"/>
      <c r="J567" s="38"/>
      <c r="K567" s="38"/>
      <c r="L567" s="41"/>
      <c r="M567" s="193"/>
      <c r="N567" s="194"/>
      <c r="O567" s="66"/>
      <c r="P567" s="66"/>
      <c r="Q567" s="66"/>
      <c r="R567" s="66"/>
      <c r="S567" s="66"/>
      <c r="T567" s="67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T567" s="19" t="s">
        <v>236</v>
      </c>
      <c r="AU567" s="19" t="s">
        <v>85</v>
      </c>
    </row>
    <row r="568" spans="2:51" s="13" customFormat="1" ht="11.25">
      <c r="B568" s="195"/>
      <c r="C568" s="196"/>
      <c r="D568" s="197" t="s">
        <v>238</v>
      </c>
      <c r="E568" s="198" t="s">
        <v>28</v>
      </c>
      <c r="F568" s="199" t="s">
        <v>513</v>
      </c>
      <c r="G568" s="196"/>
      <c r="H568" s="198" t="s">
        <v>28</v>
      </c>
      <c r="I568" s="200"/>
      <c r="J568" s="196"/>
      <c r="K568" s="196"/>
      <c r="L568" s="201"/>
      <c r="M568" s="202"/>
      <c r="N568" s="203"/>
      <c r="O568" s="203"/>
      <c r="P568" s="203"/>
      <c r="Q568" s="203"/>
      <c r="R568" s="203"/>
      <c r="S568" s="203"/>
      <c r="T568" s="204"/>
      <c r="AT568" s="205" t="s">
        <v>238</v>
      </c>
      <c r="AU568" s="205" t="s">
        <v>85</v>
      </c>
      <c r="AV568" s="13" t="s">
        <v>82</v>
      </c>
      <c r="AW568" s="13" t="s">
        <v>35</v>
      </c>
      <c r="AX568" s="13" t="s">
        <v>74</v>
      </c>
      <c r="AY568" s="205" t="s">
        <v>228</v>
      </c>
    </row>
    <row r="569" spans="2:51" s="14" customFormat="1" ht="11.25">
      <c r="B569" s="206"/>
      <c r="C569" s="207"/>
      <c r="D569" s="197" t="s">
        <v>238</v>
      </c>
      <c r="E569" s="208" t="s">
        <v>28</v>
      </c>
      <c r="F569" s="209" t="s">
        <v>82</v>
      </c>
      <c r="G569" s="207"/>
      <c r="H569" s="210">
        <v>1</v>
      </c>
      <c r="I569" s="211"/>
      <c r="J569" s="207"/>
      <c r="K569" s="207"/>
      <c r="L569" s="212"/>
      <c r="M569" s="213"/>
      <c r="N569" s="214"/>
      <c r="O569" s="214"/>
      <c r="P569" s="214"/>
      <c r="Q569" s="214"/>
      <c r="R569" s="214"/>
      <c r="S569" s="214"/>
      <c r="T569" s="215"/>
      <c r="AT569" s="216" t="s">
        <v>238</v>
      </c>
      <c r="AU569" s="216" t="s">
        <v>85</v>
      </c>
      <c r="AV569" s="14" t="s">
        <v>85</v>
      </c>
      <c r="AW569" s="14" t="s">
        <v>35</v>
      </c>
      <c r="AX569" s="14" t="s">
        <v>82</v>
      </c>
      <c r="AY569" s="216" t="s">
        <v>228</v>
      </c>
    </row>
    <row r="570" spans="1:65" s="2" customFormat="1" ht="24.2" customHeight="1">
      <c r="A570" s="36"/>
      <c r="B570" s="37"/>
      <c r="C570" s="228" t="s">
        <v>886</v>
      </c>
      <c r="D570" s="228" t="s">
        <v>395</v>
      </c>
      <c r="E570" s="229" t="s">
        <v>887</v>
      </c>
      <c r="F570" s="230" t="s">
        <v>888</v>
      </c>
      <c r="G570" s="231" t="s">
        <v>510</v>
      </c>
      <c r="H570" s="232">
        <v>1</v>
      </c>
      <c r="I570" s="233"/>
      <c r="J570" s="234">
        <f>ROUND(I570*H570,2)</f>
        <v>0</v>
      </c>
      <c r="K570" s="230" t="s">
        <v>234</v>
      </c>
      <c r="L570" s="235"/>
      <c r="M570" s="236" t="s">
        <v>28</v>
      </c>
      <c r="N570" s="237" t="s">
        <v>45</v>
      </c>
      <c r="O570" s="66"/>
      <c r="P570" s="186">
        <f>O570*H570</f>
        <v>0</v>
      </c>
      <c r="Q570" s="186">
        <v>0.016</v>
      </c>
      <c r="R570" s="186">
        <f>Q570*H570</f>
        <v>0.016</v>
      </c>
      <c r="S570" s="186">
        <v>0</v>
      </c>
      <c r="T570" s="187">
        <f>S570*H570</f>
        <v>0</v>
      </c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R570" s="188" t="s">
        <v>420</v>
      </c>
      <c r="AT570" s="188" t="s">
        <v>395</v>
      </c>
      <c r="AU570" s="188" t="s">
        <v>85</v>
      </c>
      <c r="AY570" s="19" t="s">
        <v>228</v>
      </c>
      <c r="BE570" s="189">
        <f>IF(N570="základní",J570,0)</f>
        <v>0</v>
      </c>
      <c r="BF570" s="189">
        <f>IF(N570="snížená",J570,0)</f>
        <v>0</v>
      </c>
      <c r="BG570" s="189">
        <f>IF(N570="zákl. přenesená",J570,0)</f>
        <v>0</v>
      </c>
      <c r="BH570" s="189">
        <f>IF(N570="sníž. přenesená",J570,0)</f>
        <v>0</v>
      </c>
      <c r="BI570" s="189">
        <f>IF(N570="nulová",J570,0)</f>
        <v>0</v>
      </c>
      <c r="BJ570" s="19" t="s">
        <v>82</v>
      </c>
      <c r="BK570" s="189">
        <f>ROUND(I570*H570,2)</f>
        <v>0</v>
      </c>
      <c r="BL570" s="19" t="s">
        <v>320</v>
      </c>
      <c r="BM570" s="188" t="s">
        <v>889</v>
      </c>
    </row>
    <row r="571" spans="2:51" s="13" customFormat="1" ht="11.25">
      <c r="B571" s="195"/>
      <c r="C571" s="196"/>
      <c r="D571" s="197" t="s">
        <v>238</v>
      </c>
      <c r="E571" s="198" t="s">
        <v>28</v>
      </c>
      <c r="F571" s="199" t="s">
        <v>513</v>
      </c>
      <c r="G571" s="196"/>
      <c r="H571" s="198" t="s">
        <v>28</v>
      </c>
      <c r="I571" s="200"/>
      <c r="J571" s="196"/>
      <c r="K571" s="196"/>
      <c r="L571" s="201"/>
      <c r="M571" s="202"/>
      <c r="N571" s="203"/>
      <c r="O571" s="203"/>
      <c r="P571" s="203"/>
      <c r="Q571" s="203"/>
      <c r="R571" s="203"/>
      <c r="S571" s="203"/>
      <c r="T571" s="204"/>
      <c r="AT571" s="205" t="s">
        <v>238</v>
      </c>
      <c r="AU571" s="205" t="s">
        <v>85</v>
      </c>
      <c r="AV571" s="13" t="s">
        <v>82</v>
      </c>
      <c r="AW571" s="13" t="s">
        <v>35</v>
      </c>
      <c r="AX571" s="13" t="s">
        <v>74</v>
      </c>
      <c r="AY571" s="205" t="s">
        <v>228</v>
      </c>
    </row>
    <row r="572" spans="2:51" s="14" customFormat="1" ht="11.25">
      <c r="B572" s="206"/>
      <c r="C572" s="207"/>
      <c r="D572" s="197" t="s">
        <v>238</v>
      </c>
      <c r="E572" s="208" t="s">
        <v>183</v>
      </c>
      <c r="F572" s="209" t="s">
        <v>82</v>
      </c>
      <c r="G572" s="207"/>
      <c r="H572" s="210">
        <v>1</v>
      </c>
      <c r="I572" s="211"/>
      <c r="J572" s="207"/>
      <c r="K572" s="207"/>
      <c r="L572" s="212"/>
      <c r="M572" s="213"/>
      <c r="N572" s="214"/>
      <c r="O572" s="214"/>
      <c r="P572" s="214"/>
      <c r="Q572" s="214"/>
      <c r="R572" s="214"/>
      <c r="S572" s="214"/>
      <c r="T572" s="215"/>
      <c r="AT572" s="216" t="s">
        <v>238</v>
      </c>
      <c r="AU572" s="216" t="s">
        <v>85</v>
      </c>
      <c r="AV572" s="14" t="s">
        <v>85</v>
      </c>
      <c r="AW572" s="14" t="s">
        <v>35</v>
      </c>
      <c r="AX572" s="14" t="s">
        <v>82</v>
      </c>
      <c r="AY572" s="216" t="s">
        <v>228</v>
      </c>
    </row>
    <row r="573" spans="1:65" s="2" customFormat="1" ht="24.2" customHeight="1">
      <c r="A573" s="36"/>
      <c r="B573" s="37"/>
      <c r="C573" s="228" t="s">
        <v>890</v>
      </c>
      <c r="D573" s="228" t="s">
        <v>395</v>
      </c>
      <c r="E573" s="229" t="s">
        <v>891</v>
      </c>
      <c r="F573" s="230" t="s">
        <v>892</v>
      </c>
      <c r="G573" s="231" t="s">
        <v>510</v>
      </c>
      <c r="H573" s="232">
        <v>1</v>
      </c>
      <c r="I573" s="233"/>
      <c r="J573" s="234">
        <f>ROUND(I573*H573,2)</f>
        <v>0</v>
      </c>
      <c r="K573" s="230" t="s">
        <v>234</v>
      </c>
      <c r="L573" s="235"/>
      <c r="M573" s="236" t="s">
        <v>28</v>
      </c>
      <c r="N573" s="237" t="s">
        <v>45</v>
      </c>
      <c r="O573" s="66"/>
      <c r="P573" s="186">
        <f>O573*H573</f>
        <v>0</v>
      </c>
      <c r="Q573" s="186">
        <v>0.0205</v>
      </c>
      <c r="R573" s="186">
        <f>Q573*H573</f>
        <v>0.0205</v>
      </c>
      <c r="S573" s="186">
        <v>0</v>
      </c>
      <c r="T573" s="187">
        <f>S573*H573</f>
        <v>0</v>
      </c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R573" s="188" t="s">
        <v>420</v>
      </c>
      <c r="AT573" s="188" t="s">
        <v>395</v>
      </c>
      <c r="AU573" s="188" t="s">
        <v>85</v>
      </c>
      <c r="AY573" s="19" t="s">
        <v>228</v>
      </c>
      <c r="BE573" s="189">
        <f>IF(N573="základní",J573,0)</f>
        <v>0</v>
      </c>
      <c r="BF573" s="189">
        <f>IF(N573="snížená",J573,0)</f>
        <v>0</v>
      </c>
      <c r="BG573" s="189">
        <f>IF(N573="zákl. přenesená",J573,0)</f>
        <v>0</v>
      </c>
      <c r="BH573" s="189">
        <f>IF(N573="sníž. přenesená",J573,0)</f>
        <v>0</v>
      </c>
      <c r="BI573" s="189">
        <f>IF(N573="nulová",J573,0)</f>
        <v>0</v>
      </c>
      <c r="BJ573" s="19" t="s">
        <v>82</v>
      </c>
      <c r="BK573" s="189">
        <f>ROUND(I573*H573,2)</f>
        <v>0</v>
      </c>
      <c r="BL573" s="19" t="s">
        <v>320</v>
      </c>
      <c r="BM573" s="188" t="s">
        <v>893</v>
      </c>
    </row>
    <row r="574" spans="2:51" s="13" customFormat="1" ht="11.25">
      <c r="B574" s="195"/>
      <c r="C574" s="196"/>
      <c r="D574" s="197" t="s">
        <v>238</v>
      </c>
      <c r="E574" s="198" t="s">
        <v>28</v>
      </c>
      <c r="F574" s="199" t="s">
        <v>513</v>
      </c>
      <c r="G574" s="196"/>
      <c r="H574" s="198" t="s">
        <v>28</v>
      </c>
      <c r="I574" s="200"/>
      <c r="J574" s="196"/>
      <c r="K574" s="196"/>
      <c r="L574" s="201"/>
      <c r="M574" s="202"/>
      <c r="N574" s="203"/>
      <c r="O574" s="203"/>
      <c r="P574" s="203"/>
      <c r="Q574" s="203"/>
      <c r="R574" s="203"/>
      <c r="S574" s="203"/>
      <c r="T574" s="204"/>
      <c r="AT574" s="205" t="s">
        <v>238</v>
      </c>
      <c r="AU574" s="205" t="s">
        <v>85</v>
      </c>
      <c r="AV574" s="13" t="s">
        <v>82</v>
      </c>
      <c r="AW574" s="13" t="s">
        <v>35</v>
      </c>
      <c r="AX574" s="13" t="s">
        <v>74</v>
      </c>
      <c r="AY574" s="205" t="s">
        <v>228</v>
      </c>
    </row>
    <row r="575" spans="2:51" s="14" customFormat="1" ht="11.25">
      <c r="B575" s="206"/>
      <c r="C575" s="207"/>
      <c r="D575" s="197" t="s">
        <v>238</v>
      </c>
      <c r="E575" s="208" t="s">
        <v>184</v>
      </c>
      <c r="F575" s="209" t="s">
        <v>82</v>
      </c>
      <c r="G575" s="207"/>
      <c r="H575" s="210">
        <v>1</v>
      </c>
      <c r="I575" s="211"/>
      <c r="J575" s="207"/>
      <c r="K575" s="207"/>
      <c r="L575" s="212"/>
      <c r="M575" s="213"/>
      <c r="N575" s="214"/>
      <c r="O575" s="214"/>
      <c r="P575" s="214"/>
      <c r="Q575" s="214"/>
      <c r="R575" s="214"/>
      <c r="S575" s="214"/>
      <c r="T575" s="215"/>
      <c r="AT575" s="216" t="s">
        <v>238</v>
      </c>
      <c r="AU575" s="216" t="s">
        <v>85</v>
      </c>
      <c r="AV575" s="14" t="s">
        <v>85</v>
      </c>
      <c r="AW575" s="14" t="s">
        <v>35</v>
      </c>
      <c r="AX575" s="14" t="s">
        <v>82</v>
      </c>
      <c r="AY575" s="216" t="s">
        <v>228</v>
      </c>
    </row>
    <row r="576" spans="1:65" s="2" customFormat="1" ht="24.2" customHeight="1">
      <c r="A576" s="36"/>
      <c r="B576" s="37"/>
      <c r="C576" s="177" t="s">
        <v>894</v>
      </c>
      <c r="D576" s="177" t="s">
        <v>230</v>
      </c>
      <c r="E576" s="178" t="s">
        <v>895</v>
      </c>
      <c r="F576" s="179" t="s">
        <v>896</v>
      </c>
      <c r="G576" s="180" t="s">
        <v>510</v>
      </c>
      <c r="H576" s="181">
        <v>2</v>
      </c>
      <c r="I576" s="182"/>
      <c r="J576" s="183">
        <f>ROUND(I576*H576,2)</f>
        <v>0</v>
      </c>
      <c r="K576" s="179" t="s">
        <v>234</v>
      </c>
      <c r="L576" s="41"/>
      <c r="M576" s="184" t="s">
        <v>28</v>
      </c>
      <c r="N576" s="185" t="s">
        <v>45</v>
      </c>
      <c r="O576" s="66"/>
      <c r="P576" s="186">
        <f>O576*H576</f>
        <v>0</v>
      </c>
      <c r="Q576" s="186">
        <v>0</v>
      </c>
      <c r="R576" s="186">
        <f>Q576*H576</f>
        <v>0</v>
      </c>
      <c r="S576" s="186">
        <v>0</v>
      </c>
      <c r="T576" s="187">
        <f>S576*H576</f>
        <v>0</v>
      </c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R576" s="188" t="s">
        <v>320</v>
      </c>
      <c r="AT576" s="188" t="s">
        <v>230</v>
      </c>
      <c r="AU576" s="188" t="s">
        <v>85</v>
      </c>
      <c r="AY576" s="19" t="s">
        <v>228</v>
      </c>
      <c r="BE576" s="189">
        <f>IF(N576="základní",J576,0)</f>
        <v>0</v>
      </c>
      <c r="BF576" s="189">
        <f>IF(N576="snížená",J576,0)</f>
        <v>0</v>
      </c>
      <c r="BG576" s="189">
        <f>IF(N576="zákl. přenesená",J576,0)</f>
        <v>0</v>
      </c>
      <c r="BH576" s="189">
        <f>IF(N576="sníž. přenesená",J576,0)</f>
        <v>0</v>
      </c>
      <c r="BI576" s="189">
        <f>IF(N576="nulová",J576,0)</f>
        <v>0</v>
      </c>
      <c r="BJ576" s="19" t="s">
        <v>82</v>
      </c>
      <c r="BK576" s="189">
        <f>ROUND(I576*H576,2)</f>
        <v>0</v>
      </c>
      <c r="BL576" s="19" t="s">
        <v>320</v>
      </c>
      <c r="BM576" s="188" t="s">
        <v>897</v>
      </c>
    </row>
    <row r="577" spans="1:47" s="2" customFormat="1" ht="11.25">
      <c r="A577" s="36"/>
      <c r="B577" s="37"/>
      <c r="C577" s="38"/>
      <c r="D577" s="190" t="s">
        <v>236</v>
      </c>
      <c r="E577" s="38"/>
      <c r="F577" s="191" t="s">
        <v>898</v>
      </c>
      <c r="G577" s="38"/>
      <c r="H577" s="38"/>
      <c r="I577" s="192"/>
      <c r="J577" s="38"/>
      <c r="K577" s="38"/>
      <c r="L577" s="41"/>
      <c r="M577" s="193"/>
      <c r="N577" s="194"/>
      <c r="O577" s="66"/>
      <c r="P577" s="66"/>
      <c r="Q577" s="66"/>
      <c r="R577" s="66"/>
      <c r="S577" s="66"/>
      <c r="T577" s="67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T577" s="19" t="s">
        <v>236</v>
      </c>
      <c r="AU577" s="19" t="s">
        <v>85</v>
      </c>
    </row>
    <row r="578" spans="2:51" s="14" customFormat="1" ht="11.25">
      <c r="B578" s="206"/>
      <c r="C578" s="207"/>
      <c r="D578" s="197" t="s">
        <v>238</v>
      </c>
      <c r="E578" s="208" t="s">
        <v>28</v>
      </c>
      <c r="F578" s="209" t="s">
        <v>184</v>
      </c>
      <c r="G578" s="207"/>
      <c r="H578" s="210">
        <v>1</v>
      </c>
      <c r="I578" s="211"/>
      <c r="J578" s="207"/>
      <c r="K578" s="207"/>
      <c r="L578" s="212"/>
      <c r="M578" s="213"/>
      <c r="N578" s="214"/>
      <c r="O578" s="214"/>
      <c r="P578" s="214"/>
      <c r="Q578" s="214"/>
      <c r="R578" s="214"/>
      <c r="S578" s="214"/>
      <c r="T578" s="215"/>
      <c r="AT578" s="216" t="s">
        <v>238</v>
      </c>
      <c r="AU578" s="216" t="s">
        <v>85</v>
      </c>
      <c r="AV578" s="14" t="s">
        <v>85</v>
      </c>
      <c r="AW578" s="14" t="s">
        <v>35</v>
      </c>
      <c r="AX578" s="14" t="s">
        <v>74</v>
      </c>
      <c r="AY578" s="216" t="s">
        <v>228</v>
      </c>
    </row>
    <row r="579" spans="2:51" s="14" customFormat="1" ht="11.25">
      <c r="B579" s="206"/>
      <c r="C579" s="207"/>
      <c r="D579" s="197" t="s">
        <v>238</v>
      </c>
      <c r="E579" s="208" t="s">
        <v>28</v>
      </c>
      <c r="F579" s="209" t="s">
        <v>183</v>
      </c>
      <c r="G579" s="207"/>
      <c r="H579" s="210">
        <v>1</v>
      </c>
      <c r="I579" s="211"/>
      <c r="J579" s="207"/>
      <c r="K579" s="207"/>
      <c r="L579" s="212"/>
      <c r="M579" s="213"/>
      <c r="N579" s="214"/>
      <c r="O579" s="214"/>
      <c r="P579" s="214"/>
      <c r="Q579" s="214"/>
      <c r="R579" s="214"/>
      <c r="S579" s="214"/>
      <c r="T579" s="215"/>
      <c r="AT579" s="216" t="s">
        <v>238</v>
      </c>
      <c r="AU579" s="216" t="s">
        <v>85</v>
      </c>
      <c r="AV579" s="14" t="s">
        <v>85</v>
      </c>
      <c r="AW579" s="14" t="s">
        <v>35</v>
      </c>
      <c r="AX579" s="14" t="s">
        <v>74</v>
      </c>
      <c r="AY579" s="216" t="s">
        <v>228</v>
      </c>
    </row>
    <row r="580" spans="2:51" s="15" customFormat="1" ht="11.25">
      <c r="B580" s="217"/>
      <c r="C580" s="218"/>
      <c r="D580" s="197" t="s">
        <v>238</v>
      </c>
      <c r="E580" s="219" t="s">
        <v>185</v>
      </c>
      <c r="F580" s="220" t="s">
        <v>241</v>
      </c>
      <c r="G580" s="218"/>
      <c r="H580" s="221">
        <v>2</v>
      </c>
      <c r="I580" s="222"/>
      <c r="J580" s="218"/>
      <c r="K580" s="218"/>
      <c r="L580" s="223"/>
      <c r="M580" s="224"/>
      <c r="N580" s="225"/>
      <c r="O580" s="225"/>
      <c r="P580" s="225"/>
      <c r="Q580" s="225"/>
      <c r="R580" s="225"/>
      <c r="S580" s="225"/>
      <c r="T580" s="226"/>
      <c r="AT580" s="227" t="s">
        <v>238</v>
      </c>
      <c r="AU580" s="227" t="s">
        <v>85</v>
      </c>
      <c r="AV580" s="15" t="s">
        <v>176</v>
      </c>
      <c r="AW580" s="15" t="s">
        <v>35</v>
      </c>
      <c r="AX580" s="15" t="s">
        <v>82</v>
      </c>
      <c r="AY580" s="227" t="s">
        <v>228</v>
      </c>
    </row>
    <row r="581" spans="1:65" s="2" customFormat="1" ht="24.2" customHeight="1">
      <c r="A581" s="36"/>
      <c r="B581" s="37"/>
      <c r="C581" s="228" t="s">
        <v>899</v>
      </c>
      <c r="D581" s="228" t="s">
        <v>395</v>
      </c>
      <c r="E581" s="229" t="s">
        <v>900</v>
      </c>
      <c r="F581" s="230" t="s">
        <v>901</v>
      </c>
      <c r="G581" s="231" t="s">
        <v>510</v>
      </c>
      <c r="H581" s="232">
        <v>2</v>
      </c>
      <c r="I581" s="233"/>
      <c r="J581" s="234">
        <f>ROUND(I581*H581,2)</f>
        <v>0</v>
      </c>
      <c r="K581" s="230" t="s">
        <v>28</v>
      </c>
      <c r="L581" s="235"/>
      <c r="M581" s="236" t="s">
        <v>28</v>
      </c>
      <c r="N581" s="237" t="s">
        <v>45</v>
      </c>
      <c r="O581" s="66"/>
      <c r="P581" s="186">
        <f>O581*H581</f>
        <v>0</v>
      </c>
      <c r="Q581" s="186">
        <v>0.00015</v>
      </c>
      <c r="R581" s="186">
        <f>Q581*H581</f>
        <v>0.0003</v>
      </c>
      <c r="S581" s="186">
        <v>0</v>
      </c>
      <c r="T581" s="187">
        <f>S581*H581</f>
        <v>0</v>
      </c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R581" s="188" t="s">
        <v>420</v>
      </c>
      <c r="AT581" s="188" t="s">
        <v>395</v>
      </c>
      <c r="AU581" s="188" t="s">
        <v>85</v>
      </c>
      <c r="AY581" s="19" t="s">
        <v>228</v>
      </c>
      <c r="BE581" s="189">
        <f>IF(N581="základní",J581,0)</f>
        <v>0</v>
      </c>
      <c r="BF581" s="189">
        <f>IF(N581="snížená",J581,0)</f>
        <v>0</v>
      </c>
      <c r="BG581" s="189">
        <f>IF(N581="zákl. přenesená",J581,0)</f>
        <v>0</v>
      </c>
      <c r="BH581" s="189">
        <f>IF(N581="sníž. přenesená",J581,0)</f>
        <v>0</v>
      </c>
      <c r="BI581" s="189">
        <f>IF(N581="nulová",J581,0)</f>
        <v>0</v>
      </c>
      <c r="BJ581" s="19" t="s">
        <v>82</v>
      </c>
      <c r="BK581" s="189">
        <f>ROUND(I581*H581,2)</f>
        <v>0</v>
      </c>
      <c r="BL581" s="19" t="s">
        <v>320</v>
      </c>
      <c r="BM581" s="188" t="s">
        <v>902</v>
      </c>
    </row>
    <row r="582" spans="2:51" s="14" customFormat="1" ht="11.25">
      <c r="B582" s="206"/>
      <c r="C582" s="207"/>
      <c r="D582" s="197" t="s">
        <v>238</v>
      </c>
      <c r="E582" s="208" t="s">
        <v>28</v>
      </c>
      <c r="F582" s="209" t="s">
        <v>185</v>
      </c>
      <c r="G582" s="207"/>
      <c r="H582" s="210">
        <v>2</v>
      </c>
      <c r="I582" s="211"/>
      <c r="J582" s="207"/>
      <c r="K582" s="207"/>
      <c r="L582" s="212"/>
      <c r="M582" s="213"/>
      <c r="N582" s="214"/>
      <c r="O582" s="214"/>
      <c r="P582" s="214"/>
      <c r="Q582" s="214"/>
      <c r="R582" s="214"/>
      <c r="S582" s="214"/>
      <c r="T582" s="215"/>
      <c r="AT582" s="216" t="s">
        <v>238</v>
      </c>
      <c r="AU582" s="216" t="s">
        <v>85</v>
      </c>
      <c r="AV582" s="14" t="s">
        <v>85</v>
      </c>
      <c r="AW582" s="14" t="s">
        <v>35</v>
      </c>
      <c r="AX582" s="14" t="s">
        <v>82</v>
      </c>
      <c r="AY582" s="216" t="s">
        <v>228</v>
      </c>
    </row>
    <row r="583" spans="1:65" s="2" customFormat="1" ht="24.2" customHeight="1">
      <c r="A583" s="36"/>
      <c r="B583" s="37"/>
      <c r="C583" s="177" t="s">
        <v>903</v>
      </c>
      <c r="D583" s="177" t="s">
        <v>230</v>
      </c>
      <c r="E583" s="178" t="s">
        <v>904</v>
      </c>
      <c r="F583" s="179" t="s">
        <v>905</v>
      </c>
      <c r="G583" s="180" t="s">
        <v>510</v>
      </c>
      <c r="H583" s="181">
        <v>2</v>
      </c>
      <c r="I583" s="182"/>
      <c r="J583" s="183">
        <f>ROUND(I583*H583,2)</f>
        <v>0</v>
      </c>
      <c r="K583" s="179" t="s">
        <v>234</v>
      </c>
      <c r="L583" s="41"/>
      <c r="M583" s="184" t="s">
        <v>28</v>
      </c>
      <c r="N583" s="185" t="s">
        <v>45</v>
      </c>
      <c r="O583" s="66"/>
      <c r="P583" s="186">
        <f>O583*H583</f>
        <v>0</v>
      </c>
      <c r="Q583" s="186">
        <v>0</v>
      </c>
      <c r="R583" s="186">
        <f>Q583*H583</f>
        <v>0</v>
      </c>
      <c r="S583" s="186">
        <v>0</v>
      </c>
      <c r="T583" s="187">
        <f>S583*H583</f>
        <v>0</v>
      </c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R583" s="188" t="s">
        <v>320</v>
      </c>
      <c r="AT583" s="188" t="s">
        <v>230</v>
      </c>
      <c r="AU583" s="188" t="s">
        <v>85</v>
      </c>
      <c r="AY583" s="19" t="s">
        <v>228</v>
      </c>
      <c r="BE583" s="189">
        <f>IF(N583="základní",J583,0)</f>
        <v>0</v>
      </c>
      <c r="BF583" s="189">
        <f>IF(N583="snížená",J583,0)</f>
        <v>0</v>
      </c>
      <c r="BG583" s="189">
        <f>IF(N583="zákl. přenesená",J583,0)</f>
        <v>0</v>
      </c>
      <c r="BH583" s="189">
        <f>IF(N583="sníž. přenesená",J583,0)</f>
        <v>0</v>
      </c>
      <c r="BI583" s="189">
        <f>IF(N583="nulová",J583,0)</f>
        <v>0</v>
      </c>
      <c r="BJ583" s="19" t="s">
        <v>82</v>
      </c>
      <c r="BK583" s="189">
        <f>ROUND(I583*H583,2)</f>
        <v>0</v>
      </c>
      <c r="BL583" s="19" t="s">
        <v>320</v>
      </c>
      <c r="BM583" s="188" t="s">
        <v>906</v>
      </c>
    </row>
    <row r="584" spans="1:47" s="2" customFormat="1" ht="11.25">
      <c r="A584" s="36"/>
      <c r="B584" s="37"/>
      <c r="C584" s="38"/>
      <c r="D584" s="190" t="s">
        <v>236</v>
      </c>
      <c r="E584" s="38"/>
      <c r="F584" s="191" t="s">
        <v>907</v>
      </c>
      <c r="G584" s="38"/>
      <c r="H584" s="38"/>
      <c r="I584" s="192"/>
      <c r="J584" s="38"/>
      <c r="K584" s="38"/>
      <c r="L584" s="41"/>
      <c r="M584" s="193"/>
      <c r="N584" s="194"/>
      <c r="O584" s="66"/>
      <c r="P584" s="66"/>
      <c r="Q584" s="66"/>
      <c r="R584" s="66"/>
      <c r="S584" s="66"/>
      <c r="T584" s="67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T584" s="19" t="s">
        <v>236</v>
      </c>
      <c r="AU584" s="19" t="s">
        <v>85</v>
      </c>
    </row>
    <row r="585" spans="2:51" s="14" customFormat="1" ht="11.25">
      <c r="B585" s="206"/>
      <c r="C585" s="207"/>
      <c r="D585" s="197" t="s">
        <v>238</v>
      </c>
      <c r="E585" s="208" t="s">
        <v>28</v>
      </c>
      <c r="F585" s="209" t="s">
        <v>185</v>
      </c>
      <c r="G585" s="207"/>
      <c r="H585" s="210">
        <v>2</v>
      </c>
      <c r="I585" s="211"/>
      <c r="J585" s="207"/>
      <c r="K585" s="207"/>
      <c r="L585" s="212"/>
      <c r="M585" s="213"/>
      <c r="N585" s="214"/>
      <c r="O585" s="214"/>
      <c r="P585" s="214"/>
      <c r="Q585" s="214"/>
      <c r="R585" s="214"/>
      <c r="S585" s="214"/>
      <c r="T585" s="215"/>
      <c r="AT585" s="216" t="s">
        <v>238</v>
      </c>
      <c r="AU585" s="216" t="s">
        <v>85</v>
      </c>
      <c r="AV585" s="14" t="s">
        <v>85</v>
      </c>
      <c r="AW585" s="14" t="s">
        <v>35</v>
      </c>
      <c r="AX585" s="14" t="s">
        <v>82</v>
      </c>
      <c r="AY585" s="216" t="s">
        <v>228</v>
      </c>
    </row>
    <row r="586" spans="1:65" s="2" customFormat="1" ht="24.2" customHeight="1">
      <c r="A586" s="36"/>
      <c r="B586" s="37"/>
      <c r="C586" s="228" t="s">
        <v>908</v>
      </c>
      <c r="D586" s="228" t="s">
        <v>395</v>
      </c>
      <c r="E586" s="229" t="s">
        <v>909</v>
      </c>
      <c r="F586" s="230" t="s">
        <v>910</v>
      </c>
      <c r="G586" s="231" t="s">
        <v>510</v>
      </c>
      <c r="H586" s="232">
        <v>2</v>
      </c>
      <c r="I586" s="233"/>
      <c r="J586" s="234">
        <f>ROUND(I586*H586,2)</f>
        <v>0</v>
      </c>
      <c r="K586" s="230" t="s">
        <v>28</v>
      </c>
      <c r="L586" s="235"/>
      <c r="M586" s="236" t="s">
        <v>28</v>
      </c>
      <c r="N586" s="237" t="s">
        <v>45</v>
      </c>
      <c r="O586" s="66"/>
      <c r="P586" s="186">
        <f>O586*H586</f>
        <v>0</v>
      </c>
      <c r="Q586" s="186">
        <v>0.0012</v>
      </c>
      <c r="R586" s="186">
        <f>Q586*H586</f>
        <v>0.0024</v>
      </c>
      <c r="S586" s="186">
        <v>0</v>
      </c>
      <c r="T586" s="187">
        <f>S586*H586</f>
        <v>0</v>
      </c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R586" s="188" t="s">
        <v>420</v>
      </c>
      <c r="AT586" s="188" t="s">
        <v>395</v>
      </c>
      <c r="AU586" s="188" t="s">
        <v>85</v>
      </c>
      <c r="AY586" s="19" t="s">
        <v>228</v>
      </c>
      <c r="BE586" s="189">
        <f>IF(N586="základní",J586,0)</f>
        <v>0</v>
      </c>
      <c r="BF586" s="189">
        <f>IF(N586="snížená",J586,0)</f>
        <v>0</v>
      </c>
      <c r="BG586" s="189">
        <f>IF(N586="zákl. přenesená",J586,0)</f>
        <v>0</v>
      </c>
      <c r="BH586" s="189">
        <f>IF(N586="sníž. přenesená",J586,0)</f>
        <v>0</v>
      </c>
      <c r="BI586" s="189">
        <f>IF(N586="nulová",J586,0)</f>
        <v>0</v>
      </c>
      <c r="BJ586" s="19" t="s">
        <v>82</v>
      </c>
      <c r="BK586" s="189">
        <f>ROUND(I586*H586,2)</f>
        <v>0</v>
      </c>
      <c r="BL586" s="19" t="s">
        <v>320</v>
      </c>
      <c r="BM586" s="188" t="s">
        <v>911</v>
      </c>
    </row>
    <row r="587" spans="2:51" s="14" customFormat="1" ht="11.25">
      <c r="B587" s="206"/>
      <c r="C587" s="207"/>
      <c r="D587" s="197" t="s">
        <v>238</v>
      </c>
      <c r="E587" s="208" t="s">
        <v>28</v>
      </c>
      <c r="F587" s="209" t="s">
        <v>185</v>
      </c>
      <c r="G587" s="207"/>
      <c r="H587" s="210">
        <v>2</v>
      </c>
      <c r="I587" s="211"/>
      <c r="J587" s="207"/>
      <c r="K587" s="207"/>
      <c r="L587" s="212"/>
      <c r="M587" s="213"/>
      <c r="N587" s="214"/>
      <c r="O587" s="214"/>
      <c r="P587" s="214"/>
      <c r="Q587" s="214"/>
      <c r="R587" s="214"/>
      <c r="S587" s="214"/>
      <c r="T587" s="215"/>
      <c r="AT587" s="216" t="s">
        <v>238</v>
      </c>
      <c r="AU587" s="216" t="s">
        <v>85</v>
      </c>
      <c r="AV587" s="14" t="s">
        <v>85</v>
      </c>
      <c r="AW587" s="14" t="s">
        <v>35</v>
      </c>
      <c r="AX587" s="14" t="s">
        <v>82</v>
      </c>
      <c r="AY587" s="216" t="s">
        <v>228</v>
      </c>
    </row>
    <row r="588" spans="1:65" s="2" customFormat="1" ht="21.75" customHeight="1">
      <c r="A588" s="36"/>
      <c r="B588" s="37"/>
      <c r="C588" s="177" t="s">
        <v>912</v>
      </c>
      <c r="D588" s="177" t="s">
        <v>230</v>
      </c>
      <c r="E588" s="178" t="s">
        <v>913</v>
      </c>
      <c r="F588" s="179" t="s">
        <v>914</v>
      </c>
      <c r="G588" s="180" t="s">
        <v>283</v>
      </c>
      <c r="H588" s="181">
        <v>2</v>
      </c>
      <c r="I588" s="182"/>
      <c r="J588" s="183">
        <f>ROUND(I588*H588,2)</f>
        <v>0</v>
      </c>
      <c r="K588" s="179" t="s">
        <v>28</v>
      </c>
      <c r="L588" s="41"/>
      <c r="M588" s="184" t="s">
        <v>28</v>
      </c>
      <c r="N588" s="185" t="s">
        <v>45</v>
      </c>
      <c r="O588" s="66"/>
      <c r="P588" s="186">
        <f>O588*H588</f>
        <v>0</v>
      </c>
      <c r="Q588" s="186">
        <v>0</v>
      </c>
      <c r="R588" s="186">
        <f>Q588*H588</f>
        <v>0</v>
      </c>
      <c r="S588" s="186">
        <v>0</v>
      </c>
      <c r="T588" s="187">
        <f>S588*H588</f>
        <v>0</v>
      </c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R588" s="188" t="s">
        <v>320</v>
      </c>
      <c r="AT588" s="188" t="s">
        <v>230</v>
      </c>
      <c r="AU588" s="188" t="s">
        <v>85</v>
      </c>
      <c r="AY588" s="19" t="s">
        <v>228</v>
      </c>
      <c r="BE588" s="189">
        <f>IF(N588="základní",J588,0)</f>
        <v>0</v>
      </c>
      <c r="BF588" s="189">
        <f>IF(N588="snížená",J588,0)</f>
        <v>0</v>
      </c>
      <c r="BG588" s="189">
        <f>IF(N588="zákl. přenesená",J588,0)</f>
        <v>0</v>
      </c>
      <c r="BH588" s="189">
        <f>IF(N588="sníž. přenesená",J588,0)</f>
        <v>0</v>
      </c>
      <c r="BI588" s="189">
        <f>IF(N588="nulová",J588,0)</f>
        <v>0</v>
      </c>
      <c r="BJ588" s="19" t="s">
        <v>82</v>
      </c>
      <c r="BK588" s="189">
        <f>ROUND(I588*H588,2)</f>
        <v>0</v>
      </c>
      <c r="BL588" s="19" t="s">
        <v>320</v>
      </c>
      <c r="BM588" s="188" t="s">
        <v>915</v>
      </c>
    </row>
    <row r="589" spans="2:51" s="14" customFormat="1" ht="11.25">
      <c r="B589" s="206"/>
      <c r="C589" s="207"/>
      <c r="D589" s="197" t="s">
        <v>238</v>
      </c>
      <c r="E589" s="208" t="s">
        <v>28</v>
      </c>
      <c r="F589" s="209" t="s">
        <v>185</v>
      </c>
      <c r="G589" s="207"/>
      <c r="H589" s="210">
        <v>2</v>
      </c>
      <c r="I589" s="211"/>
      <c r="J589" s="207"/>
      <c r="K589" s="207"/>
      <c r="L589" s="212"/>
      <c r="M589" s="213"/>
      <c r="N589" s="214"/>
      <c r="O589" s="214"/>
      <c r="P589" s="214"/>
      <c r="Q589" s="214"/>
      <c r="R589" s="214"/>
      <c r="S589" s="214"/>
      <c r="T589" s="215"/>
      <c r="AT589" s="216" t="s">
        <v>238</v>
      </c>
      <c r="AU589" s="216" t="s">
        <v>85</v>
      </c>
      <c r="AV589" s="14" t="s">
        <v>85</v>
      </c>
      <c r="AW589" s="14" t="s">
        <v>35</v>
      </c>
      <c r="AX589" s="14" t="s">
        <v>82</v>
      </c>
      <c r="AY589" s="216" t="s">
        <v>228</v>
      </c>
    </row>
    <row r="590" spans="1:65" s="2" customFormat="1" ht="49.15" customHeight="1">
      <c r="A590" s="36"/>
      <c r="B590" s="37"/>
      <c r="C590" s="177" t="s">
        <v>916</v>
      </c>
      <c r="D590" s="177" t="s">
        <v>230</v>
      </c>
      <c r="E590" s="178" t="s">
        <v>917</v>
      </c>
      <c r="F590" s="179" t="s">
        <v>918</v>
      </c>
      <c r="G590" s="180" t="s">
        <v>510</v>
      </c>
      <c r="H590" s="181">
        <v>3</v>
      </c>
      <c r="I590" s="182"/>
      <c r="J590" s="183">
        <f>ROUND(I590*H590,2)</f>
        <v>0</v>
      </c>
      <c r="K590" s="179" t="s">
        <v>234</v>
      </c>
      <c r="L590" s="41"/>
      <c r="M590" s="184" t="s">
        <v>28</v>
      </c>
      <c r="N590" s="185" t="s">
        <v>45</v>
      </c>
      <c r="O590" s="66"/>
      <c r="P590" s="186">
        <f>O590*H590</f>
        <v>0</v>
      </c>
      <c r="Q590" s="186">
        <v>0</v>
      </c>
      <c r="R590" s="186">
        <f>Q590*H590</f>
        <v>0</v>
      </c>
      <c r="S590" s="186">
        <v>0.024</v>
      </c>
      <c r="T590" s="187">
        <f>S590*H590</f>
        <v>0.07200000000000001</v>
      </c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R590" s="188" t="s">
        <v>320</v>
      </c>
      <c r="AT590" s="188" t="s">
        <v>230</v>
      </c>
      <c r="AU590" s="188" t="s">
        <v>85</v>
      </c>
      <c r="AY590" s="19" t="s">
        <v>228</v>
      </c>
      <c r="BE590" s="189">
        <f>IF(N590="základní",J590,0)</f>
        <v>0</v>
      </c>
      <c r="BF590" s="189">
        <f>IF(N590="snížená",J590,0)</f>
        <v>0</v>
      </c>
      <c r="BG590" s="189">
        <f>IF(N590="zákl. přenesená",J590,0)</f>
        <v>0</v>
      </c>
      <c r="BH590" s="189">
        <f>IF(N590="sníž. přenesená",J590,0)</f>
        <v>0</v>
      </c>
      <c r="BI590" s="189">
        <f>IF(N590="nulová",J590,0)</f>
        <v>0</v>
      </c>
      <c r="BJ590" s="19" t="s">
        <v>82</v>
      </c>
      <c r="BK590" s="189">
        <f>ROUND(I590*H590,2)</f>
        <v>0</v>
      </c>
      <c r="BL590" s="19" t="s">
        <v>320</v>
      </c>
      <c r="BM590" s="188" t="s">
        <v>919</v>
      </c>
    </row>
    <row r="591" spans="1:47" s="2" customFormat="1" ht="11.25">
      <c r="A591" s="36"/>
      <c r="B591" s="37"/>
      <c r="C591" s="38"/>
      <c r="D591" s="190" t="s">
        <v>236</v>
      </c>
      <c r="E591" s="38"/>
      <c r="F591" s="191" t="s">
        <v>920</v>
      </c>
      <c r="G591" s="38"/>
      <c r="H591" s="38"/>
      <c r="I591" s="192"/>
      <c r="J591" s="38"/>
      <c r="K591" s="38"/>
      <c r="L591" s="41"/>
      <c r="M591" s="193"/>
      <c r="N591" s="194"/>
      <c r="O591" s="66"/>
      <c r="P591" s="66"/>
      <c r="Q591" s="66"/>
      <c r="R591" s="66"/>
      <c r="S591" s="66"/>
      <c r="T591" s="67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T591" s="19" t="s">
        <v>236</v>
      </c>
      <c r="AU591" s="19" t="s">
        <v>85</v>
      </c>
    </row>
    <row r="592" spans="1:65" s="2" customFormat="1" ht="33" customHeight="1">
      <c r="A592" s="36"/>
      <c r="B592" s="37"/>
      <c r="C592" s="177" t="s">
        <v>921</v>
      </c>
      <c r="D592" s="177" t="s">
        <v>230</v>
      </c>
      <c r="E592" s="178" t="s">
        <v>922</v>
      </c>
      <c r="F592" s="179" t="s">
        <v>923</v>
      </c>
      <c r="G592" s="180" t="s">
        <v>283</v>
      </c>
      <c r="H592" s="181">
        <v>1</v>
      </c>
      <c r="I592" s="182"/>
      <c r="J592" s="183">
        <f>ROUND(I592*H592,2)</f>
        <v>0</v>
      </c>
      <c r="K592" s="179" t="s">
        <v>28</v>
      </c>
      <c r="L592" s="41"/>
      <c r="M592" s="184" t="s">
        <v>28</v>
      </c>
      <c r="N592" s="185" t="s">
        <v>45</v>
      </c>
      <c r="O592" s="66"/>
      <c r="P592" s="186">
        <f>O592*H592</f>
        <v>0</v>
      </c>
      <c r="Q592" s="186">
        <v>0</v>
      </c>
      <c r="R592" s="186">
        <f>Q592*H592</f>
        <v>0</v>
      </c>
      <c r="S592" s="186">
        <v>0</v>
      </c>
      <c r="T592" s="187">
        <f>S592*H592</f>
        <v>0</v>
      </c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R592" s="188" t="s">
        <v>320</v>
      </c>
      <c r="AT592" s="188" t="s">
        <v>230</v>
      </c>
      <c r="AU592" s="188" t="s">
        <v>85</v>
      </c>
      <c r="AY592" s="19" t="s">
        <v>228</v>
      </c>
      <c r="BE592" s="189">
        <f>IF(N592="základní",J592,0)</f>
        <v>0</v>
      </c>
      <c r="BF592" s="189">
        <f>IF(N592="snížená",J592,0)</f>
        <v>0</v>
      </c>
      <c r="BG592" s="189">
        <f>IF(N592="zákl. přenesená",J592,0)</f>
        <v>0</v>
      </c>
      <c r="BH592" s="189">
        <f>IF(N592="sníž. přenesená",J592,0)</f>
        <v>0</v>
      </c>
      <c r="BI592" s="189">
        <f>IF(N592="nulová",J592,0)</f>
        <v>0</v>
      </c>
      <c r="BJ592" s="19" t="s">
        <v>82</v>
      </c>
      <c r="BK592" s="189">
        <f>ROUND(I592*H592,2)</f>
        <v>0</v>
      </c>
      <c r="BL592" s="19" t="s">
        <v>320</v>
      </c>
      <c r="BM592" s="188" t="s">
        <v>924</v>
      </c>
    </row>
    <row r="593" spans="2:51" s="13" customFormat="1" ht="11.25">
      <c r="B593" s="195"/>
      <c r="C593" s="196"/>
      <c r="D593" s="197" t="s">
        <v>238</v>
      </c>
      <c r="E593" s="198" t="s">
        <v>28</v>
      </c>
      <c r="F593" s="199" t="s">
        <v>513</v>
      </c>
      <c r="G593" s="196"/>
      <c r="H593" s="198" t="s">
        <v>28</v>
      </c>
      <c r="I593" s="200"/>
      <c r="J593" s="196"/>
      <c r="K593" s="196"/>
      <c r="L593" s="201"/>
      <c r="M593" s="202"/>
      <c r="N593" s="203"/>
      <c r="O593" s="203"/>
      <c r="P593" s="203"/>
      <c r="Q593" s="203"/>
      <c r="R593" s="203"/>
      <c r="S593" s="203"/>
      <c r="T593" s="204"/>
      <c r="AT593" s="205" t="s">
        <v>238</v>
      </c>
      <c r="AU593" s="205" t="s">
        <v>85</v>
      </c>
      <c r="AV593" s="13" t="s">
        <v>82</v>
      </c>
      <c r="AW593" s="13" t="s">
        <v>35</v>
      </c>
      <c r="AX593" s="13" t="s">
        <v>74</v>
      </c>
      <c r="AY593" s="205" t="s">
        <v>228</v>
      </c>
    </row>
    <row r="594" spans="2:51" s="14" customFormat="1" ht="11.25">
      <c r="B594" s="206"/>
      <c r="C594" s="207"/>
      <c r="D594" s="197" t="s">
        <v>238</v>
      </c>
      <c r="E594" s="208" t="s">
        <v>28</v>
      </c>
      <c r="F594" s="209" t="s">
        <v>82</v>
      </c>
      <c r="G594" s="207"/>
      <c r="H594" s="210">
        <v>1</v>
      </c>
      <c r="I594" s="211"/>
      <c r="J594" s="207"/>
      <c r="K594" s="207"/>
      <c r="L594" s="212"/>
      <c r="M594" s="213"/>
      <c r="N594" s="214"/>
      <c r="O594" s="214"/>
      <c r="P594" s="214"/>
      <c r="Q594" s="214"/>
      <c r="R594" s="214"/>
      <c r="S594" s="214"/>
      <c r="T594" s="215"/>
      <c r="AT594" s="216" t="s">
        <v>238</v>
      </c>
      <c r="AU594" s="216" t="s">
        <v>85</v>
      </c>
      <c r="AV594" s="14" t="s">
        <v>85</v>
      </c>
      <c r="AW594" s="14" t="s">
        <v>35</v>
      </c>
      <c r="AX594" s="14" t="s">
        <v>82</v>
      </c>
      <c r="AY594" s="216" t="s">
        <v>228</v>
      </c>
    </row>
    <row r="595" spans="1:65" s="2" customFormat="1" ht="24.2" customHeight="1">
      <c r="A595" s="36"/>
      <c r="B595" s="37"/>
      <c r="C595" s="177" t="s">
        <v>925</v>
      </c>
      <c r="D595" s="177" t="s">
        <v>230</v>
      </c>
      <c r="E595" s="178" t="s">
        <v>926</v>
      </c>
      <c r="F595" s="179" t="s">
        <v>927</v>
      </c>
      <c r="G595" s="180" t="s">
        <v>283</v>
      </c>
      <c r="H595" s="181">
        <v>1</v>
      </c>
      <c r="I595" s="182"/>
      <c r="J595" s="183">
        <f>ROUND(I595*H595,2)</f>
        <v>0</v>
      </c>
      <c r="K595" s="179" t="s">
        <v>28</v>
      </c>
      <c r="L595" s="41"/>
      <c r="M595" s="184" t="s">
        <v>28</v>
      </c>
      <c r="N595" s="185" t="s">
        <v>45</v>
      </c>
      <c r="O595" s="66"/>
      <c r="P595" s="186">
        <f>O595*H595</f>
        <v>0</v>
      </c>
      <c r="Q595" s="186">
        <v>0.0598</v>
      </c>
      <c r="R595" s="186">
        <f>Q595*H595</f>
        <v>0.0598</v>
      </c>
      <c r="S595" s="186">
        <v>0</v>
      </c>
      <c r="T595" s="187">
        <f>S595*H595</f>
        <v>0</v>
      </c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R595" s="188" t="s">
        <v>320</v>
      </c>
      <c r="AT595" s="188" t="s">
        <v>230</v>
      </c>
      <c r="AU595" s="188" t="s">
        <v>85</v>
      </c>
      <c r="AY595" s="19" t="s">
        <v>228</v>
      </c>
      <c r="BE595" s="189">
        <f>IF(N595="základní",J595,0)</f>
        <v>0</v>
      </c>
      <c r="BF595" s="189">
        <f>IF(N595="snížená",J595,0)</f>
        <v>0</v>
      </c>
      <c r="BG595" s="189">
        <f>IF(N595="zákl. přenesená",J595,0)</f>
        <v>0</v>
      </c>
      <c r="BH595" s="189">
        <f>IF(N595="sníž. přenesená",J595,0)</f>
        <v>0</v>
      </c>
      <c r="BI595" s="189">
        <f>IF(N595="nulová",J595,0)</f>
        <v>0</v>
      </c>
      <c r="BJ595" s="19" t="s">
        <v>82</v>
      </c>
      <c r="BK595" s="189">
        <f>ROUND(I595*H595,2)</f>
        <v>0</v>
      </c>
      <c r="BL595" s="19" t="s">
        <v>320</v>
      </c>
      <c r="BM595" s="188" t="s">
        <v>928</v>
      </c>
    </row>
    <row r="596" spans="2:51" s="13" customFormat="1" ht="11.25">
      <c r="B596" s="195"/>
      <c r="C596" s="196"/>
      <c r="D596" s="197" t="s">
        <v>238</v>
      </c>
      <c r="E596" s="198" t="s">
        <v>28</v>
      </c>
      <c r="F596" s="199" t="s">
        <v>513</v>
      </c>
      <c r="G596" s="196"/>
      <c r="H596" s="198" t="s">
        <v>28</v>
      </c>
      <c r="I596" s="200"/>
      <c r="J596" s="196"/>
      <c r="K596" s="196"/>
      <c r="L596" s="201"/>
      <c r="M596" s="202"/>
      <c r="N596" s="203"/>
      <c r="O596" s="203"/>
      <c r="P596" s="203"/>
      <c r="Q596" s="203"/>
      <c r="R596" s="203"/>
      <c r="S596" s="203"/>
      <c r="T596" s="204"/>
      <c r="AT596" s="205" t="s">
        <v>238</v>
      </c>
      <c r="AU596" s="205" t="s">
        <v>85</v>
      </c>
      <c r="AV596" s="13" t="s">
        <v>82</v>
      </c>
      <c r="AW596" s="13" t="s">
        <v>35</v>
      </c>
      <c r="AX596" s="13" t="s">
        <v>74</v>
      </c>
      <c r="AY596" s="205" t="s">
        <v>228</v>
      </c>
    </row>
    <row r="597" spans="2:51" s="14" customFormat="1" ht="11.25">
      <c r="B597" s="206"/>
      <c r="C597" s="207"/>
      <c r="D597" s="197" t="s">
        <v>238</v>
      </c>
      <c r="E597" s="208" t="s">
        <v>28</v>
      </c>
      <c r="F597" s="209" t="s">
        <v>82</v>
      </c>
      <c r="G597" s="207"/>
      <c r="H597" s="210">
        <v>1</v>
      </c>
      <c r="I597" s="211"/>
      <c r="J597" s="207"/>
      <c r="K597" s="207"/>
      <c r="L597" s="212"/>
      <c r="M597" s="213"/>
      <c r="N597" s="214"/>
      <c r="O597" s="214"/>
      <c r="P597" s="214"/>
      <c r="Q597" s="214"/>
      <c r="R597" s="214"/>
      <c r="S597" s="214"/>
      <c r="T597" s="215"/>
      <c r="AT597" s="216" t="s">
        <v>238</v>
      </c>
      <c r="AU597" s="216" t="s">
        <v>85</v>
      </c>
      <c r="AV597" s="14" t="s">
        <v>85</v>
      </c>
      <c r="AW597" s="14" t="s">
        <v>35</v>
      </c>
      <c r="AX597" s="14" t="s">
        <v>82</v>
      </c>
      <c r="AY597" s="216" t="s">
        <v>228</v>
      </c>
    </row>
    <row r="598" spans="1:65" s="2" customFormat="1" ht="24.2" customHeight="1">
      <c r="A598" s="36"/>
      <c r="B598" s="37"/>
      <c r="C598" s="177" t="s">
        <v>929</v>
      </c>
      <c r="D598" s="177" t="s">
        <v>230</v>
      </c>
      <c r="E598" s="178" t="s">
        <v>930</v>
      </c>
      <c r="F598" s="179" t="s">
        <v>931</v>
      </c>
      <c r="G598" s="180" t="s">
        <v>283</v>
      </c>
      <c r="H598" s="181">
        <v>3</v>
      </c>
      <c r="I598" s="182"/>
      <c r="J598" s="183">
        <f>ROUND(I598*H598,2)</f>
        <v>0</v>
      </c>
      <c r="K598" s="179" t="s">
        <v>28</v>
      </c>
      <c r="L598" s="41"/>
      <c r="M598" s="184" t="s">
        <v>28</v>
      </c>
      <c r="N598" s="185" t="s">
        <v>45</v>
      </c>
      <c r="O598" s="66"/>
      <c r="P598" s="186">
        <f>O598*H598</f>
        <v>0</v>
      </c>
      <c r="Q598" s="186">
        <v>0.012</v>
      </c>
      <c r="R598" s="186">
        <f>Q598*H598</f>
        <v>0.036000000000000004</v>
      </c>
      <c r="S598" s="186">
        <v>0</v>
      </c>
      <c r="T598" s="187">
        <f>S598*H598</f>
        <v>0</v>
      </c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R598" s="188" t="s">
        <v>320</v>
      </c>
      <c r="AT598" s="188" t="s">
        <v>230</v>
      </c>
      <c r="AU598" s="188" t="s">
        <v>85</v>
      </c>
      <c r="AY598" s="19" t="s">
        <v>228</v>
      </c>
      <c r="BE598" s="189">
        <f>IF(N598="základní",J598,0)</f>
        <v>0</v>
      </c>
      <c r="BF598" s="189">
        <f>IF(N598="snížená",J598,0)</f>
        <v>0</v>
      </c>
      <c r="BG598" s="189">
        <f>IF(N598="zákl. přenesená",J598,0)</f>
        <v>0</v>
      </c>
      <c r="BH598" s="189">
        <f>IF(N598="sníž. přenesená",J598,0)</f>
        <v>0</v>
      </c>
      <c r="BI598" s="189">
        <f>IF(N598="nulová",J598,0)</f>
        <v>0</v>
      </c>
      <c r="BJ598" s="19" t="s">
        <v>82</v>
      </c>
      <c r="BK598" s="189">
        <f>ROUND(I598*H598,2)</f>
        <v>0</v>
      </c>
      <c r="BL598" s="19" t="s">
        <v>320</v>
      </c>
      <c r="BM598" s="188" t="s">
        <v>932</v>
      </c>
    </row>
    <row r="599" spans="2:51" s="13" customFormat="1" ht="11.25">
      <c r="B599" s="195"/>
      <c r="C599" s="196"/>
      <c r="D599" s="197" t="s">
        <v>238</v>
      </c>
      <c r="E599" s="198" t="s">
        <v>28</v>
      </c>
      <c r="F599" s="199" t="s">
        <v>513</v>
      </c>
      <c r="G599" s="196"/>
      <c r="H599" s="198" t="s">
        <v>28</v>
      </c>
      <c r="I599" s="200"/>
      <c r="J599" s="196"/>
      <c r="K599" s="196"/>
      <c r="L599" s="201"/>
      <c r="M599" s="202"/>
      <c r="N599" s="203"/>
      <c r="O599" s="203"/>
      <c r="P599" s="203"/>
      <c r="Q599" s="203"/>
      <c r="R599" s="203"/>
      <c r="S599" s="203"/>
      <c r="T599" s="204"/>
      <c r="AT599" s="205" t="s">
        <v>238</v>
      </c>
      <c r="AU599" s="205" t="s">
        <v>85</v>
      </c>
      <c r="AV599" s="13" t="s">
        <v>82</v>
      </c>
      <c r="AW599" s="13" t="s">
        <v>35</v>
      </c>
      <c r="AX599" s="13" t="s">
        <v>74</v>
      </c>
      <c r="AY599" s="205" t="s">
        <v>228</v>
      </c>
    </row>
    <row r="600" spans="2:51" s="14" customFormat="1" ht="11.25">
      <c r="B600" s="206"/>
      <c r="C600" s="207"/>
      <c r="D600" s="197" t="s">
        <v>238</v>
      </c>
      <c r="E600" s="208" t="s">
        <v>28</v>
      </c>
      <c r="F600" s="209" t="s">
        <v>246</v>
      </c>
      <c r="G600" s="207"/>
      <c r="H600" s="210">
        <v>3</v>
      </c>
      <c r="I600" s="211"/>
      <c r="J600" s="207"/>
      <c r="K600" s="207"/>
      <c r="L600" s="212"/>
      <c r="M600" s="213"/>
      <c r="N600" s="214"/>
      <c r="O600" s="214"/>
      <c r="P600" s="214"/>
      <c r="Q600" s="214"/>
      <c r="R600" s="214"/>
      <c r="S600" s="214"/>
      <c r="T600" s="215"/>
      <c r="AT600" s="216" t="s">
        <v>238</v>
      </c>
      <c r="AU600" s="216" t="s">
        <v>85</v>
      </c>
      <c r="AV600" s="14" t="s">
        <v>85</v>
      </c>
      <c r="AW600" s="14" t="s">
        <v>35</v>
      </c>
      <c r="AX600" s="14" t="s">
        <v>82</v>
      </c>
      <c r="AY600" s="216" t="s">
        <v>228</v>
      </c>
    </row>
    <row r="601" spans="1:65" s="2" customFormat="1" ht="44.25" customHeight="1">
      <c r="A601" s="36"/>
      <c r="B601" s="37"/>
      <c r="C601" s="177" t="s">
        <v>933</v>
      </c>
      <c r="D601" s="177" t="s">
        <v>230</v>
      </c>
      <c r="E601" s="178" t="s">
        <v>934</v>
      </c>
      <c r="F601" s="179" t="s">
        <v>935</v>
      </c>
      <c r="G601" s="180" t="s">
        <v>264</v>
      </c>
      <c r="H601" s="181">
        <v>0.135</v>
      </c>
      <c r="I601" s="182"/>
      <c r="J601" s="183">
        <f>ROUND(I601*H601,2)</f>
        <v>0</v>
      </c>
      <c r="K601" s="179" t="s">
        <v>234</v>
      </c>
      <c r="L601" s="41"/>
      <c r="M601" s="184" t="s">
        <v>28</v>
      </c>
      <c r="N601" s="185" t="s">
        <v>45</v>
      </c>
      <c r="O601" s="66"/>
      <c r="P601" s="186">
        <f>O601*H601</f>
        <v>0</v>
      </c>
      <c r="Q601" s="186">
        <v>0</v>
      </c>
      <c r="R601" s="186">
        <f>Q601*H601</f>
        <v>0</v>
      </c>
      <c r="S601" s="186">
        <v>0</v>
      </c>
      <c r="T601" s="187">
        <f>S601*H601</f>
        <v>0</v>
      </c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R601" s="188" t="s">
        <v>320</v>
      </c>
      <c r="AT601" s="188" t="s">
        <v>230</v>
      </c>
      <c r="AU601" s="188" t="s">
        <v>85</v>
      </c>
      <c r="AY601" s="19" t="s">
        <v>228</v>
      </c>
      <c r="BE601" s="189">
        <f>IF(N601="základní",J601,0)</f>
        <v>0</v>
      </c>
      <c r="BF601" s="189">
        <f>IF(N601="snížená",J601,0)</f>
        <v>0</v>
      </c>
      <c r="BG601" s="189">
        <f>IF(N601="zákl. přenesená",J601,0)</f>
        <v>0</v>
      </c>
      <c r="BH601" s="189">
        <f>IF(N601="sníž. přenesená",J601,0)</f>
        <v>0</v>
      </c>
      <c r="BI601" s="189">
        <f>IF(N601="nulová",J601,0)</f>
        <v>0</v>
      </c>
      <c r="BJ601" s="19" t="s">
        <v>82</v>
      </c>
      <c r="BK601" s="189">
        <f>ROUND(I601*H601,2)</f>
        <v>0</v>
      </c>
      <c r="BL601" s="19" t="s">
        <v>320</v>
      </c>
      <c r="BM601" s="188" t="s">
        <v>936</v>
      </c>
    </row>
    <row r="602" spans="1:47" s="2" customFormat="1" ht="11.25">
      <c r="A602" s="36"/>
      <c r="B602" s="37"/>
      <c r="C602" s="38"/>
      <c r="D602" s="190" t="s">
        <v>236</v>
      </c>
      <c r="E602" s="38"/>
      <c r="F602" s="191" t="s">
        <v>937</v>
      </c>
      <c r="G602" s="38"/>
      <c r="H602" s="38"/>
      <c r="I602" s="192"/>
      <c r="J602" s="38"/>
      <c r="K602" s="38"/>
      <c r="L602" s="41"/>
      <c r="M602" s="193"/>
      <c r="N602" s="194"/>
      <c r="O602" s="66"/>
      <c r="P602" s="66"/>
      <c r="Q602" s="66"/>
      <c r="R602" s="66"/>
      <c r="S602" s="66"/>
      <c r="T602" s="67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T602" s="19" t="s">
        <v>236</v>
      </c>
      <c r="AU602" s="19" t="s">
        <v>85</v>
      </c>
    </row>
    <row r="603" spans="1:65" s="2" customFormat="1" ht="49.15" customHeight="1">
      <c r="A603" s="36"/>
      <c r="B603" s="37"/>
      <c r="C603" s="177" t="s">
        <v>938</v>
      </c>
      <c r="D603" s="177" t="s">
        <v>230</v>
      </c>
      <c r="E603" s="178" t="s">
        <v>939</v>
      </c>
      <c r="F603" s="179" t="s">
        <v>940</v>
      </c>
      <c r="G603" s="180" t="s">
        <v>264</v>
      </c>
      <c r="H603" s="181">
        <v>0.135</v>
      </c>
      <c r="I603" s="182"/>
      <c r="J603" s="183">
        <f>ROUND(I603*H603,2)</f>
        <v>0</v>
      </c>
      <c r="K603" s="179" t="s">
        <v>234</v>
      </c>
      <c r="L603" s="41"/>
      <c r="M603" s="184" t="s">
        <v>28</v>
      </c>
      <c r="N603" s="185" t="s">
        <v>45</v>
      </c>
      <c r="O603" s="66"/>
      <c r="P603" s="186">
        <f>O603*H603</f>
        <v>0</v>
      </c>
      <c r="Q603" s="186">
        <v>0</v>
      </c>
      <c r="R603" s="186">
        <f>Q603*H603</f>
        <v>0</v>
      </c>
      <c r="S603" s="186">
        <v>0</v>
      </c>
      <c r="T603" s="187">
        <f>S603*H603</f>
        <v>0</v>
      </c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R603" s="188" t="s">
        <v>320</v>
      </c>
      <c r="AT603" s="188" t="s">
        <v>230</v>
      </c>
      <c r="AU603" s="188" t="s">
        <v>85</v>
      </c>
      <c r="AY603" s="19" t="s">
        <v>228</v>
      </c>
      <c r="BE603" s="189">
        <f>IF(N603="základní",J603,0)</f>
        <v>0</v>
      </c>
      <c r="BF603" s="189">
        <f>IF(N603="snížená",J603,0)</f>
        <v>0</v>
      </c>
      <c r="BG603" s="189">
        <f>IF(N603="zákl. přenesená",J603,0)</f>
        <v>0</v>
      </c>
      <c r="BH603" s="189">
        <f>IF(N603="sníž. přenesená",J603,0)</f>
        <v>0</v>
      </c>
      <c r="BI603" s="189">
        <f>IF(N603="nulová",J603,0)</f>
        <v>0</v>
      </c>
      <c r="BJ603" s="19" t="s">
        <v>82</v>
      </c>
      <c r="BK603" s="189">
        <f>ROUND(I603*H603,2)</f>
        <v>0</v>
      </c>
      <c r="BL603" s="19" t="s">
        <v>320</v>
      </c>
      <c r="BM603" s="188" t="s">
        <v>941</v>
      </c>
    </row>
    <row r="604" spans="1:47" s="2" customFormat="1" ht="11.25">
      <c r="A604" s="36"/>
      <c r="B604" s="37"/>
      <c r="C604" s="38"/>
      <c r="D604" s="190" t="s">
        <v>236</v>
      </c>
      <c r="E604" s="38"/>
      <c r="F604" s="191" t="s">
        <v>942</v>
      </c>
      <c r="G604" s="38"/>
      <c r="H604" s="38"/>
      <c r="I604" s="192"/>
      <c r="J604" s="38"/>
      <c r="K604" s="38"/>
      <c r="L604" s="41"/>
      <c r="M604" s="193"/>
      <c r="N604" s="194"/>
      <c r="O604" s="66"/>
      <c r="P604" s="66"/>
      <c r="Q604" s="66"/>
      <c r="R604" s="66"/>
      <c r="S604" s="66"/>
      <c r="T604" s="67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T604" s="19" t="s">
        <v>236</v>
      </c>
      <c r="AU604" s="19" t="s">
        <v>85</v>
      </c>
    </row>
    <row r="605" spans="2:63" s="12" customFormat="1" ht="22.9" customHeight="1">
      <c r="B605" s="161"/>
      <c r="C605" s="162"/>
      <c r="D605" s="163" t="s">
        <v>73</v>
      </c>
      <c r="E605" s="175" t="s">
        <v>943</v>
      </c>
      <c r="F605" s="175" t="s">
        <v>944</v>
      </c>
      <c r="G605" s="162"/>
      <c r="H605" s="162"/>
      <c r="I605" s="165"/>
      <c r="J605" s="176">
        <f>BK605</f>
        <v>0</v>
      </c>
      <c r="K605" s="162"/>
      <c r="L605" s="167"/>
      <c r="M605" s="168"/>
      <c r="N605" s="169"/>
      <c r="O605" s="169"/>
      <c r="P605" s="170">
        <f>SUM(P606:P609)</f>
        <v>0</v>
      </c>
      <c r="Q605" s="169"/>
      <c r="R605" s="170">
        <f>SUM(R606:R609)</f>
        <v>0</v>
      </c>
      <c r="S605" s="169"/>
      <c r="T605" s="171">
        <f>SUM(T606:T609)</f>
        <v>0</v>
      </c>
      <c r="AR605" s="172" t="s">
        <v>85</v>
      </c>
      <c r="AT605" s="173" t="s">
        <v>73</v>
      </c>
      <c r="AU605" s="173" t="s">
        <v>82</v>
      </c>
      <c r="AY605" s="172" t="s">
        <v>228</v>
      </c>
      <c r="BK605" s="174">
        <f>SUM(BK606:BK609)</f>
        <v>0</v>
      </c>
    </row>
    <row r="606" spans="1:65" s="2" customFormat="1" ht="44.25" customHeight="1">
      <c r="A606" s="36"/>
      <c r="B606" s="37"/>
      <c r="C606" s="177" t="s">
        <v>945</v>
      </c>
      <c r="D606" s="177" t="s">
        <v>230</v>
      </c>
      <c r="E606" s="178" t="s">
        <v>946</v>
      </c>
      <c r="F606" s="179" t="s">
        <v>947</v>
      </c>
      <c r="G606" s="180" t="s">
        <v>510</v>
      </c>
      <c r="H606" s="181">
        <v>1</v>
      </c>
      <c r="I606" s="182"/>
      <c r="J606" s="183">
        <f>ROUND(I606*H606,2)</f>
        <v>0</v>
      </c>
      <c r="K606" s="179" t="s">
        <v>234</v>
      </c>
      <c r="L606" s="41"/>
      <c r="M606" s="184" t="s">
        <v>28</v>
      </c>
      <c r="N606" s="185" t="s">
        <v>45</v>
      </c>
      <c r="O606" s="66"/>
      <c r="P606" s="186">
        <f>O606*H606</f>
        <v>0</v>
      </c>
      <c r="Q606" s="186">
        <v>0</v>
      </c>
      <c r="R606" s="186">
        <f>Q606*H606</f>
        <v>0</v>
      </c>
      <c r="S606" s="186">
        <v>0</v>
      </c>
      <c r="T606" s="187">
        <f>S606*H606</f>
        <v>0</v>
      </c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R606" s="188" t="s">
        <v>320</v>
      </c>
      <c r="AT606" s="188" t="s">
        <v>230</v>
      </c>
      <c r="AU606" s="188" t="s">
        <v>85</v>
      </c>
      <c r="AY606" s="19" t="s">
        <v>228</v>
      </c>
      <c r="BE606" s="189">
        <f>IF(N606="základní",J606,0)</f>
        <v>0</v>
      </c>
      <c r="BF606" s="189">
        <f>IF(N606="snížená",J606,0)</f>
        <v>0</v>
      </c>
      <c r="BG606" s="189">
        <f>IF(N606="zákl. přenesená",J606,0)</f>
        <v>0</v>
      </c>
      <c r="BH606" s="189">
        <f>IF(N606="sníž. přenesená",J606,0)</f>
        <v>0</v>
      </c>
      <c r="BI606" s="189">
        <f>IF(N606="nulová",J606,0)</f>
        <v>0</v>
      </c>
      <c r="BJ606" s="19" t="s">
        <v>82</v>
      </c>
      <c r="BK606" s="189">
        <f>ROUND(I606*H606,2)</f>
        <v>0</v>
      </c>
      <c r="BL606" s="19" t="s">
        <v>320</v>
      </c>
      <c r="BM606" s="188" t="s">
        <v>948</v>
      </c>
    </row>
    <row r="607" spans="1:47" s="2" customFormat="1" ht="11.25">
      <c r="A607" s="36"/>
      <c r="B607" s="37"/>
      <c r="C607" s="38"/>
      <c r="D607" s="190" t="s">
        <v>236</v>
      </c>
      <c r="E607" s="38"/>
      <c r="F607" s="191" t="s">
        <v>949</v>
      </c>
      <c r="G607" s="38"/>
      <c r="H607" s="38"/>
      <c r="I607" s="192"/>
      <c r="J607" s="38"/>
      <c r="K607" s="38"/>
      <c r="L607" s="41"/>
      <c r="M607" s="193"/>
      <c r="N607" s="194"/>
      <c r="O607" s="66"/>
      <c r="P607" s="66"/>
      <c r="Q607" s="66"/>
      <c r="R607" s="66"/>
      <c r="S607" s="66"/>
      <c r="T607" s="67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T607" s="19" t="s">
        <v>236</v>
      </c>
      <c r="AU607" s="19" t="s">
        <v>85</v>
      </c>
    </row>
    <row r="608" spans="2:51" s="13" customFormat="1" ht="11.25">
      <c r="B608" s="195"/>
      <c r="C608" s="196"/>
      <c r="D608" s="197" t="s">
        <v>238</v>
      </c>
      <c r="E608" s="198" t="s">
        <v>28</v>
      </c>
      <c r="F608" s="199" t="s">
        <v>239</v>
      </c>
      <c r="G608" s="196"/>
      <c r="H608" s="198" t="s">
        <v>28</v>
      </c>
      <c r="I608" s="200"/>
      <c r="J608" s="196"/>
      <c r="K608" s="196"/>
      <c r="L608" s="201"/>
      <c r="M608" s="202"/>
      <c r="N608" s="203"/>
      <c r="O608" s="203"/>
      <c r="P608" s="203"/>
      <c r="Q608" s="203"/>
      <c r="R608" s="203"/>
      <c r="S608" s="203"/>
      <c r="T608" s="204"/>
      <c r="AT608" s="205" t="s">
        <v>238</v>
      </c>
      <c r="AU608" s="205" t="s">
        <v>85</v>
      </c>
      <c r="AV608" s="13" t="s">
        <v>82</v>
      </c>
      <c r="AW608" s="13" t="s">
        <v>35</v>
      </c>
      <c r="AX608" s="13" t="s">
        <v>74</v>
      </c>
      <c r="AY608" s="205" t="s">
        <v>228</v>
      </c>
    </row>
    <row r="609" spans="2:51" s="14" customFormat="1" ht="11.25">
      <c r="B609" s="206"/>
      <c r="C609" s="207"/>
      <c r="D609" s="197" t="s">
        <v>238</v>
      </c>
      <c r="E609" s="208" t="s">
        <v>28</v>
      </c>
      <c r="F609" s="209" t="s">
        <v>82</v>
      </c>
      <c r="G609" s="207"/>
      <c r="H609" s="210">
        <v>1</v>
      </c>
      <c r="I609" s="211"/>
      <c r="J609" s="207"/>
      <c r="K609" s="207"/>
      <c r="L609" s="212"/>
      <c r="M609" s="213"/>
      <c r="N609" s="214"/>
      <c r="O609" s="214"/>
      <c r="P609" s="214"/>
      <c r="Q609" s="214"/>
      <c r="R609" s="214"/>
      <c r="S609" s="214"/>
      <c r="T609" s="215"/>
      <c r="AT609" s="216" t="s">
        <v>238</v>
      </c>
      <c r="AU609" s="216" t="s">
        <v>85</v>
      </c>
      <c r="AV609" s="14" t="s">
        <v>85</v>
      </c>
      <c r="AW609" s="14" t="s">
        <v>35</v>
      </c>
      <c r="AX609" s="14" t="s">
        <v>82</v>
      </c>
      <c r="AY609" s="216" t="s">
        <v>228</v>
      </c>
    </row>
    <row r="610" spans="2:63" s="12" customFormat="1" ht="22.9" customHeight="1">
      <c r="B610" s="161"/>
      <c r="C610" s="162"/>
      <c r="D610" s="163" t="s">
        <v>73</v>
      </c>
      <c r="E610" s="175" t="s">
        <v>950</v>
      </c>
      <c r="F610" s="175" t="s">
        <v>951</v>
      </c>
      <c r="G610" s="162"/>
      <c r="H610" s="162"/>
      <c r="I610" s="165"/>
      <c r="J610" s="176">
        <f>BK610</f>
        <v>0</v>
      </c>
      <c r="K610" s="162"/>
      <c r="L610" s="167"/>
      <c r="M610" s="168"/>
      <c r="N610" s="169"/>
      <c r="O610" s="169"/>
      <c r="P610" s="170">
        <f>SUM(P611:P667)</f>
        <v>0</v>
      </c>
      <c r="Q610" s="169"/>
      <c r="R610" s="170">
        <f>SUM(R611:R667)</f>
        <v>2.3050034</v>
      </c>
      <c r="S610" s="169"/>
      <c r="T610" s="171">
        <f>SUM(T611:T667)</f>
        <v>0</v>
      </c>
      <c r="AR610" s="172" t="s">
        <v>85</v>
      </c>
      <c r="AT610" s="173" t="s">
        <v>73</v>
      </c>
      <c r="AU610" s="173" t="s">
        <v>82</v>
      </c>
      <c r="AY610" s="172" t="s">
        <v>228</v>
      </c>
      <c r="BK610" s="174">
        <f>SUM(BK611:BK667)</f>
        <v>0</v>
      </c>
    </row>
    <row r="611" spans="1:65" s="2" customFormat="1" ht="24.2" customHeight="1">
      <c r="A611" s="36"/>
      <c r="B611" s="37"/>
      <c r="C611" s="177" t="s">
        <v>952</v>
      </c>
      <c r="D611" s="177" t="s">
        <v>230</v>
      </c>
      <c r="E611" s="178" t="s">
        <v>953</v>
      </c>
      <c r="F611" s="179" t="s">
        <v>954</v>
      </c>
      <c r="G611" s="180" t="s">
        <v>275</v>
      </c>
      <c r="H611" s="181">
        <v>57.63</v>
      </c>
      <c r="I611" s="182"/>
      <c r="J611" s="183">
        <f>ROUND(I611*H611,2)</f>
        <v>0</v>
      </c>
      <c r="K611" s="179" t="s">
        <v>234</v>
      </c>
      <c r="L611" s="41"/>
      <c r="M611" s="184" t="s">
        <v>28</v>
      </c>
      <c r="N611" s="185" t="s">
        <v>45</v>
      </c>
      <c r="O611" s="66"/>
      <c r="P611" s="186">
        <f>O611*H611</f>
        <v>0</v>
      </c>
      <c r="Q611" s="186">
        <v>0</v>
      </c>
      <c r="R611" s="186">
        <f>Q611*H611</f>
        <v>0</v>
      </c>
      <c r="S611" s="186">
        <v>0</v>
      </c>
      <c r="T611" s="187">
        <f>S611*H611</f>
        <v>0</v>
      </c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R611" s="188" t="s">
        <v>320</v>
      </c>
      <c r="AT611" s="188" t="s">
        <v>230</v>
      </c>
      <c r="AU611" s="188" t="s">
        <v>85</v>
      </c>
      <c r="AY611" s="19" t="s">
        <v>228</v>
      </c>
      <c r="BE611" s="189">
        <f>IF(N611="základní",J611,0)</f>
        <v>0</v>
      </c>
      <c r="BF611" s="189">
        <f>IF(N611="snížená",J611,0)</f>
        <v>0</v>
      </c>
      <c r="BG611" s="189">
        <f>IF(N611="zákl. přenesená",J611,0)</f>
        <v>0</v>
      </c>
      <c r="BH611" s="189">
        <f>IF(N611="sníž. přenesená",J611,0)</f>
        <v>0</v>
      </c>
      <c r="BI611" s="189">
        <f>IF(N611="nulová",J611,0)</f>
        <v>0</v>
      </c>
      <c r="BJ611" s="19" t="s">
        <v>82</v>
      </c>
      <c r="BK611" s="189">
        <f>ROUND(I611*H611,2)</f>
        <v>0</v>
      </c>
      <c r="BL611" s="19" t="s">
        <v>320</v>
      </c>
      <c r="BM611" s="188" t="s">
        <v>955</v>
      </c>
    </row>
    <row r="612" spans="1:47" s="2" customFormat="1" ht="11.25">
      <c r="A612" s="36"/>
      <c r="B612" s="37"/>
      <c r="C612" s="38"/>
      <c r="D612" s="190" t="s">
        <v>236</v>
      </c>
      <c r="E612" s="38"/>
      <c r="F612" s="191" t="s">
        <v>956</v>
      </c>
      <c r="G612" s="38"/>
      <c r="H612" s="38"/>
      <c r="I612" s="192"/>
      <c r="J612" s="38"/>
      <c r="K612" s="38"/>
      <c r="L612" s="41"/>
      <c r="M612" s="193"/>
      <c r="N612" s="194"/>
      <c r="O612" s="66"/>
      <c r="P612" s="66"/>
      <c r="Q612" s="66"/>
      <c r="R612" s="66"/>
      <c r="S612" s="66"/>
      <c r="T612" s="67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T612" s="19" t="s">
        <v>236</v>
      </c>
      <c r="AU612" s="19" t="s">
        <v>85</v>
      </c>
    </row>
    <row r="613" spans="2:51" s="14" customFormat="1" ht="11.25">
      <c r="B613" s="206"/>
      <c r="C613" s="207"/>
      <c r="D613" s="197" t="s">
        <v>238</v>
      </c>
      <c r="E613" s="208" t="s">
        <v>28</v>
      </c>
      <c r="F613" s="209" t="s">
        <v>160</v>
      </c>
      <c r="G613" s="207"/>
      <c r="H613" s="210">
        <v>57.63</v>
      </c>
      <c r="I613" s="211"/>
      <c r="J613" s="207"/>
      <c r="K613" s="207"/>
      <c r="L613" s="212"/>
      <c r="M613" s="213"/>
      <c r="N613" s="214"/>
      <c r="O613" s="214"/>
      <c r="P613" s="214"/>
      <c r="Q613" s="214"/>
      <c r="R613" s="214"/>
      <c r="S613" s="214"/>
      <c r="T613" s="215"/>
      <c r="AT613" s="216" t="s">
        <v>238</v>
      </c>
      <c r="AU613" s="216" t="s">
        <v>85</v>
      </c>
      <c r="AV613" s="14" t="s">
        <v>85</v>
      </c>
      <c r="AW613" s="14" t="s">
        <v>35</v>
      </c>
      <c r="AX613" s="14" t="s">
        <v>82</v>
      </c>
      <c r="AY613" s="216" t="s">
        <v>228</v>
      </c>
    </row>
    <row r="614" spans="1:65" s="2" customFormat="1" ht="24.2" customHeight="1">
      <c r="A614" s="36"/>
      <c r="B614" s="37"/>
      <c r="C614" s="177" t="s">
        <v>957</v>
      </c>
      <c r="D614" s="177" t="s">
        <v>230</v>
      </c>
      <c r="E614" s="178" t="s">
        <v>958</v>
      </c>
      <c r="F614" s="179" t="s">
        <v>959</v>
      </c>
      <c r="G614" s="180" t="s">
        <v>275</v>
      </c>
      <c r="H614" s="181">
        <v>57.63</v>
      </c>
      <c r="I614" s="182"/>
      <c r="J614" s="183">
        <f>ROUND(I614*H614,2)</f>
        <v>0</v>
      </c>
      <c r="K614" s="179" t="s">
        <v>234</v>
      </c>
      <c r="L614" s="41"/>
      <c r="M614" s="184" t="s">
        <v>28</v>
      </c>
      <c r="N614" s="185" t="s">
        <v>45</v>
      </c>
      <c r="O614" s="66"/>
      <c r="P614" s="186">
        <f>O614*H614</f>
        <v>0</v>
      </c>
      <c r="Q614" s="186">
        <v>0.0003</v>
      </c>
      <c r="R614" s="186">
        <f>Q614*H614</f>
        <v>0.017289</v>
      </c>
      <c r="S614" s="186">
        <v>0</v>
      </c>
      <c r="T614" s="187">
        <f>S614*H614</f>
        <v>0</v>
      </c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R614" s="188" t="s">
        <v>320</v>
      </c>
      <c r="AT614" s="188" t="s">
        <v>230</v>
      </c>
      <c r="AU614" s="188" t="s">
        <v>85</v>
      </c>
      <c r="AY614" s="19" t="s">
        <v>228</v>
      </c>
      <c r="BE614" s="189">
        <f>IF(N614="základní",J614,0)</f>
        <v>0</v>
      </c>
      <c r="BF614" s="189">
        <f>IF(N614="snížená",J614,0)</f>
        <v>0</v>
      </c>
      <c r="BG614" s="189">
        <f>IF(N614="zákl. přenesená",J614,0)</f>
        <v>0</v>
      </c>
      <c r="BH614" s="189">
        <f>IF(N614="sníž. přenesená",J614,0)</f>
        <v>0</v>
      </c>
      <c r="BI614" s="189">
        <f>IF(N614="nulová",J614,0)</f>
        <v>0</v>
      </c>
      <c r="BJ614" s="19" t="s">
        <v>82</v>
      </c>
      <c r="BK614" s="189">
        <f>ROUND(I614*H614,2)</f>
        <v>0</v>
      </c>
      <c r="BL614" s="19" t="s">
        <v>320</v>
      </c>
      <c r="BM614" s="188" t="s">
        <v>960</v>
      </c>
    </row>
    <row r="615" spans="1:47" s="2" customFormat="1" ht="11.25">
      <c r="A615" s="36"/>
      <c r="B615" s="37"/>
      <c r="C615" s="38"/>
      <c r="D615" s="190" t="s">
        <v>236</v>
      </c>
      <c r="E615" s="38"/>
      <c r="F615" s="191" t="s">
        <v>961</v>
      </c>
      <c r="G615" s="38"/>
      <c r="H615" s="38"/>
      <c r="I615" s="192"/>
      <c r="J615" s="38"/>
      <c r="K615" s="38"/>
      <c r="L615" s="41"/>
      <c r="M615" s="193"/>
      <c r="N615" s="194"/>
      <c r="O615" s="66"/>
      <c r="P615" s="66"/>
      <c r="Q615" s="66"/>
      <c r="R615" s="66"/>
      <c r="S615" s="66"/>
      <c r="T615" s="67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T615" s="19" t="s">
        <v>236</v>
      </c>
      <c r="AU615" s="19" t="s">
        <v>85</v>
      </c>
    </row>
    <row r="616" spans="2:51" s="14" customFormat="1" ht="11.25">
      <c r="B616" s="206"/>
      <c r="C616" s="207"/>
      <c r="D616" s="197" t="s">
        <v>238</v>
      </c>
      <c r="E616" s="208" t="s">
        <v>28</v>
      </c>
      <c r="F616" s="209" t="s">
        <v>160</v>
      </c>
      <c r="G616" s="207"/>
      <c r="H616" s="210">
        <v>57.63</v>
      </c>
      <c r="I616" s="211"/>
      <c r="J616" s="207"/>
      <c r="K616" s="207"/>
      <c r="L616" s="212"/>
      <c r="M616" s="213"/>
      <c r="N616" s="214"/>
      <c r="O616" s="214"/>
      <c r="P616" s="214"/>
      <c r="Q616" s="214"/>
      <c r="R616" s="214"/>
      <c r="S616" s="214"/>
      <c r="T616" s="215"/>
      <c r="AT616" s="216" t="s">
        <v>238</v>
      </c>
      <c r="AU616" s="216" t="s">
        <v>85</v>
      </c>
      <c r="AV616" s="14" t="s">
        <v>85</v>
      </c>
      <c r="AW616" s="14" t="s">
        <v>35</v>
      </c>
      <c r="AX616" s="14" t="s">
        <v>82</v>
      </c>
      <c r="AY616" s="216" t="s">
        <v>228</v>
      </c>
    </row>
    <row r="617" spans="1:65" s="2" customFormat="1" ht="24.2" customHeight="1">
      <c r="A617" s="36"/>
      <c r="B617" s="37"/>
      <c r="C617" s="177" t="s">
        <v>962</v>
      </c>
      <c r="D617" s="177" t="s">
        <v>230</v>
      </c>
      <c r="E617" s="178" t="s">
        <v>963</v>
      </c>
      <c r="F617" s="179" t="s">
        <v>964</v>
      </c>
      <c r="G617" s="180" t="s">
        <v>275</v>
      </c>
      <c r="H617" s="181">
        <v>57.63</v>
      </c>
      <c r="I617" s="182"/>
      <c r="J617" s="183">
        <f>ROUND(I617*H617,2)</f>
        <v>0</v>
      </c>
      <c r="K617" s="179" t="s">
        <v>234</v>
      </c>
      <c r="L617" s="41"/>
      <c r="M617" s="184" t="s">
        <v>28</v>
      </c>
      <c r="N617" s="185" t="s">
        <v>45</v>
      </c>
      <c r="O617" s="66"/>
      <c r="P617" s="186">
        <f>O617*H617</f>
        <v>0</v>
      </c>
      <c r="Q617" s="186">
        <v>0.0005</v>
      </c>
      <c r="R617" s="186">
        <f>Q617*H617</f>
        <v>0.028815</v>
      </c>
      <c r="S617" s="186">
        <v>0</v>
      </c>
      <c r="T617" s="187">
        <f>S617*H617</f>
        <v>0</v>
      </c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R617" s="188" t="s">
        <v>320</v>
      </c>
      <c r="AT617" s="188" t="s">
        <v>230</v>
      </c>
      <c r="AU617" s="188" t="s">
        <v>85</v>
      </c>
      <c r="AY617" s="19" t="s">
        <v>228</v>
      </c>
      <c r="BE617" s="189">
        <f>IF(N617="základní",J617,0)</f>
        <v>0</v>
      </c>
      <c r="BF617" s="189">
        <f>IF(N617="snížená",J617,0)</f>
        <v>0</v>
      </c>
      <c r="BG617" s="189">
        <f>IF(N617="zákl. přenesená",J617,0)</f>
        <v>0</v>
      </c>
      <c r="BH617" s="189">
        <f>IF(N617="sníž. přenesená",J617,0)</f>
        <v>0</v>
      </c>
      <c r="BI617" s="189">
        <f>IF(N617="nulová",J617,0)</f>
        <v>0</v>
      </c>
      <c r="BJ617" s="19" t="s">
        <v>82</v>
      </c>
      <c r="BK617" s="189">
        <f>ROUND(I617*H617,2)</f>
        <v>0</v>
      </c>
      <c r="BL617" s="19" t="s">
        <v>320</v>
      </c>
      <c r="BM617" s="188" t="s">
        <v>965</v>
      </c>
    </row>
    <row r="618" spans="1:47" s="2" customFormat="1" ht="11.25">
      <c r="A618" s="36"/>
      <c r="B618" s="37"/>
      <c r="C618" s="38"/>
      <c r="D618" s="190" t="s">
        <v>236</v>
      </c>
      <c r="E618" s="38"/>
      <c r="F618" s="191" t="s">
        <v>966</v>
      </c>
      <c r="G618" s="38"/>
      <c r="H618" s="38"/>
      <c r="I618" s="192"/>
      <c r="J618" s="38"/>
      <c r="K618" s="38"/>
      <c r="L618" s="41"/>
      <c r="M618" s="193"/>
      <c r="N618" s="194"/>
      <c r="O618" s="66"/>
      <c r="P618" s="66"/>
      <c r="Q618" s="66"/>
      <c r="R618" s="66"/>
      <c r="S618" s="66"/>
      <c r="T618" s="67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T618" s="19" t="s">
        <v>236</v>
      </c>
      <c r="AU618" s="19" t="s">
        <v>85</v>
      </c>
    </row>
    <row r="619" spans="2:51" s="14" customFormat="1" ht="11.25">
      <c r="B619" s="206"/>
      <c r="C619" s="207"/>
      <c r="D619" s="197" t="s">
        <v>238</v>
      </c>
      <c r="E619" s="208" t="s">
        <v>28</v>
      </c>
      <c r="F619" s="209" t="s">
        <v>160</v>
      </c>
      <c r="G619" s="207"/>
      <c r="H619" s="210">
        <v>57.63</v>
      </c>
      <c r="I619" s="211"/>
      <c r="J619" s="207"/>
      <c r="K619" s="207"/>
      <c r="L619" s="212"/>
      <c r="M619" s="213"/>
      <c r="N619" s="214"/>
      <c r="O619" s="214"/>
      <c r="P619" s="214"/>
      <c r="Q619" s="214"/>
      <c r="R619" s="214"/>
      <c r="S619" s="214"/>
      <c r="T619" s="215"/>
      <c r="AT619" s="216" t="s">
        <v>238</v>
      </c>
      <c r="AU619" s="216" t="s">
        <v>85</v>
      </c>
      <c r="AV619" s="14" t="s">
        <v>85</v>
      </c>
      <c r="AW619" s="14" t="s">
        <v>35</v>
      </c>
      <c r="AX619" s="14" t="s">
        <v>82</v>
      </c>
      <c r="AY619" s="216" t="s">
        <v>228</v>
      </c>
    </row>
    <row r="620" spans="1:65" s="2" customFormat="1" ht="37.9" customHeight="1">
      <c r="A620" s="36"/>
      <c r="B620" s="37"/>
      <c r="C620" s="177" t="s">
        <v>967</v>
      </c>
      <c r="D620" s="177" t="s">
        <v>230</v>
      </c>
      <c r="E620" s="178" t="s">
        <v>968</v>
      </c>
      <c r="F620" s="179" t="s">
        <v>969</v>
      </c>
      <c r="G620" s="180" t="s">
        <v>275</v>
      </c>
      <c r="H620" s="181">
        <v>57.63</v>
      </c>
      <c r="I620" s="182"/>
      <c r="J620" s="183">
        <f>ROUND(I620*H620,2)</f>
        <v>0</v>
      </c>
      <c r="K620" s="179" t="s">
        <v>234</v>
      </c>
      <c r="L620" s="41"/>
      <c r="M620" s="184" t="s">
        <v>28</v>
      </c>
      <c r="N620" s="185" t="s">
        <v>45</v>
      </c>
      <c r="O620" s="66"/>
      <c r="P620" s="186">
        <f>O620*H620</f>
        <v>0</v>
      </c>
      <c r="Q620" s="186">
        <v>0.00758</v>
      </c>
      <c r="R620" s="186">
        <f>Q620*H620</f>
        <v>0.43683540000000004</v>
      </c>
      <c r="S620" s="186">
        <v>0</v>
      </c>
      <c r="T620" s="187">
        <f>S620*H620</f>
        <v>0</v>
      </c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R620" s="188" t="s">
        <v>320</v>
      </c>
      <c r="AT620" s="188" t="s">
        <v>230</v>
      </c>
      <c r="AU620" s="188" t="s">
        <v>85</v>
      </c>
      <c r="AY620" s="19" t="s">
        <v>228</v>
      </c>
      <c r="BE620" s="189">
        <f>IF(N620="základní",J620,0)</f>
        <v>0</v>
      </c>
      <c r="BF620" s="189">
        <f>IF(N620="snížená",J620,0)</f>
        <v>0</v>
      </c>
      <c r="BG620" s="189">
        <f>IF(N620="zákl. přenesená",J620,0)</f>
        <v>0</v>
      </c>
      <c r="BH620" s="189">
        <f>IF(N620="sníž. přenesená",J620,0)</f>
        <v>0</v>
      </c>
      <c r="BI620" s="189">
        <f>IF(N620="nulová",J620,0)</f>
        <v>0</v>
      </c>
      <c r="BJ620" s="19" t="s">
        <v>82</v>
      </c>
      <c r="BK620" s="189">
        <f>ROUND(I620*H620,2)</f>
        <v>0</v>
      </c>
      <c r="BL620" s="19" t="s">
        <v>320</v>
      </c>
      <c r="BM620" s="188" t="s">
        <v>970</v>
      </c>
    </row>
    <row r="621" spans="1:47" s="2" customFormat="1" ht="11.25">
      <c r="A621" s="36"/>
      <c r="B621" s="37"/>
      <c r="C621" s="38"/>
      <c r="D621" s="190" t="s">
        <v>236</v>
      </c>
      <c r="E621" s="38"/>
      <c r="F621" s="191" t="s">
        <v>971</v>
      </c>
      <c r="G621" s="38"/>
      <c r="H621" s="38"/>
      <c r="I621" s="192"/>
      <c r="J621" s="38"/>
      <c r="K621" s="38"/>
      <c r="L621" s="41"/>
      <c r="M621" s="193"/>
      <c r="N621" s="194"/>
      <c r="O621" s="66"/>
      <c r="P621" s="66"/>
      <c r="Q621" s="66"/>
      <c r="R621" s="66"/>
      <c r="S621" s="66"/>
      <c r="T621" s="67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T621" s="19" t="s">
        <v>236</v>
      </c>
      <c r="AU621" s="19" t="s">
        <v>85</v>
      </c>
    </row>
    <row r="622" spans="2:51" s="14" customFormat="1" ht="11.25">
      <c r="B622" s="206"/>
      <c r="C622" s="207"/>
      <c r="D622" s="197" t="s">
        <v>238</v>
      </c>
      <c r="E622" s="208" t="s">
        <v>28</v>
      </c>
      <c r="F622" s="209" t="s">
        <v>160</v>
      </c>
      <c r="G622" s="207"/>
      <c r="H622" s="210">
        <v>57.63</v>
      </c>
      <c r="I622" s="211"/>
      <c r="J622" s="207"/>
      <c r="K622" s="207"/>
      <c r="L622" s="212"/>
      <c r="M622" s="213"/>
      <c r="N622" s="214"/>
      <c r="O622" s="214"/>
      <c r="P622" s="214"/>
      <c r="Q622" s="214"/>
      <c r="R622" s="214"/>
      <c r="S622" s="214"/>
      <c r="T622" s="215"/>
      <c r="AT622" s="216" t="s">
        <v>238</v>
      </c>
      <c r="AU622" s="216" t="s">
        <v>85</v>
      </c>
      <c r="AV622" s="14" t="s">
        <v>85</v>
      </c>
      <c r="AW622" s="14" t="s">
        <v>35</v>
      </c>
      <c r="AX622" s="14" t="s">
        <v>82</v>
      </c>
      <c r="AY622" s="216" t="s">
        <v>228</v>
      </c>
    </row>
    <row r="623" spans="1:65" s="2" customFormat="1" ht="37.9" customHeight="1">
      <c r="A623" s="36"/>
      <c r="B623" s="37"/>
      <c r="C623" s="177" t="s">
        <v>972</v>
      </c>
      <c r="D623" s="177" t="s">
        <v>230</v>
      </c>
      <c r="E623" s="178" t="s">
        <v>973</v>
      </c>
      <c r="F623" s="179" t="s">
        <v>974</v>
      </c>
      <c r="G623" s="180" t="s">
        <v>323</v>
      </c>
      <c r="H623" s="181">
        <v>4</v>
      </c>
      <c r="I623" s="182"/>
      <c r="J623" s="183">
        <f>ROUND(I623*H623,2)</f>
        <v>0</v>
      </c>
      <c r="K623" s="179" t="s">
        <v>234</v>
      </c>
      <c r="L623" s="41"/>
      <c r="M623" s="184" t="s">
        <v>28</v>
      </c>
      <c r="N623" s="185" t="s">
        <v>45</v>
      </c>
      <c r="O623" s="66"/>
      <c r="P623" s="186">
        <f>O623*H623</f>
        <v>0</v>
      </c>
      <c r="Q623" s="186">
        <v>0.0002</v>
      </c>
      <c r="R623" s="186">
        <f>Q623*H623</f>
        <v>0.0008</v>
      </c>
      <c r="S623" s="186">
        <v>0</v>
      </c>
      <c r="T623" s="187">
        <f>S623*H623</f>
        <v>0</v>
      </c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R623" s="188" t="s">
        <v>320</v>
      </c>
      <c r="AT623" s="188" t="s">
        <v>230</v>
      </c>
      <c r="AU623" s="188" t="s">
        <v>85</v>
      </c>
      <c r="AY623" s="19" t="s">
        <v>228</v>
      </c>
      <c r="BE623" s="189">
        <f>IF(N623="základní",J623,0)</f>
        <v>0</v>
      </c>
      <c r="BF623" s="189">
        <f>IF(N623="snížená",J623,0)</f>
        <v>0</v>
      </c>
      <c r="BG623" s="189">
        <f>IF(N623="zákl. přenesená",J623,0)</f>
        <v>0</v>
      </c>
      <c r="BH623" s="189">
        <f>IF(N623="sníž. přenesená",J623,0)</f>
        <v>0</v>
      </c>
      <c r="BI623" s="189">
        <f>IF(N623="nulová",J623,0)</f>
        <v>0</v>
      </c>
      <c r="BJ623" s="19" t="s">
        <v>82</v>
      </c>
      <c r="BK623" s="189">
        <f>ROUND(I623*H623,2)</f>
        <v>0</v>
      </c>
      <c r="BL623" s="19" t="s">
        <v>320</v>
      </c>
      <c r="BM623" s="188" t="s">
        <v>975</v>
      </c>
    </row>
    <row r="624" spans="1:47" s="2" customFormat="1" ht="11.25">
      <c r="A624" s="36"/>
      <c r="B624" s="37"/>
      <c r="C624" s="38"/>
      <c r="D624" s="190" t="s">
        <v>236</v>
      </c>
      <c r="E624" s="38"/>
      <c r="F624" s="191" t="s">
        <v>976</v>
      </c>
      <c r="G624" s="38"/>
      <c r="H624" s="38"/>
      <c r="I624" s="192"/>
      <c r="J624" s="38"/>
      <c r="K624" s="38"/>
      <c r="L624" s="41"/>
      <c r="M624" s="193"/>
      <c r="N624" s="194"/>
      <c r="O624" s="66"/>
      <c r="P624" s="66"/>
      <c r="Q624" s="66"/>
      <c r="R624" s="66"/>
      <c r="S624" s="66"/>
      <c r="T624" s="67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T624" s="19" t="s">
        <v>236</v>
      </c>
      <c r="AU624" s="19" t="s">
        <v>85</v>
      </c>
    </row>
    <row r="625" spans="2:51" s="13" customFormat="1" ht="11.25">
      <c r="B625" s="195"/>
      <c r="C625" s="196"/>
      <c r="D625" s="197" t="s">
        <v>238</v>
      </c>
      <c r="E625" s="198" t="s">
        <v>28</v>
      </c>
      <c r="F625" s="199" t="s">
        <v>239</v>
      </c>
      <c r="G625" s="196"/>
      <c r="H625" s="198" t="s">
        <v>28</v>
      </c>
      <c r="I625" s="200"/>
      <c r="J625" s="196"/>
      <c r="K625" s="196"/>
      <c r="L625" s="201"/>
      <c r="M625" s="202"/>
      <c r="N625" s="203"/>
      <c r="O625" s="203"/>
      <c r="P625" s="203"/>
      <c r="Q625" s="203"/>
      <c r="R625" s="203"/>
      <c r="S625" s="203"/>
      <c r="T625" s="204"/>
      <c r="AT625" s="205" t="s">
        <v>238</v>
      </c>
      <c r="AU625" s="205" t="s">
        <v>85</v>
      </c>
      <c r="AV625" s="13" t="s">
        <v>82</v>
      </c>
      <c r="AW625" s="13" t="s">
        <v>35</v>
      </c>
      <c r="AX625" s="13" t="s">
        <v>74</v>
      </c>
      <c r="AY625" s="205" t="s">
        <v>228</v>
      </c>
    </row>
    <row r="626" spans="2:51" s="14" customFormat="1" ht="11.25">
      <c r="B626" s="206"/>
      <c r="C626" s="207"/>
      <c r="D626" s="197" t="s">
        <v>238</v>
      </c>
      <c r="E626" s="208" t="s">
        <v>175</v>
      </c>
      <c r="F626" s="209" t="s">
        <v>977</v>
      </c>
      <c r="G626" s="207"/>
      <c r="H626" s="210">
        <v>4</v>
      </c>
      <c r="I626" s="211"/>
      <c r="J626" s="207"/>
      <c r="K626" s="207"/>
      <c r="L626" s="212"/>
      <c r="M626" s="213"/>
      <c r="N626" s="214"/>
      <c r="O626" s="214"/>
      <c r="P626" s="214"/>
      <c r="Q626" s="214"/>
      <c r="R626" s="214"/>
      <c r="S626" s="214"/>
      <c r="T626" s="215"/>
      <c r="AT626" s="216" t="s">
        <v>238</v>
      </c>
      <c r="AU626" s="216" t="s">
        <v>85</v>
      </c>
      <c r="AV626" s="14" t="s">
        <v>85</v>
      </c>
      <c r="AW626" s="14" t="s">
        <v>35</v>
      </c>
      <c r="AX626" s="14" t="s">
        <v>82</v>
      </c>
      <c r="AY626" s="216" t="s">
        <v>228</v>
      </c>
    </row>
    <row r="627" spans="1:65" s="2" customFormat="1" ht="16.5" customHeight="1">
      <c r="A627" s="36"/>
      <c r="B627" s="37"/>
      <c r="C627" s="228" t="s">
        <v>978</v>
      </c>
      <c r="D627" s="228" t="s">
        <v>395</v>
      </c>
      <c r="E627" s="229" t="s">
        <v>979</v>
      </c>
      <c r="F627" s="230" t="s">
        <v>980</v>
      </c>
      <c r="G627" s="231" t="s">
        <v>323</v>
      </c>
      <c r="H627" s="232">
        <v>4.4</v>
      </c>
      <c r="I627" s="233"/>
      <c r="J627" s="234">
        <f>ROUND(I627*H627,2)</f>
        <v>0</v>
      </c>
      <c r="K627" s="230" t="s">
        <v>28</v>
      </c>
      <c r="L627" s="235"/>
      <c r="M627" s="236" t="s">
        <v>28</v>
      </c>
      <c r="N627" s="237" t="s">
        <v>45</v>
      </c>
      <c r="O627" s="66"/>
      <c r="P627" s="186">
        <f>O627*H627</f>
        <v>0</v>
      </c>
      <c r="Q627" s="186">
        <v>0.00021</v>
      </c>
      <c r="R627" s="186">
        <f>Q627*H627</f>
        <v>0.0009240000000000001</v>
      </c>
      <c r="S627" s="186">
        <v>0</v>
      </c>
      <c r="T627" s="187">
        <f>S627*H627</f>
        <v>0</v>
      </c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R627" s="188" t="s">
        <v>420</v>
      </c>
      <c r="AT627" s="188" t="s">
        <v>395</v>
      </c>
      <c r="AU627" s="188" t="s">
        <v>85</v>
      </c>
      <c r="AY627" s="19" t="s">
        <v>228</v>
      </c>
      <c r="BE627" s="189">
        <f>IF(N627="základní",J627,0)</f>
        <v>0</v>
      </c>
      <c r="BF627" s="189">
        <f>IF(N627="snížená",J627,0)</f>
        <v>0</v>
      </c>
      <c r="BG627" s="189">
        <f>IF(N627="zákl. přenesená",J627,0)</f>
        <v>0</v>
      </c>
      <c r="BH627" s="189">
        <f>IF(N627="sníž. přenesená",J627,0)</f>
        <v>0</v>
      </c>
      <c r="BI627" s="189">
        <f>IF(N627="nulová",J627,0)</f>
        <v>0</v>
      </c>
      <c r="BJ627" s="19" t="s">
        <v>82</v>
      </c>
      <c r="BK627" s="189">
        <f>ROUND(I627*H627,2)</f>
        <v>0</v>
      </c>
      <c r="BL627" s="19" t="s">
        <v>320</v>
      </c>
      <c r="BM627" s="188" t="s">
        <v>981</v>
      </c>
    </row>
    <row r="628" spans="2:51" s="14" customFormat="1" ht="11.25">
      <c r="B628" s="206"/>
      <c r="C628" s="207"/>
      <c r="D628" s="197" t="s">
        <v>238</v>
      </c>
      <c r="E628" s="208" t="s">
        <v>28</v>
      </c>
      <c r="F628" s="209" t="s">
        <v>982</v>
      </c>
      <c r="G628" s="207"/>
      <c r="H628" s="210">
        <v>4.4</v>
      </c>
      <c r="I628" s="211"/>
      <c r="J628" s="207"/>
      <c r="K628" s="207"/>
      <c r="L628" s="212"/>
      <c r="M628" s="213"/>
      <c r="N628" s="214"/>
      <c r="O628" s="214"/>
      <c r="P628" s="214"/>
      <c r="Q628" s="214"/>
      <c r="R628" s="214"/>
      <c r="S628" s="214"/>
      <c r="T628" s="215"/>
      <c r="AT628" s="216" t="s">
        <v>238</v>
      </c>
      <c r="AU628" s="216" t="s">
        <v>85</v>
      </c>
      <c r="AV628" s="14" t="s">
        <v>85</v>
      </c>
      <c r="AW628" s="14" t="s">
        <v>35</v>
      </c>
      <c r="AX628" s="14" t="s">
        <v>82</v>
      </c>
      <c r="AY628" s="216" t="s">
        <v>228</v>
      </c>
    </row>
    <row r="629" spans="1:65" s="2" customFormat="1" ht="33" customHeight="1">
      <c r="A629" s="36"/>
      <c r="B629" s="37"/>
      <c r="C629" s="177" t="s">
        <v>983</v>
      </c>
      <c r="D629" s="177" t="s">
        <v>230</v>
      </c>
      <c r="E629" s="178" t="s">
        <v>984</v>
      </c>
      <c r="F629" s="179" t="s">
        <v>985</v>
      </c>
      <c r="G629" s="180" t="s">
        <v>323</v>
      </c>
      <c r="H629" s="181">
        <v>56.525</v>
      </c>
      <c r="I629" s="182"/>
      <c r="J629" s="183">
        <f>ROUND(I629*H629,2)</f>
        <v>0</v>
      </c>
      <c r="K629" s="179" t="s">
        <v>234</v>
      </c>
      <c r="L629" s="41"/>
      <c r="M629" s="184" t="s">
        <v>28</v>
      </c>
      <c r="N629" s="185" t="s">
        <v>45</v>
      </c>
      <c r="O629" s="66"/>
      <c r="P629" s="186">
        <f>O629*H629</f>
        <v>0</v>
      </c>
      <c r="Q629" s="186">
        <v>0.00058</v>
      </c>
      <c r="R629" s="186">
        <f>Q629*H629</f>
        <v>0.0327845</v>
      </c>
      <c r="S629" s="186">
        <v>0</v>
      </c>
      <c r="T629" s="187">
        <f>S629*H629</f>
        <v>0</v>
      </c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R629" s="188" t="s">
        <v>320</v>
      </c>
      <c r="AT629" s="188" t="s">
        <v>230</v>
      </c>
      <c r="AU629" s="188" t="s">
        <v>85</v>
      </c>
      <c r="AY629" s="19" t="s">
        <v>228</v>
      </c>
      <c r="BE629" s="189">
        <f>IF(N629="základní",J629,0)</f>
        <v>0</v>
      </c>
      <c r="BF629" s="189">
        <f>IF(N629="snížená",J629,0)</f>
        <v>0</v>
      </c>
      <c r="BG629" s="189">
        <f>IF(N629="zákl. přenesená",J629,0)</f>
        <v>0</v>
      </c>
      <c r="BH629" s="189">
        <f>IF(N629="sníž. přenesená",J629,0)</f>
        <v>0</v>
      </c>
      <c r="BI629" s="189">
        <f>IF(N629="nulová",J629,0)</f>
        <v>0</v>
      </c>
      <c r="BJ629" s="19" t="s">
        <v>82</v>
      </c>
      <c r="BK629" s="189">
        <f>ROUND(I629*H629,2)</f>
        <v>0</v>
      </c>
      <c r="BL629" s="19" t="s">
        <v>320</v>
      </c>
      <c r="BM629" s="188" t="s">
        <v>986</v>
      </c>
    </row>
    <row r="630" spans="1:47" s="2" customFormat="1" ht="11.25">
      <c r="A630" s="36"/>
      <c r="B630" s="37"/>
      <c r="C630" s="38"/>
      <c r="D630" s="190" t="s">
        <v>236</v>
      </c>
      <c r="E630" s="38"/>
      <c r="F630" s="191" t="s">
        <v>987</v>
      </c>
      <c r="G630" s="38"/>
      <c r="H630" s="38"/>
      <c r="I630" s="192"/>
      <c r="J630" s="38"/>
      <c r="K630" s="38"/>
      <c r="L630" s="41"/>
      <c r="M630" s="193"/>
      <c r="N630" s="194"/>
      <c r="O630" s="66"/>
      <c r="P630" s="66"/>
      <c r="Q630" s="66"/>
      <c r="R630" s="66"/>
      <c r="S630" s="66"/>
      <c r="T630" s="67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T630" s="19" t="s">
        <v>236</v>
      </c>
      <c r="AU630" s="19" t="s">
        <v>85</v>
      </c>
    </row>
    <row r="631" spans="2:51" s="13" customFormat="1" ht="11.25">
      <c r="B631" s="195"/>
      <c r="C631" s="196"/>
      <c r="D631" s="197" t="s">
        <v>238</v>
      </c>
      <c r="E631" s="198" t="s">
        <v>28</v>
      </c>
      <c r="F631" s="199" t="s">
        <v>239</v>
      </c>
      <c r="G631" s="196"/>
      <c r="H631" s="198" t="s">
        <v>28</v>
      </c>
      <c r="I631" s="200"/>
      <c r="J631" s="196"/>
      <c r="K631" s="196"/>
      <c r="L631" s="201"/>
      <c r="M631" s="202"/>
      <c r="N631" s="203"/>
      <c r="O631" s="203"/>
      <c r="P631" s="203"/>
      <c r="Q631" s="203"/>
      <c r="R631" s="203"/>
      <c r="S631" s="203"/>
      <c r="T631" s="204"/>
      <c r="AT631" s="205" t="s">
        <v>238</v>
      </c>
      <c r="AU631" s="205" t="s">
        <v>85</v>
      </c>
      <c r="AV631" s="13" t="s">
        <v>82</v>
      </c>
      <c r="AW631" s="13" t="s">
        <v>35</v>
      </c>
      <c r="AX631" s="13" t="s">
        <v>74</v>
      </c>
      <c r="AY631" s="205" t="s">
        <v>228</v>
      </c>
    </row>
    <row r="632" spans="2:51" s="14" customFormat="1" ht="11.25">
      <c r="B632" s="206"/>
      <c r="C632" s="207"/>
      <c r="D632" s="197" t="s">
        <v>238</v>
      </c>
      <c r="E632" s="208" t="s">
        <v>28</v>
      </c>
      <c r="F632" s="209" t="s">
        <v>988</v>
      </c>
      <c r="G632" s="207"/>
      <c r="H632" s="210">
        <v>36.98</v>
      </c>
      <c r="I632" s="211"/>
      <c r="J632" s="207"/>
      <c r="K632" s="207"/>
      <c r="L632" s="212"/>
      <c r="M632" s="213"/>
      <c r="N632" s="214"/>
      <c r="O632" s="214"/>
      <c r="P632" s="214"/>
      <c r="Q632" s="214"/>
      <c r="R632" s="214"/>
      <c r="S632" s="214"/>
      <c r="T632" s="215"/>
      <c r="AT632" s="216" t="s">
        <v>238</v>
      </c>
      <c r="AU632" s="216" t="s">
        <v>85</v>
      </c>
      <c r="AV632" s="14" t="s">
        <v>85</v>
      </c>
      <c r="AW632" s="14" t="s">
        <v>35</v>
      </c>
      <c r="AX632" s="14" t="s">
        <v>74</v>
      </c>
      <c r="AY632" s="216" t="s">
        <v>228</v>
      </c>
    </row>
    <row r="633" spans="2:51" s="16" customFormat="1" ht="11.25">
      <c r="B633" s="238"/>
      <c r="C633" s="239"/>
      <c r="D633" s="197" t="s">
        <v>238</v>
      </c>
      <c r="E633" s="240" t="s">
        <v>152</v>
      </c>
      <c r="F633" s="241" t="s">
        <v>554</v>
      </c>
      <c r="G633" s="239"/>
      <c r="H633" s="242">
        <v>36.98</v>
      </c>
      <c r="I633" s="243"/>
      <c r="J633" s="239"/>
      <c r="K633" s="239"/>
      <c r="L633" s="244"/>
      <c r="M633" s="245"/>
      <c r="N633" s="246"/>
      <c r="O633" s="246"/>
      <c r="P633" s="246"/>
      <c r="Q633" s="246"/>
      <c r="R633" s="246"/>
      <c r="S633" s="246"/>
      <c r="T633" s="247"/>
      <c r="AT633" s="248" t="s">
        <v>238</v>
      </c>
      <c r="AU633" s="248" t="s">
        <v>85</v>
      </c>
      <c r="AV633" s="16" t="s">
        <v>246</v>
      </c>
      <c r="AW633" s="16" t="s">
        <v>35</v>
      </c>
      <c r="AX633" s="16" t="s">
        <v>74</v>
      </c>
      <c r="AY633" s="248" t="s">
        <v>228</v>
      </c>
    </row>
    <row r="634" spans="2:51" s="14" customFormat="1" ht="11.25">
      <c r="B634" s="206"/>
      <c r="C634" s="207"/>
      <c r="D634" s="197" t="s">
        <v>238</v>
      </c>
      <c r="E634" s="208" t="s">
        <v>28</v>
      </c>
      <c r="F634" s="209" t="s">
        <v>989</v>
      </c>
      <c r="G634" s="207"/>
      <c r="H634" s="210">
        <v>-7.5</v>
      </c>
      <c r="I634" s="211"/>
      <c r="J634" s="207"/>
      <c r="K634" s="207"/>
      <c r="L634" s="212"/>
      <c r="M634" s="213"/>
      <c r="N634" s="214"/>
      <c r="O634" s="214"/>
      <c r="P634" s="214"/>
      <c r="Q634" s="214"/>
      <c r="R634" s="214"/>
      <c r="S634" s="214"/>
      <c r="T634" s="215"/>
      <c r="AT634" s="216" t="s">
        <v>238</v>
      </c>
      <c r="AU634" s="216" t="s">
        <v>85</v>
      </c>
      <c r="AV634" s="14" t="s">
        <v>85</v>
      </c>
      <c r="AW634" s="14" t="s">
        <v>35</v>
      </c>
      <c r="AX634" s="14" t="s">
        <v>74</v>
      </c>
      <c r="AY634" s="216" t="s">
        <v>228</v>
      </c>
    </row>
    <row r="635" spans="2:51" s="16" customFormat="1" ht="11.25">
      <c r="B635" s="238"/>
      <c r="C635" s="239"/>
      <c r="D635" s="197" t="s">
        <v>238</v>
      </c>
      <c r="E635" s="240" t="s">
        <v>28</v>
      </c>
      <c r="F635" s="241" t="s">
        <v>554</v>
      </c>
      <c r="G635" s="239"/>
      <c r="H635" s="242">
        <v>-7.5</v>
      </c>
      <c r="I635" s="243"/>
      <c r="J635" s="239"/>
      <c r="K635" s="239"/>
      <c r="L635" s="244"/>
      <c r="M635" s="245"/>
      <c r="N635" s="246"/>
      <c r="O635" s="246"/>
      <c r="P635" s="246"/>
      <c r="Q635" s="246"/>
      <c r="R635" s="246"/>
      <c r="S635" s="246"/>
      <c r="T635" s="247"/>
      <c r="AT635" s="248" t="s">
        <v>238</v>
      </c>
      <c r="AU635" s="248" t="s">
        <v>85</v>
      </c>
      <c r="AV635" s="16" t="s">
        <v>246</v>
      </c>
      <c r="AW635" s="16" t="s">
        <v>35</v>
      </c>
      <c r="AX635" s="16" t="s">
        <v>74</v>
      </c>
      <c r="AY635" s="248" t="s">
        <v>228</v>
      </c>
    </row>
    <row r="636" spans="2:51" s="14" customFormat="1" ht="11.25">
      <c r="B636" s="206"/>
      <c r="C636" s="207"/>
      <c r="D636" s="197" t="s">
        <v>238</v>
      </c>
      <c r="E636" s="208" t="s">
        <v>28</v>
      </c>
      <c r="F636" s="209" t="s">
        <v>990</v>
      </c>
      <c r="G636" s="207"/>
      <c r="H636" s="210">
        <v>14.925</v>
      </c>
      <c r="I636" s="211"/>
      <c r="J636" s="207"/>
      <c r="K636" s="207"/>
      <c r="L636" s="212"/>
      <c r="M636" s="213"/>
      <c r="N636" s="214"/>
      <c r="O636" s="214"/>
      <c r="P636" s="214"/>
      <c r="Q636" s="214"/>
      <c r="R636" s="214"/>
      <c r="S636" s="214"/>
      <c r="T636" s="215"/>
      <c r="AT636" s="216" t="s">
        <v>238</v>
      </c>
      <c r="AU636" s="216" t="s">
        <v>85</v>
      </c>
      <c r="AV636" s="14" t="s">
        <v>85</v>
      </c>
      <c r="AW636" s="14" t="s">
        <v>35</v>
      </c>
      <c r="AX636" s="14" t="s">
        <v>74</v>
      </c>
      <c r="AY636" s="216" t="s">
        <v>228</v>
      </c>
    </row>
    <row r="637" spans="2:51" s="14" customFormat="1" ht="11.25">
      <c r="B637" s="206"/>
      <c r="C637" s="207"/>
      <c r="D637" s="197" t="s">
        <v>238</v>
      </c>
      <c r="E637" s="208" t="s">
        <v>28</v>
      </c>
      <c r="F637" s="209" t="s">
        <v>991</v>
      </c>
      <c r="G637" s="207"/>
      <c r="H637" s="210">
        <v>3.42</v>
      </c>
      <c r="I637" s="211"/>
      <c r="J637" s="207"/>
      <c r="K637" s="207"/>
      <c r="L637" s="212"/>
      <c r="M637" s="213"/>
      <c r="N637" s="214"/>
      <c r="O637" s="214"/>
      <c r="P637" s="214"/>
      <c r="Q637" s="214"/>
      <c r="R637" s="214"/>
      <c r="S637" s="214"/>
      <c r="T637" s="215"/>
      <c r="AT637" s="216" t="s">
        <v>238</v>
      </c>
      <c r="AU637" s="216" t="s">
        <v>85</v>
      </c>
      <c r="AV637" s="14" t="s">
        <v>85</v>
      </c>
      <c r="AW637" s="14" t="s">
        <v>35</v>
      </c>
      <c r="AX637" s="14" t="s">
        <v>74</v>
      </c>
      <c r="AY637" s="216" t="s">
        <v>228</v>
      </c>
    </row>
    <row r="638" spans="2:51" s="16" customFormat="1" ht="11.25">
      <c r="B638" s="238"/>
      <c r="C638" s="239"/>
      <c r="D638" s="197" t="s">
        <v>238</v>
      </c>
      <c r="E638" s="240" t="s">
        <v>154</v>
      </c>
      <c r="F638" s="241" t="s">
        <v>554</v>
      </c>
      <c r="G638" s="239"/>
      <c r="H638" s="242">
        <v>18.345</v>
      </c>
      <c r="I638" s="243"/>
      <c r="J638" s="239"/>
      <c r="K638" s="239"/>
      <c r="L638" s="244"/>
      <c r="M638" s="245"/>
      <c r="N638" s="246"/>
      <c r="O638" s="246"/>
      <c r="P638" s="246"/>
      <c r="Q638" s="246"/>
      <c r="R638" s="246"/>
      <c r="S638" s="246"/>
      <c r="T638" s="247"/>
      <c r="AT638" s="248" t="s">
        <v>238</v>
      </c>
      <c r="AU638" s="248" t="s">
        <v>85</v>
      </c>
      <c r="AV638" s="16" t="s">
        <v>246</v>
      </c>
      <c r="AW638" s="16" t="s">
        <v>35</v>
      </c>
      <c r="AX638" s="16" t="s">
        <v>74</v>
      </c>
      <c r="AY638" s="248" t="s">
        <v>228</v>
      </c>
    </row>
    <row r="639" spans="2:51" s="14" customFormat="1" ht="11.25">
      <c r="B639" s="206"/>
      <c r="C639" s="207"/>
      <c r="D639" s="197" t="s">
        <v>238</v>
      </c>
      <c r="E639" s="208" t="s">
        <v>28</v>
      </c>
      <c r="F639" s="209" t="s">
        <v>992</v>
      </c>
      <c r="G639" s="207"/>
      <c r="H639" s="210">
        <v>-3.2</v>
      </c>
      <c r="I639" s="211"/>
      <c r="J639" s="207"/>
      <c r="K639" s="207"/>
      <c r="L639" s="212"/>
      <c r="M639" s="213"/>
      <c r="N639" s="214"/>
      <c r="O639" s="214"/>
      <c r="P639" s="214"/>
      <c r="Q639" s="214"/>
      <c r="R639" s="214"/>
      <c r="S639" s="214"/>
      <c r="T639" s="215"/>
      <c r="AT639" s="216" t="s">
        <v>238</v>
      </c>
      <c r="AU639" s="216" t="s">
        <v>85</v>
      </c>
      <c r="AV639" s="14" t="s">
        <v>85</v>
      </c>
      <c r="AW639" s="14" t="s">
        <v>35</v>
      </c>
      <c r="AX639" s="14" t="s">
        <v>74</v>
      </c>
      <c r="AY639" s="216" t="s">
        <v>228</v>
      </c>
    </row>
    <row r="640" spans="2:51" s="16" customFormat="1" ht="11.25">
      <c r="B640" s="238"/>
      <c r="C640" s="239"/>
      <c r="D640" s="197" t="s">
        <v>238</v>
      </c>
      <c r="E640" s="240" t="s">
        <v>28</v>
      </c>
      <c r="F640" s="241" t="s">
        <v>554</v>
      </c>
      <c r="G640" s="239"/>
      <c r="H640" s="242">
        <v>-3.2</v>
      </c>
      <c r="I640" s="243"/>
      <c r="J640" s="239"/>
      <c r="K640" s="239"/>
      <c r="L640" s="244"/>
      <c r="M640" s="245"/>
      <c r="N640" s="246"/>
      <c r="O640" s="246"/>
      <c r="P640" s="246"/>
      <c r="Q640" s="246"/>
      <c r="R640" s="246"/>
      <c r="S640" s="246"/>
      <c r="T640" s="247"/>
      <c r="AT640" s="248" t="s">
        <v>238</v>
      </c>
      <c r="AU640" s="248" t="s">
        <v>85</v>
      </c>
      <c r="AV640" s="16" t="s">
        <v>246</v>
      </c>
      <c r="AW640" s="16" t="s">
        <v>35</v>
      </c>
      <c r="AX640" s="16" t="s">
        <v>74</v>
      </c>
      <c r="AY640" s="248" t="s">
        <v>228</v>
      </c>
    </row>
    <row r="641" spans="2:51" s="14" customFormat="1" ht="11.25">
      <c r="B641" s="206"/>
      <c r="C641" s="207"/>
      <c r="D641" s="197" t="s">
        <v>238</v>
      </c>
      <c r="E641" s="208" t="s">
        <v>28</v>
      </c>
      <c r="F641" s="209" t="s">
        <v>993</v>
      </c>
      <c r="G641" s="207"/>
      <c r="H641" s="210">
        <v>12.7</v>
      </c>
      <c r="I641" s="211"/>
      <c r="J641" s="207"/>
      <c r="K641" s="207"/>
      <c r="L641" s="212"/>
      <c r="M641" s="213"/>
      <c r="N641" s="214"/>
      <c r="O641" s="214"/>
      <c r="P641" s="214"/>
      <c r="Q641" s="214"/>
      <c r="R641" s="214"/>
      <c r="S641" s="214"/>
      <c r="T641" s="215"/>
      <c r="AT641" s="216" t="s">
        <v>238</v>
      </c>
      <c r="AU641" s="216" t="s">
        <v>85</v>
      </c>
      <c r="AV641" s="14" t="s">
        <v>85</v>
      </c>
      <c r="AW641" s="14" t="s">
        <v>35</v>
      </c>
      <c r="AX641" s="14" t="s">
        <v>74</v>
      </c>
      <c r="AY641" s="216" t="s">
        <v>228</v>
      </c>
    </row>
    <row r="642" spans="2:51" s="16" customFormat="1" ht="11.25">
      <c r="B642" s="238"/>
      <c r="C642" s="239"/>
      <c r="D642" s="197" t="s">
        <v>238</v>
      </c>
      <c r="E642" s="240" t="s">
        <v>156</v>
      </c>
      <c r="F642" s="241" t="s">
        <v>554</v>
      </c>
      <c r="G642" s="239"/>
      <c r="H642" s="242">
        <v>12.7</v>
      </c>
      <c r="I642" s="243"/>
      <c r="J642" s="239"/>
      <c r="K642" s="239"/>
      <c r="L642" s="244"/>
      <c r="M642" s="245"/>
      <c r="N642" s="246"/>
      <c r="O642" s="246"/>
      <c r="P642" s="246"/>
      <c r="Q642" s="246"/>
      <c r="R642" s="246"/>
      <c r="S642" s="246"/>
      <c r="T642" s="247"/>
      <c r="AT642" s="248" t="s">
        <v>238</v>
      </c>
      <c r="AU642" s="248" t="s">
        <v>85</v>
      </c>
      <c r="AV642" s="16" t="s">
        <v>246</v>
      </c>
      <c r="AW642" s="16" t="s">
        <v>35</v>
      </c>
      <c r="AX642" s="16" t="s">
        <v>74</v>
      </c>
      <c r="AY642" s="248" t="s">
        <v>228</v>
      </c>
    </row>
    <row r="643" spans="2:51" s="14" customFormat="1" ht="11.25">
      <c r="B643" s="206"/>
      <c r="C643" s="207"/>
      <c r="D643" s="197" t="s">
        <v>238</v>
      </c>
      <c r="E643" s="208" t="s">
        <v>28</v>
      </c>
      <c r="F643" s="209" t="s">
        <v>994</v>
      </c>
      <c r="G643" s="207"/>
      <c r="H643" s="210">
        <v>-0.8</v>
      </c>
      <c r="I643" s="211"/>
      <c r="J643" s="207"/>
      <c r="K643" s="207"/>
      <c r="L643" s="212"/>
      <c r="M643" s="213"/>
      <c r="N643" s="214"/>
      <c r="O643" s="214"/>
      <c r="P643" s="214"/>
      <c r="Q643" s="214"/>
      <c r="R643" s="214"/>
      <c r="S643" s="214"/>
      <c r="T643" s="215"/>
      <c r="AT643" s="216" t="s">
        <v>238</v>
      </c>
      <c r="AU643" s="216" t="s">
        <v>85</v>
      </c>
      <c r="AV643" s="14" t="s">
        <v>85</v>
      </c>
      <c r="AW643" s="14" t="s">
        <v>35</v>
      </c>
      <c r="AX643" s="14" t="s">
        <v>74</v>
      </c>
      <c r="AY643" s="216" t="s">
        <v>228</v>
      </c>
    </row>
    <row r="644" spans="2:51" s="15" customFormat="1" ht="11.25">
      <c r="B644" s="217"/>
      <c r="C644" s="218"/>
      <c r="D644" s="197" t="s">
        <v>238</v>
      </c>
      <c r="E644" s="219" t="s">
        <v>158</v>
      </c>
      <c r="F644" s="220" t="s">
        <v>241</v>
      </c>
      <c r="G644" s="218"/>
      <c r="H644" s="221">
        <v>56.525</v>
      </c>
      <c r="I644" s="222"/>
      <c r="J644" s="218"/>
      <c r="K644" s="218"/>
      <c r="L644" s="223"/>
      <c r="M644" s="224"/>
      <c r="N644" s="225"/>
      <c r="O644" s="225"/>
      <c r="P644" s="225"/>
      <c r="Q644" s="225"/>
      <c r="R644" s="225"/>
      <c r="S644" s="225"/>
      <c r="T644" s="226"/>
      <c r="AT644" s="227" t="s">
        <v>238</v>
      </c>
      <c r="AU644" s="227" t="s">
        <v>85</v>
      </c>
      <c r="AV644" s="15" t="s">
        <v>176</v>
      </c>
      <c r="AW644" s="15" t="s">
        <v>35</v>
      </c>
      <c r="AX644" s="15" t="s">
        <v>82</v>
      </c>
      <c r="AY644" s="227" t="s">
        <v>228</v>
      </c>
    </row>
    <row r="645" spans="1:65" s="2" customFormat="1" ht="37.9" customHeight="1">
      <c r="A645" s="36"/>
      <c r="B645" s="37"/>
      <c r="C645" s="177" t="s">
        <v>995</v>
      </c>
      <c r="D645" s="177" t="s">
        <v>230</v>
      </c>
      <c r="E645" s="178" t="s">
        <v>996</v>
      </c>
      <c r="F645" s="179" t="s">
        <v>997</v>
      </c>
      <c r="G645" s="180" t="s">
        <v>275</v>
      </c>
      <c r="H645" s="181">
        <v>57.63</v>
      </c>
      <c r="I645" s="182"/>
      <c r="J645" s="183">
        <f>ROUND(I645*H645,2)</f>
        <v>0</v>
      </c>
      <c r="K645" s="179" t="s">
        <v>234</v>
      </c>
      <c r="L645" s="41"/>
      <c r="M645" s="184" t="s">
        <v>28</v>
      </c>
      <c r="N645" s="185" t="s">
        <v>45</v>
      </c>
      <c r="O645" s="66"/>
      <c r="P645" s="186">
        <f>O645*H645</f>
        <v>0</v>
      </c>
      <c r="Q645" s="186">
        <v>0.0063</v>
      </c>
      <c r="R645" s="186">
        <f>Q645*H645</f>
        <v>0.36306900000000003</v>
      </c>
      <c r="S645" s="186">
        <v>0</v>
      </c>
      <c r="T645" s="187">
        <f>S645*H645</f>
        <v>0</v>
      </c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R645" s="188" t="s">
        <v>320</v>
      </c>
      <c r="AT645" s="188" t="s">
        <v>230</v>
      </c>
      <c r="AU645" s="188" t="s">
        <v>85</v>
      </c>
      <c r="AY645" s="19" t="s">
        <v>228</v>
      </c>
      <c r="BE645" s="189">
        <f>IF(N645="základní",J645,0)</f>
        <v>0</v>
      </c>
      <c r="BF645" s="189">
        <f>IF(N645="snížená",J645,0)</f>
        <v>0</v>
      </c>
      <c r="BG645" s="189">
        <f>IF(N645="zákl. přenesená",J645,0)</f>
        <v>0</v>
      </c>
      <c r="BH645" s="189">
        <f>IF(N645="sníž. přenesená",J645,0)</f>
        <v>0</v>
      </c>
      <c r="BI645" s="189">
        <f>IF(N645="nulová",J645,0)</f>
        <v>0</v>
      </c>
      <c r="BJ645" s="19" t="s">
        <v>82</v>
      </c>
      <c r="BK645" s="189">
        <f>ROUND(I645*H645,2)</f>
        <v>0</v>
      </c>
      <c r="BL645" s="19" t="s">
        <v>320</v>
      </c>
      <c r="BM645" s="188" t="s">
        <v>998</v>
      </c>
    </row>
    <row r="646" spans="1:47" s="2" customFormat="1" ht="11.25">
      <c r="A646" s="36"/>
      <c r="B646" s="37"/>
      <c r="C646" s="38"/>
      <c r="D646" s="190" t="s">
        <v>236</v>
      </c>
      <c r="E646" s="38"/>
      <c r="F646" s="191" t="s">
        <v>999</v>
      </c>
      <c r="G646" s="38"/>
      <c r="H646" s="38"/>
      <c r="I646" s="192"/>
      <c r="J646" s="38"/>
      <c r="K646" s="38"/>
      <c r="L646" s="41"/>
      <c r="M646" s="193"/>
      <c r="N646" s="194"/>
      <c r="O646" s="66"/>
      <c r="P646" s="66"/>
      <c r="Q646" s="66"/>
      <c r="R646" s="66"/>
      <c r="S646" s="66"/>
      <c r="T646" s="67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T646" s="19" t="s">
        <v>236</v>
      </c>
      <c r="AU646" s="19" t="s">
        <v>85</v>
      </c>
    </row>
    <row r="647" spans="2:51" s="13" customFormat="1" ht="11.25">
      <c r="B647" s="195"/>
      <c r="C647" s="196"/>
      <c r="D647" s="197" t="s">
        <v>238</v>
      </c>
      <c r="E647" s="198" t="s">
        <v>28</v>
      </c>
      <c r="F647" s="199" t="s">
        <v>239</v>
      </c>
      <c r="G647" s="196"/>
      <c r="H647" s="198" t="s">
        <v>28</v>
      </c>
      <c r="I647" s="200"/>
      <c r="J647" s="196"/>
      <c r="K647" s="196"/>
      <c r="L647" s="201"/>
      <c r="M647" s="202"/>
      <c r="N647" s="203"/>
      <c r="O647" s="203"/>
      <c r="P647" s="203"/>
      <c r="Q647" s="203"/>
      <c r="R647" s="203"/>
      <c r="S647" s="203"/>
      <c r="T647" s="204"/>
      <c r="AT647" s="205" t="s">
        <v>238</v>
      </c>
      <c r="AU647" s="205" t="s">
        <v>85</v>
      </c>
      <c r="AV647" s="13" t="s">
        <v>82</v>
      </c>
      <c r="AW647" s="13" t="s">
        <v>35</v>
      </c>
      <c r="AX647" s="13" t="s">
        <v>74</v>
      </c>
      <c r="AY647" s="205" t="s">
        <v>228</v>
      </c>
    </row>
    <row r="648" spans="2:51" s="14" customFormat="1" ht="11.25">
      <c r="B648" s="206"/>
      <c r="C648" s="207"/>
      <c r="D648" s="197" t="s">
        <v>238</v>
      </c>
      <c r="E648" s="208" t="s">
        <v>28</v>
      </c>
      <c r="F648" s="209" t="s">
        <v>1000</v>
      </c>
      <c r="G648" s="207"/>
      <c r="H648" s="210">
        <v>57.63</v>
      </c>
      <c r="I648" s="211"/>
      <c r="J648" s="207"/>
      <c r="K648" s="207"/>
      <c r="L648" s="212"/>
      <c r="M648" s="213"/>
      <c r="N648" s="214"/>
      <c r="O648" s="214"/>
      <c r="P648" s="214"/>
      <c r="Q648" s="214"/>
      <c r="R648" s="214"/>
      <c r="S648" s="214"/>
      <c r="T648" s="215"/>
      <c r="AT648" s="216" t="s">
        <v>238</v>
      </c>
      <c r="AU648" s="216" t="s">
        <v>85</v>
      </c>
      <c r="AV648" s="14" t="s">
        <v>85</v>
      </c>
      <c r="AW648" s="14" t="s">
        <v>35</v>
      </c>
      <c r="AX648" s="14" t="s">
        <v>74</v>
      </c>
      <c r="AY648" s="216" t="s">
        <v>228</v>
      </c>
    </row>
    <row r="649" spans="2:51" s="15" customFormat="1" ht="11.25">
      <c r="B649" s="217"/>
      <c r="C649" s="218"/>
      <c r="D649" s="197" t="s">
        <v>238</v>
      </c>
      <c r="E649" s="219" t="s">
        <v>160</v>
      </c>
      <c r="F649" s="220" t="s">
        <v>241</v>
      </c>
      <c r="G649" s="218"/>
      <c r="H649" s="221">
        <v>57.63</v>
      </c>
      <c r="I649" s="222"/>
      <c r="J649" s="218"/>
      <c r="K649" s="218"/>
      <c r="L649" s="223"/>
      <c r="M649" s="224"/>
      <c r="N649" s="225"/>
      <c r="O649" s="225"/>
      <c r="P649" s="225"/>
      <c r="Q649" s="225"/>
      <c r="R649" s="225"/>
      <c r="S649" s="225"/>
      <c r="T649" s="226"/>
      <c r="AT649" s="227" t="s">
        <v>238</v>
      </c>
      <c r="AU649" s="227" t="s">
        <v>85</v>
      </c>
      <c r="AV649" s="15" t="s">
        <v>176</v>
      </c>
      <c r="AW649" s="15" t="s">
        <v>35</v>
      </c>
      <c r="AX649" s="15" t="s">
        <v>82</v>
      </c>
      <c r="AY649" s="227" t="s">
        <v>228</v>
      </c>
    </row>
    <row r="650" spans="1:65" s="2" customFormat="1" ht="37.9" customHeight="1">
      <c r="A650" s="36"/>
      <c r="B650" s="37"/>
      <c r="C650" s="228" t="s">
        <v>1001</v>
      </c>
      <c r="D650" s="228" t="s">
        <v>395</v>
      </c>
      <c r="E650" s="229" t="s">
        <v>1002</v>
      </c>
      <c r="F650" s="230" t="s">
        <v>1003</v>
      </c>
      <c r="G650" s="231" t="s">
        <v>275</v>
      </c>
      <c r="H650" s="232">
        <v>72.72</v>
      </c>
      <c r="I650" s="233"/>
      <c r="J650" s="234">
        <f>ROUND(I650*H650,2)</f>
        <v>0</v>
      </c>
      <c r="K650" s="230" t="s">
        <v>28</v>
      </c>
      <c r="L650" s="235"/>
      <c r="M650" s="236" t="s">
        <v>28</v>
      </c>
      <c r="N650" s="237" t="s">
        <v>45</v>
      </c>
      <c r="O650" s="66"/>
      <c r="P650" s="186">
        <f>O650*H650</f>
        <v>0</v>
      </c>
      <c r="Q650" s="186">
        <v>0.0192</v>
      </c>
      <c r="R650" s="186">
        <f>Q650*H650</f>
        <v>1.396224</v>
      </c>
      <c r="S650" s="186">
        <v>0</v>
      </c>
      <c r="T650" s="187">
        <f>S650*H650</f>
        <v>0</v>
      </c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R650" s="188" t="s">
        <v>420</v>
      </c>
      <c r="AT650" s="188" t="s">
        <v>395</v>
      </c>
      <c r="AU650" s="188" t="s">
        <v>85</v>
      </c>
      <c r="AY650" s="19" t="s">
        <v>228</v>
      </c>
      <c r="BE650" s="189">
        <f>IF(N650="základní",J650,0)</f>
        <v>0</v>
      </c>
      <c r="BF650" s="189">
        <f>IF(N650="snížená",J650,0)</f>
        <v>0</v>
      </c>
      <c r="BG650" s="189">
        <f>IF(N650="zákl. přenesená",J650,0)</f>
        <v>0</v>
      </c>
      <c r="BH650" s="189">
        <f>IF(N650="sníž. přenesená",J650,0)</f>
        <v>0</v>
      </c>
      <c r="BI650" s="189">
        <f>IF(N650="nulová",J650,0)</f>
        <v>0</v>
      </c>
      <c r="BJ650" s="19" t="s">
        <v>82</v>
      </c>
      <c r="BK650" s="189">
        <f>ROUND(I650*H650,2)</f>
        <v>0</v>
      </c>
      <c r="BL650" s="19" t="s">
        <v>320</v>
      </c>
      <c r="BM650" s="188" t="s">
        <v>1004</v>
      </c>
    </row>
    <row r="651" spans="2:51" s="14" customFormat="1" ht="11.25">
      <c r="B651" s="206"/>
      <c r="C651" s="207"/>
      <c r="D651" s="197" t="s">
        <v>238</v>
      </c>
      <c r="E651" s="208" t="s">
        <v>28</v>
      </c>
      <c r="F651" s="209" t="s">
        <v>1005</v>
      </c>
      <c r="G651" s="207"/>
      <c r="H651" s="210">
        <v>9.327</v>
      </c>
      <c r="I651" s="211"/>
      <c r="J651" s="207"/>
      <c r="K651" s="207"/>
      <c r="L651" s="212"/>
      <c r="M651" s="213"/>
      <c r="N651" s="214"/>
      <c r="O651" s="214"/>
      <c r="P651" s="214"/>
      <c r="Q651" s="214"/>
      <c r="R651" s="214"/>
      <c r="S651" s="214"/>
      <c r="T651" s="215"/>
      <c r="AT651" s="216" t="s">
        <v>238</v>
      </c>
      <c r="AU651" s="216" t="s">
        <v>85</v>
      </c>
      <c r="AV651" s="14" t="s">
        <v>85</v>
      </c>
      <c r="AW651" s="14" t="s">
        <v>35</v>
      </c>
      <c r="AX651" s="14" t="s">
        <v>74</v>
      </c>
      <c r="AY651" s="216" t="s">
        <v>228</v>
      </c>
    </row>
    <row r="652" spans="2:51" s="14" customFormat="1" ht="11.25">
      <c r="B652" s="206"/>
      <c r="C652" s="207"/>
      <c r="D652" s="197" t="s">
        <v>238</v>
      </c>
      <c r="E652" s="208" t="s">
        <v>28</v>
      </c>
      <c r="F652" s="209" t="s">
        <v>1006</v>
      </c>
      <c r="G652" s="207"/>
      <c r="H652" s="210">
        <v>63.393</v>
      </c>
      <c r="I652" s="211"/>
      <c r="J652" s="207"/>
      <c r="K652" s="207"/>
      <c r="L652" s="212"/>
      <c r="M652" s="213"/>
      <c r="N652" s="214"/>
      <c r="O652" s="214"/>
      <c r="P652" s="214"/>
      <c r="Q652" s="214"/>
      <c r="R652" s="214"/>
      <c r="S652" s="214"/>
      <c r="T652" s="215"/>
      <c r="AT652" s="216" t="s">
        <v>238</v>
      </c>
      <c r="AU652" s="216" t="s">
        <v>85</v>
      </c>
      <c r="AV652" s="14" t="s">
        <v>85</v>
      </c>
      <c r="AW652" s="14" t="s">
        <v>35</v>
      </c>
      <c r="AX652" s="14" t="s">
        <v>74</v>
      </c>
      <c r="AY652" s="216" t="s">
        <v>228</v>
      </c>
    </row>
    <row r="653" spans="2:51" s="15" customFormat="1" ht="11.25">
      <c r="B653" s="217"/>
      <c r="C653" s="218"/>
      <c r="D653" s="197" t="s">
        <v>238</v>
      </c>
      <c r="E653" s="219" t="s">
        <v>28</v>
      </c>
      <c r="F653" s="220" t="s">
        <v>241</v>
      </c>
      <c r="G653" s="218"/>
      <c r="H653" s="221">
        <v>72.72</v>
      </c>
      <c r="I653" s="222"/>
      <c r="J653" s="218"/>
      <c r="K653" s="218"/>
      <c r="L653" s="223"/>
      <c r="M653" s="224"/>
      <c r="N653" s="225"/>
      <c r="O653" s="225"/>
      <c r="P653" s="225"/>
      <c r="Q653" s="225"/>
      <c r="R653" s="225"/>
      <c r="S653" s="225"/>
      <c r="T653" s="226"/>
      <c r="AT653" s="227" t="s">
        <v>238</v>
      </c>
      <c r="AU653" s="227" t="s">
        <v>85</v>
      </c>
      <c r="AV653" s="15" t="s">
        <v>176</v>
      </c>
      <c r="AW653" s="15" t="s">
        <v>35</v>
      </c>
      <c r="AX653" s="15" t="s">
        <v>82</v>
      </c>
      <c r="AY653" s="227" t="s">
        <v>228</v>
      </c>
    </row>
    <row r="654" spans="1:65" s="2" customFormat="1" ht="37.9" customHeight="1">
      <c r="A654" s="36"/>
      <c r="B654" s="37"/>
      <c r="C654" s="177" t="s">
        <v>1007</v>
      </c>
      <c r="D654" s="177" t="s">
        <v>230</v>
      </c>
      <c r="E654" s="178" t="s">
        <v>1008</v>
      </c>
      <c r="F654" s="179" t="s">
        <v>1009</v>
      </c>
      <c r="G654" s="180" t="s">
        <v>275</v>
      </c>
      <c r="H654" s="181">
        <v>1.69</v>
      </c>
      <c r="I654" s="182"/>
      <c r="J654" s="183">
        <f>ROUND(I654*H654,2)</f>
        <v>0</v>
      </c>
      <c r="K654" s="179" t="s">
        <v>234</v>
      </c>
      <c r="L654" s="41"/>
      <c r="M654" s="184" t="s">
        <v>28</v>
      </c>
      <c r="N654" s="185" t="s">
        <v>45</v>
      </c>
      <c r="O654" s="66"/>
      <c r="P654" s="186">
        <f>O654*H654</f>
        <v>0</v>
      </c>
      <c r="Q654" s="186">
        <v>0</v>
      </c>
      <c r="R654" s="186">
        <f>Q654*H654</f>
        <v>0</v>
      </c>
      <c r="S654" s="186">
        <v>0</v>
      </c>
      <c r="T654" s="187">
        <f>S654*H654</f>
        <v>0</v>
      </c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R654" s="188" t="s">
        <v>320</v>
      </c>
      <c r="AT654" s="188" t="s">
        <v>230</v>
      </c>
      <c r="AU654" s="188" t="s">
        <v>85</v>
      </c>
      <c r="AY654" s="19" t="s">
        <v>228</v>
      </c>
      <c r="BE654" s="189">
        <f>IF(N654="základní",J654,0)</f>
        <v>0</v>
      </c>
      <c r="BF654" s="189">
        <f>IF(N654="snížená",J654,0)</f>
        <v>0</v>
      </c>
      <c r="BG654" s="189">
        <f>IF(N654="zákl. přenesená",J654,0)</f>
        <v>0</v>
      </c>
      <c r="BH654" s="189">
        <f>IF(N654="sníž. přenesená",J654,0)</f>
        <v>0</v>
      </c>
      <c r="BI654" s="189">
        <f>IF(N654="nulová",J654,0)</f>
        <v>0</v>
      </c>
      <c r="BJ654" s="19" t="s">
        <v>82</v>
      </c>
      <c r="BK654" s="189">
        <f>ROUND(I654*H654,2)</f>
        <v>0</v>
      </c>
      <c r="BL654" s="19" t="s">
        <v>320</v>
      </c>
      <c r="BM654" s="188" t="s">
        <v>1010</v>
      </c>
    </row>
    <row r="655" spans="1:47" s="2" customFormat="1" ht="11.25">
      <c r="A655" s="36"/>
      <c r="B655" s="37"/>
      <c r="C655" s="38"/>
      <c r="D655" s="190" t="s">
        <v>236</v>
      </c>
      <c r="E655" s="38"/>
      <c r="F655" s="191" t="s">
        <v>1011</v>
      </c>
      <c r="G655" s="38"/>
      <c r="H655" s="38"/>
      <c r="I655" s="192"/>
      <c r="J655" s="38"/>
      <c r="K655" s="38"/>
      <c r="L655" s="41"/>
      <c r="M655" s="193"/>
      <c r="N655" s="194"/>
      <c r="O655" s="66"/>
      <c r="P655" s="66"/>
      <c r="Q655" s="66"/>
      <c r="R655" s="66"/>
      <c r="S655" s="66"/>
      <c r="T655" s="67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T655" s="19" t="s">
        <v>236</v>
      </c>
      <c r="AU655" s="19" t="s">
        <v>85</v>
      </c>
    </row>
    <row r="656" spans="2:51" s="13" customFormat="1" ht="11.25">
      <c r="B656" s="195"/>
      <c r="C656" s="196"/>
      <c r="D656" s="197" t="s">
        <v>238</v>
      </c>
      <c r="E656" s="198" t="s">
        <v>28</v>
      </c>
      <c r="F656" s="199" t="s">
        <v>239</v>
      </c>
      <c r="G656" s="196"/>
      <c r="H656" s="198" t="s">
        <v>28</v>
      </c>
      <c r="I656" s="200"/>
      <c r="J656" s="196"/>
      <c r="K656" s="196"/>
      <c r="L656" s="201"/>
      <c r="M656" s="202"/>
      <c r="N656" s="203"/>
      <c r="O656" s="203"/>
      <c r="P656" s="203"/>
      <c r="Q656" s="203"/>
      <c r="R656" s="203"/>
      <c r="S656" s="203"/>
      <c r="T656" s="204"/>
      <c r="AT656" s="205" t="s">
        <v>238</v>
      </c>
      <c r="AU656" s="205" t="s">
        <v>85</v>
      </c>
      <c r="AV656" s="13" t="s">
        <v>82</v>
      </c>
      <c r="AW656" s="13" t="s">
        <v>35</v>
      </c>
      <c r="AX656" s="13" t="s">
        <v>74</v>
      </c>
      <c r="AY656" s="205" t="s">
        <v>228</v>
      </c>
    </row>
    <row r="657" spans="2:51" s="14" customFormat="1" ht="11.25">
      <c r="B657" s="206"/>
      <c r="C657" s="207"/>
      <c r="D657" s="197" t="s">
        <v>238</v>
      </c>
      <c r="E657" s="208" t="s">
        <v>28</v>
      </c>
      <c r="F657" s="209" t="s">
        <v>1012</v>
      </c>
      <c r="G657" s="207"/>
      <c r="H657" s="210">
        <v>1.69</v>
      </c>
      <c r="I657" s="211"/>
      <c r="J657" s="207"/>
      <c r="K657" s="207"/>
      <c r="L657" s="212"/>
      <c r="M657" s="213"/>
      <c r="N657" s="214"/>
      <c r="O657" s="214"/>
      <c r="P657" s="214"/>
      <c r="Q657" s="214"/>
      <c r="R657" s="214"/>
      <c r="S657" s="214"/>
      <c r="T657" s="215"/>
      <c r="AT657" s="216" t="s">
        <v>238</v>
      </c>
      <c r="AU657" s="216" t="s">
        <v>85</v>
      </c>
      <c r="AV657" s="14" t="s">
        <v>85</v>
      </c>
      <c r="AW657" s="14" t="s">
        <v>35</v>
      </c>
      <c r="AX657" s="14" t="s">
        <v>82</v>
      </c>
      <c r="AY657" s="216" t="s">
        <v>228</v>
      </c>
    </row>
    <row r="658" spans="1:65" s="2" customFormat="1" ht="37.9" customHeight="1">
      <c r="A658" s="36"/>
      <c r="B658" s="37"/>
      <c r="C658" s="177" t="s">
        <v>1013</v>
      </c>
      <c r="D658" s="177" t="s">
        <v>230</v>
      </c>
      <c r="E658" s="178" t="s">
        <v>1014</v>
      </c>
      <c r="F658" s="179" t="s">
        <v>1015</v>
      </c>
      <c r="G658" s="180" t="s">
        <v>275</v>
      </c>
      <c r="H658" s="181">
        <v>57.63</v>
      </c>
      <c r="I658" s="182"/>
      <c r="J658" s="183">
        <f>ROUND(I658*H658,2)</f>
        <v>0</v>
      </c>
      <c r="K658" s="179" t="s">
        <v>234</v>
      </c>
      <c r="L658" s="41"/>
      <c r="M658" s="184" t="s">
        <v>28</v>
      </c>
      <c r="N658" s="185" t="s">
        <v>45</v>
      </c>
      <c r="O658" s="66"/>
      <c r="P658" s="186">
        <f>O658*H658</f>
        <v>0</v>
      </c>
      <c r="Q658" s="186">
        <v>0</v>
      </c>
      <c r="R658" s="186">
        <f>Q658*H658</f>
        <v>0</v>
      </c>
      <c r="S658" s="186">
        <v>0</v>
      </c>
      <c r="T658" s="187">
        <f>S658*H658</f>
        <v>0</v>
      </c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R658" s="188" t="s">
        <v>320</v>
      </c>
      <c r="AT658" s="188" t="s">
        <v>230</v>
      </c>
      <c r="AU658" s="188" t="s">
        <v>85</v>
      </c>
      <c r="AY658" s="19" t="s">
        <v>228</v>
      </c>
      <c r="BE658" s="189">
        <f>IF(N658="základní",J658,0)</f>
        <v>0</v>
      </c>
      <c r="BF658" s="189">
        <f>IF(N658="snížená",J658,0)</f>
        <v>0</v>
      </c>
      <c r="BG658" s="189">
        <f>IF(N658="zákl. přenesená",J658,0)</f>
        <v>0</v>
      </c>
      <c r="BH658" s="189">
        <f>IF(N658="sníž. přenesená",J658,0)</f>
        <v>0</v>
      </c>
      <c r="BI658" s="189">
        <f>IF(N658="nulová",J658,0)</f>
        <v>0</v>
      </c>
      <c r="BJ658" s="19" t="s">
        <v>82</v>
      </c>
      <c r="BK658" s="189">
        <f>ROUND(I658*H658,2)</f>
        <v>0</v>
      </c>
      <c r="BL658" s="19" t="s">
        <v>320</v>
      </c>
      <c r="BM658" s="188" t="s">
        <v>1016</v>
      </c>
    </row>
    <row r="659" spans="1:47" s="2" customFormat="1" ht="11.25">
      <c r="A659" s="36"/>
      <c r="B659" s="37"/>
      <c r="C659" s="38"/>
      <c r="D659" s="190" t="s">
        <v>236</v>
      </c>
      <c r="E659" s="38"/>
      <c r="F659" s="191" t="s">
        <v>1017</v>
      </c>
      <c r="G659" s="38"/>
      <c r="H659" s="38"/>
      <c r="I659" s="192"/>
      <c r="J659" s="38"/>
      <c r="K659" s="38"/>
      <c r="L659" s="41"/>
      <c r="M659" s="193"/>
      <c r="N659" s="194"/>
      <c r="O659" s="66"/>
      <c r="P659" s="66"/>
      <c r="Q659" s="66"/>
      <c r="R659" s="66"/>
      <c r="S659" s="66"/>
      <c r="T659" s="67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T659" s="19" t="s">
        <v>236</v>
      </c>
      <c r="AU659" s="19" t="s">
        <v>85</v>
      </c>
    </row>
    <row r="660" spans="2:51" s="14" customFormat="1" ht="11.25">
      <c r="B660" s="206"/>
      <c r="C660" s="207"/>
      <c r="D660" s="197" t="s">
        <v>238</v>
      </c>
      <c r="E660" s="208" t="s">
        <v>28</v>
      </c>
      <c r="F660" s="209" t="s">
        <v>160</v>
      </c>
      <c r="G660" s="207"/>
      <c r="H660" s="210">
        <v>57.63</v>
      </c>
      <c r="I660" s="211"/>
      <c r="J660" s="207"/>
      <c r="K660" s="207"/>
      <c r="L660" s="212"/>
      <c r="M660" s="213"/>
      <c r="N660" s="214"/>
      <c r="O660" s="214"/>
      <c r="P660" s="214"/>
      <c r="Q660" s="214"/>
      <c r="R660" s="214"/>
      <c r="S660" s="214"/>
      <c r="T660" s="215"/>
      <c r="AT660" s="216" t="s">
        <v>238</v>
      </c>
      <c r="AU660" s="216" t="s">
        <v>85</v>
      </c>
      <c r="AV660" s="14" t="s">
        <v>85</v>
      </c>
      <c r="AW660" s="14" t="s">
        <v>35</v>
      </c>
      <c r="AX660" s="14" t="s">
        <v>82</v>
      </c>
      <c r="AY660" s="216" t="s">
        <v>228</v>
      </c>
    </row>
    <row r="661" spans="1:65" s="2" customFormat="1" ht="24.2" customHeight="1">
      <c r="A661" s="36"/>
      <c r="B661" s="37"/>
      <c r="C661" s="177" t="s">
        <v>1018</v>
      </c>
      <c r="D661" s="177" t="s">
        <v>230</v>
      </c>
      <c r="E661" s="178" t="s">
        <v>1019</v>
      </c>
      <c r="F661" s="179" t="s">
        <v>1020</v>
      </c>
      <c r="G661" s="180" t="s">
        <v>323</v>
      </c>
      <c r="H661" s="181">
        <v>56.525</v>
      </c>
      <c r="I661" s="182"/>
      <c r="J661" s="183">
        <f>ROUND(I661*H661,2)</f>
        <v>0</v>
      </c>
      <c r="K661" s="179" t="s">
        <v>234</v>
      </c>
      <c r="L661" s="41"/>
      <c r="M661" s="184" t="s">
        <v>28</v>
      </c>
      <c r="N661" s="185" t="s">
        <v>45</v>
      </c>
      <c r="O661" s="66"/>
      <c r="P661" s="186">
        <f>O661*H661</f>
        <v>0</v>
      </c>
      <c r="Q661" s="186">
        <v>0.0005</v>
      </c>
      <c r="R661" s="186">
        <f>Q661*H661</f>
        <v>0.0282625</v>
      </c>
      <c r="S661" s="186">
        <v>0</v>
      </c>
      <c r="T661" s="187">
        <f>S661*H661</f>
        <v>0</v>
      </c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R661" s="188" t="s">
        <v>320</v>
      </c>
      <c r="AT661" s="188" t="s">
        <v>230</v>
      </c>
      <c r="AU661" s="188" t="s">
        <v>85</v>
      </c>
      <c r="AY661" s="19" t="s">
        <v>228</v>
      </c>
      <c r="BE661" s="189">
        <f>IF(N661="základní",J661,0)</f>
        <v>0</v>
      </c>
      <c r="BF661" s="189">
        <f>IF(N661="snížená",J661,0)</f>
        <v>0</v>
      </c>
      <c r="BG661" s="189">
        <f>IF(N661="zákl. přenesená",J661,0)</f>
        <v>0</v>
      </c>
      <c r="BH661" s="189">
        <f>IF(N661="sníž. přenesená",J661,0)</f>
        <v>0</v>
      </c>
      <c r="BI661" s="189">
        <f>IF(N661="nulová",J661,0)</f>
        <v>0</v>
      </c>
      <c r="BJ661" s="19" t="s">
        <v>82</v>
      </c>
      <c r="BK661" s="189">
        <f>ROUND(I661*H661,2)</f>
        <v>0</v>
      </c>
      <c r="BL661" s="19" t="s">
        <v>320</v>
      </c>
      <c r="BM661" s="188" t="s">
        <v>1021</v>
      </c>
    </row>
    <row r="662" spans="1:47" s="2" customFormat="1" ht="11.25">
      <c r="A662" s="36"/>
      <c r="B662" s="37"/>
      <c r="C662" s="38"/>
      <c r="D662" s="190" t="s">
        <v>236</v>
      </c>
      <c r="E662" s="38"/>
      <c r="F662" s="191" t="s">
        <v>1022</v>
      </c>
      <c r="G662" s="38"/>
      <c r="H662" s="38"/>
      <c r="I662" s="192"/>
      <c r="J662" s="38"/>
      <c r="K662" s="38"/>
      <c r="L662" s="41"/>
      <c r="M662" s="193"/>
      <c r="N662" s="194"/>
      <c r="O662" s="66"/>
      <c r="P662" s="66"/>
      <c r="Q662" s="66"/>
      <c r="R662" s="66"/>
      <c r="S662" s="66"/>
      <c r="T662" s="67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T662" s="19" t="s">
        <v>236</v>
      </c>
      <c r="AU662" s="19" t="s">
        <v>85</v>
      </c>
    </row>
    <row r="663" spans="2:51" s="14" customFormat="1" ht="11.25">
      <c r="B663" s="206"/>
      <c r="C663" s="207"/>
      <c r="D663" s="197" t="s">
        <v>238</v>
      </c>
      <c r="E663" s="208" t="s">
        <v>28</v>
      </c>
      <c r="F663" s="209" t="s">
        <v>158</v>
      </c>
      <c r="G663" s="207"/>
      <c r="H663" s="210">
        <v>56.525</v>
      </c>
      <c r="I663" s="211"/>
      <c r="J663" s="207"/>
      <c r="K663" s="207"/>
      <c r="L663" s="212"/>
      <c r="M663" s="213"/>
      <c r="N663" s="214"/>
      <c r="O663" s="214"/>
      <c r="P663" s="214"/>
      <c r="Q663" s="214"/>
      <c r="R663" s="214"/>
      <c r="S663" s="214"/>
      <c r="T663" s="215"/>
      <c r="AT663" s="216" t="s">
        <v>238</v>
      </c>
      <c r="AU663" s="216" t="s">
        <v>85</v>
      </c>
      <c r="AV663" s="14" t="s">
        <v>85</v>
      </c>
      <c r="AW663" s="14" t="s">
        <v>35</v>
      </c>
      <c r="AX663" s="14" t="s">
        <v>82</v>
      </c>
      <c r="AY663" s="216" t="s">
        <v>228</v>
      </c>
    </row>
    <row r="664" spans="1:65" s="2" customFormat="1" ht="44.25" customHeight="1">
      <c r="A664" s="36"/>
      <c r="B664" s="37"/>
      <c r="C664" s="177" t="s">
        <v>1023</v>
      </c>
      <c r="D664" s="177" t="s">
        <v>230</v>
      </c>
      <c r="E664" s="178" t="s">
        <v>1024</v>
      </c>
      <c r="F664" s="179" t="s">
        <v>1025</v>
      </c>
      <c r="G664" s="180" t="s">
        <v>264</v>
      </c>
      <c r="H664" s="181">
        <v>2.305</v>
      </c>
      <c r="I664" s="182"/>
      <c r="J664" s="183">
        <f>ROUND(I664*H664,2)</f>
        <v>0</v>
      </c>
      <c r="K664" s="179" t="s">
        <v>234</v>
      </c>
      <c r="L664" s="41"/>
      <c r="M664" s="184" t="s">
        <v>28</v>
      </c>
      <c r="N664" s="185" t="s">
        <v>45</v>
      </c>
      <c r="O664" s="66"/>
      <c r="P664" s="186">
        <f>O664*H664</f>
        <v>0</v>
      </c>
      <c r="Q664" s="186">
        <v>0</v>
      </c>
      <c r="R664" s="186">
        <f>Q664*H664</f>
        <v>0</v>
      </c>
      <c r="S664" s="186">
        <v>0</v>
      </c>
      <c r="T664" s="187">
        <f>S664*H664</f>
        <v>0</v>
      </c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R664" s="188" t="s">
        <v>320</v>
      </c>
      <c r="AT664" s="188" t="s">
        <v>230</v>
      </c>
      <c r="AU664" s="188" t="s">
        <v>85</v>
      </c>
      <c r="AY664" s="19" t="s">
        <v>228</v>
      </c>
      <c r="BE664" s="189">
        <f>IF(N664="základní",J664,0)</f>
        <v>0</v>
      </c>
      <c r="BF664" s="189">
        <f>IF(N664="snížená",J664,0)</f>
        <v>0</v>
      </c>
      <c r="BG664" s="189">
        <f>IF(N664="zákl. přenesená",J664,0)</f>
        <v>0</v>
      </c>
      <c r="BH664" s="189">
        <f>IF(N664="sníž. přenesená",J664,0)</f>
        <v>0</v>
      </c>
      <c r="BI664" s="189">
        <f>IF(N664="nulová",J664,0)</f>
        <v>0</v>
      </c>
      <c r="BJ664" s="19" t="s">
        <v>82</v>
      </c>
      <c r="BK664" s="189">
        <f>ROUND(I664*H664,2)</f>
        <v>0</v>
      </c>
      <c r="BL664" s="19" t="s">
        <v>320</v>
      </c>
      <c r="BM664" s="188" t="s">
        <v>1026</v>
      </c>
    </row>
    <row r="665" spans="1:47" s="2" customFormat="1" ht="11.25">
      <c r="A665" s="36"/>
      <c r="B665" s="37"/>
      <c r="C665" s="38"/>
      <c r="D665" s="190" t="s">
        <v>236</v>
      </c>
      <c r="E665" s="38"/>
      <c r="F665" s="191" t="s">
        <v>1027</v>
      </c>
      <c r="G665" s="38"/>
      <c r="H665" s="38"/>
      <c r="I665" s="192"/>
      <c r="J665" s="38"/>
      <c r="K665" s="38"/>
      <c r="L665" s="41"/>
      <c r="M665" s="193"/>
      <c r="N665" s="194"/>
      <c r="O665" s="66"/>
      <c r="P665" s="66"/>
      <c r="Q665" s="66"/>
      <c r="R665" s="66"/>
      <c r="S665" s="66"/>
      <c r="T665" s="67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T665" s="19" t="s">
        <v>236</v>
      </c>
      <c r="AU665" s="19" t="s">
        <v>85</v>
      </c>
    </row>
    <row r="666" spans="1:65" s="2" customFormat="1" ht="49.15" customHeight="1">
      <c r="A666" s="36"/>
      <c r="B666" s="37"/>
      <c r="C666" s="177" t="s">
        <v>1028</v>
      </c>
      <c r="D666" s="177" t="s">
        <v>230</v>
      </c>
      <c r="E666" s="178" t="s">
        <v>1029</v>
      </c>
      <c r="F666" s="179" t="s">
        <v>1030</v>
      </c>
      <c r="G666" s="180" t="s">
        <v>264</v>
      </c>
      <c r="H666" s="181">
        <v>2.305</v>
      </c>
      <c r="I666" s="182"/>
      <c r="J666" s="183">
        <f>ROUND(I666*H666,2)</f>
        <v>0</v>
      </c>
      <c r="K666" s="179" t="s">
        <v>234</v>
      </c>
      <c r="L666" s="41"/>
      <c r="M666" s="184" t="s">
        <v>28</v>
      </c>
      <c r="N666" s="185" t="s">
        <v>45</v>
      </c>
      <c r="O666" s="66"/>
      <c r="P666" s="186">
        <f>O666*H666</f>
        <v>0</v>
      </c>
      <c r="Q666" s="186">
        <v>0</v>
      </c>
      <c r="R666" s="186">
        <f>Q666*H666</f>
        <v>0</v>
      </c>
      <c r="S666" s="186">
        <v>0</v>
      </c>
      <c r="T666" s="187">
        <f>S666*H666</f>
        <v>0</v>
      </c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R666" s="188" t="s">
        <v>320</v>
      </c>
      <c r="AT666" s="188" t="s">
        <v>230</v>
      </c>
      <c r="AU666" s="188" t="s">
        <v>85</v>
      </c>
      <c r="AY666" s="19" t="s">
        <v>228</v>
      </c>
      <c r="BE666" s="189">
        <f>IF(N666="základní",J666,0)</f>
        <v>0</v>
      </c>
      <c r="BF666" s="189">
        <f>IF(N666="snížená",J666,0)</f>
        <v>0</v>
      </c>
      <c r="BG666" s="189">
        <f>IF(N666="zákl. přenesená",J666,0)</f>
        <v>0</v>
      </c>
      <c r="BH666" s="189">
        <f>IF(N666="sníž. přenesená",J666,0)</f>
        <v>0</v>
      </c>
      <c r="BI666" s="189">
        <f>IF(N666="nulová",J666,0)</f>
        <v>0</v>
      </c>
      <c r="BJ666" s="19" t="s">
        <v>82</v>
      </c>
      <c r="BK666" s="189">
        <f>ROUND(I666*H666,2)</f>
        <v>0</v>
      </c>
      <c r="BL666" s="19" t="s">
        <v>320</v>
      </c>
      <c r="BM666" s="188" t="s">
        <v>1031</v>
      </c>
    </row>
    <row r="667" spans="1:47" s="2" customFormat="1" ht="11.25">
      <c r="A667" s="36"/>
      <c r="B667" s="37"/>
      <c r="C667" s="38"/>
      <c r="D667" s="190" t="s">
        <v>236</v>
      </c>
      <c r="E667" s="38"/>
      <c r="F667" s="191" t="s">
        <v>1032</v>
      </c>
      <c r="G667" s="38"/>
      <c r="H667" s="38"/>
      <c r="I667" s="192"/>
      <c r="J667" s="38"/>
      <c r="K667" s="38"/>
      <c r="L667" s="41"/>
      <c r="M667" s="193"/>
      <c r="N667" s="194"/>
      <c r="O667" s="66"/>
      <c r="P667" s="66"/>
      <c r="Q667" s="66"/>
      <c r="R667" s="66"/>
      <c r="S667" s="66"/>
      <c r="T667" s="67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T667" s="19" t="s">
        <v>236</v>
      </c>
      <c r="AU667" s="19" t="s">
        <v>85</v>
      </c>
    </row>
    <row r="668" spans="2:63" s="12" customFormat="1" ht="22.9" customHeight="1">
      <c r="B668" s="161"/>
      <c r="C668" s="162"/>
      <c r="D668" s="163" t="s">
        <v>73</v>
      </c>
      <c r="E668" s="175" t="s">
        <v>1033</v>
      </c>
      <c r="F668" s="175" t="s">
        <v>1034</v>
      </c>
      <c r="G668" s="162"/>
      <c r="H668" s="162"/>
      <c r="I668" s="165"/>
      <c r="J668" s="176">
        <f>BK668</f>
        <v>0</v>
      </c>
      <c r="K668" s="162"/>
      <c r="L668" s="167"/>
      <c r="M668" s="168"/>
      <c r="N668" s="169"/>
      <c r="O668" s="169"/>
      <c r="P668" s="170">
        <f>SUM(P669:P676)</f>
        <v>0</v>
      </c>
      <c r="Q668" s="169"/>
      <c r="R668" s="170">
        <f>SUM(R669:R676)</f>
        <v>0.073416</v>
      </c>
      <c r="S668" s="169"/>
      <c r="T668" s="171">
        <f>SUM(T669:T676)</f>
        <v>0</v>
      </c>
      <c r="AR668" s="172" t="s">
        <v>85</v>
      </c>
      <c r="AT668" s="173" t="s">
        <v>73</v>
      </c>
      <c r="AU668" s="173" t="s">
        <v>82</v>
      </c>
      <c r="AY668" s="172" t="s">
        <v>228</v>
      </c>
      <c r="BK668" s="174">
        <f>SUM(BK669:BK676)</f>
        <v>0</v>
      </c>
    </row>
    <row r="669" spans="1:65" s="2" customFormat="1" ht="24.2" customHeight="1">
      <c r="A669" s="36"/>
      <c r="B669" s="37"/>
      <c r="C669" s="177" t="s">
        <v>1035</v>
      </c>
      <c r="D669" s="177" t="s">
        <v>230</v>
      </c>
      <c r="E669" s="178" t="s">
        <v>1036</v>
      </c>
      <c r="F669" s="179" t="s">
        <v>1037</v>
      </c>
      <c r="G669" s="180" t="s">
        <v>275</v>
      </c>
      <c r="H669" s="181">
        <v>61.18</v>
      </c>
      <c r="I669" s="182"/>
      <c r="J669" s="183">
        <f>ROUND(I669*H669,2)</f>
        <v>0</v>
      </c>
      <c r="K669" s="179" t="s">
        <v>28</v>
      </c>
      <c r="L669" s="41"/>
      <c r="M669" s="184" t="s">
        <v>28</v>
      </c>
      <c r="N669" s="185" t="s">
        <v>45</v>
      </c>
      <c r="O669" s="66"/>
      <c r="P669" s="186">
        <f>O669*H669</f>
        <v>0</v>
      </c>
      <c r="Q669" s="186">
        <v>0.0003</v>
      </c>
      <c r="R669" s="186">
        <f>Q669*H669</f>
        <v>0.018354</v>
      </c>
      <c r="S669" s="186">
        <v>0</v>
      </c>
      <c r="T669" s="187">
        <f>S669*H669</f>
        <v>0</v>
      </c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R669" s="188" t="s">
        <v>320</v>
      </c>
      <c r="AT669" s="188" t="s">
        <v>230</v>
      </c>
      <c r="AU669" s="188" t="s">
        <v>85</v>
      </c>
      <c r="AY669" s="19" t="s">
        <v>228</v>
      </c>
      <c r="BE669" s="189">
        <f>IF(N669="základní",J669,0)</f>
        <v>0</v>
      </c>
      <c r="BF669" s="189">
        <f>IF(N669="snížená",J669,0)</f>
        <v>0</v>
      </c>
      <c r="BG669" s="189">
        <f>IF(N669="zákl. přenesená",J669,0)</f>
        <v>0</v>
      </c>
      <c r="BH669" s="189">
        <f>IF(N669="sníž. přenesená",J669,0)</f>
        <v>0</v>
      </c>
      <c r="BI669" s="189">
        <f>IF(N669="nulová",J669,0)</f>
        <v>0</v>
      </c>
      <c r="BJ669" s="19" t="s">
        <v>82</v>
      </c>
      <c r="BK669" s="189">
        <f>ROUND(I669*H669,2)</f>
        <v>0</v>
      </c>
      <c r="BL669" s="19" t="s">
        <v>320</v>
      </c>
      <c r="BM669" s="188" t="s">
        <v>1038</v>
      </c>
    </row>
    <row r="670" spans="2:51" s="14" customFormat="1" ht="11.25">
      <c r="B670" s="206"/>
      <c r="C670" s="207"/>
      <c r="D670" s="197" t="s">
        <v>238</v>
      </c>
      <c r="E670" s="208" t="s">
        <v>28</v>
      </c>
      <c r="F670" s="209" t="s">
        <v>126</v>
      </c>
      <c r="G670" s="207"/>
      <c r="H670" s="210">
        <v>61.18</v>
      </c>
      <c r="I670" s="211"/>
      <c r="J670" s="207"/>
      <c r="K670" s="207"/>
      <c r="L670" s="212"/>
      <c r="M670" s="213"/>
      <c r="N670" s="214"/>
      <c r="O670" s="214"/>
      <c r="P670" s="214"/>
      <c r="Q670" s="214"/>
      <c r="R670" s="214"/>
      <c r="S670" s="214"/>
      <c r="T670" s="215"/>
      <c r="AT670" s="216" t="s">
        <v>238</v>
      </c>
      <c r="AU670" s="216" t="s">
        <v>85</v>
      </c>
      <c r="AV670" s="14" t="s">
        <v>85</v>
      </c>
      <c r="AW670" s="14" t="s">
        <v>35</v>
      </c>
      <c r="AX670" s="14" t="s">
        <v>82</v>
      </c>
      <c r="AY670" s="216" t="s">
        <v>228</v>
      </c>
    </row>
    <row r="671" spans="1:65" s="2" customFormat="1" ht="24.2" customHeight="1">
      <c r="A671" s="36"/>
      <c r="B671" s="37"/>
      <c r="C671" s="177" t="s">
        <v>1039</v>
      </c>
      <c r="D671" s="177" t="s">
        <v>230</v>
      </c>
      <c r="E671" s="178" t="s">
        <v>1040</v>
      </c>
      <c r="F671" s="179" t="s">
        <v>1041</v>
      </c>
      <c r="G671" s="180" t="s">
        <v>275</v>
      </c>
      <c r="H671" s="181">
        <v>61.18</v>
      </c>
      <c r="I671" s="182"/>
      <c r="J671" s="183">
        <f>ROUND(I671*H671,2)</f>
        <v>0</v>
      </c>
      <c r="K671" s="179" t="s">
        <v>28</v>
      </c>
      <c r="L671" s="41"/>
      <c r="M671" s="184" t="s">
        <v>28</v>
      </c>
      <c r="N671" s="185" t="s">
        <v>45</v>
      </c>
      <c r="O671" s="66"/>
      <c r="P671" s="186">
        <f>O671*H671</f>
        <v>0</v>
      </c>
      <c r="Q671" s="186">
        <v>0.0009</v>
      </c>
      <c r="R671" s="186">
        <f>Q671*H671</f>
        <v>0.055062</v>
      </c>
      <c r="S671" s="186">
        <v>0</v>
      </c>
      <c r="T671" s="187">
        <f>S671*H671</f>
        <v>0</v>
      </c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R671" s="188" t="s">
        <v>320</v>
      </c>
      <c r="AT671" s="188" t="s">
        <v>230</v>
      </c>
      <c r="AU671" s="188" t="s">
        <v>85</v>
      </c>
      <c r="AY671" s="19" t="s">
        <v>228</v>
      </c>
      <c r="BE671" s="189">
        <f>IF(N671="základní",J671,0)</f>
        <v>0</v>
      </c>
      <c r="BF671" s="189">
        <f>IF(N671="snížená",J671,0)</f>
        <v>0</v>
      </c>
      <c r="BG671" s="189">
        <f>IF(N671="zákl. přenesená",J671,0)</f>
        <v>0</v>
      </c>
      <c r="BH671" s="189">
        <f>IF(N671="sníž. přenesená",J671,0)</f>
        <v>0</v>
      </c>
      <c r="BI671" s="189">
        <f>IF(N671="nulová",J671,0)</f>
        <v>0</v>
      </c>
      <c r="BJ671" s="19" t="s">
        <v>82</v>
      </c>
      <c r="BK671" s="189">
        <f>ROUND(I671*H671,2)</f>
        <v>0</v>
      </c>
      <c r="BL671" s="19" t="s">
        <v>320</v>
      </c>
      <c r="BM671" s="188" t="s">
        <v>1042</v>
      </c>
    </row>
    <row r="672" spans="2:51" s="14" customFormat="1" ht="11.25">
      <c r="B672" s="206"/>
      <c r="C672" s="207"/>
      <c r="D672" s="197" t="s">
        <v>238</v>
      </c>
      <c r="E672" s="208" t="s">
        <v>28</v>
      </c>
      <c r="F672" s="209" t="s">
        <v>126</v>
      </c>
      <c r="G672" s="207"/>
      <c r="H672" s="210">
        <v>61.18</v>
      </c>
      <c r="I672" s="211"/>
      <c r="J672" s="207"/>
      <c r="K672" s="207"/>
      <c r="L672" s="212"/>
      <c r="M672" s="213"/>
      <c r="N672" s="214"/>
      <c r="O672" s="214"/>
      <c r="P672" s="214"/>
      <c r="Q672" s="214"/>
      <c r="R672" s="214"/>
      <c r="S672" s="214"/>
      <c r="T672" s="215"/>
      <c r="AT672" s="216" t="s">
        <v>238</v>
      </c>
      <c r="AU672" s="216" t="s">
        <v>85</v>
      </c>
      <c r="AV672" s="14" t="s">
        <v>85</v>
      </c>
      <c r="AW672" s="14" t="s">
        <v>35</v>
      </c>
      <c r="AX672" s="14" t="s">
        <v>82</v>
      </c>
      <c r="AY672" s="216" t="s">
        <v>228</v>
      </c>
    </row>
    <row r="673" spans="1:65" s="2" customFormat="1" ht="44.25" customHeight="1">
      <c r="A673" s="36"/>
      <c r="B673" s="37"/>
      <c r="C673" s="177" t="s">
        <v>1043</v>
      </c>
      <c r="D673" s="177" t="s">
        <v>230</v>
      </c>
      <c r="E673" s="178" t="s">
        <v>1044</v>
      </c>
      <c r="F673" s="179" t="s">
        <v>1045</v>
      </c>
      <c r="G673" s="180" t="s">
        <v>264</v>
      </c>
      <c r="H673" s="181">
        <v>0.073</v>
      </c>
      <c r="I673" s="182"/>
      <c r="J673" s="183">
        <f>ROUND(I673*H673,2)</f>
        <v>0</v>
      </c>
      <c r="K673" s="179" t="s">
        <v>234</v>
      </c>
      <c r="L673" s="41"/>
      <c r="M673" s="184" t="s">
        <v>28</v>
      </c>
      <c r="N673" s="185" t="s">
        <v>45</v>
      </c>
      <c r="O673" s="66"/>
      <c r="P673" s="186">
        <f>O673*H673</f>
        <v>0</v>
      </c>
      <c r="Q673" s="186">
        <v>0</v>
      </c>
      <c r="R673" s="186">
        <f>Q673*H673</f>
        <v>0</v>
      </c>
      <c r="S673" s="186">
        <v>0</v>
      </c>
      <c r="T673" s="187">
        <f>S673*H673</f>
        <v>0</v>
      </c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R673" s="188" t="s">
        <v>320</v>
      </c>
      <c r="AT673" s="188" t="s">
        <v>230</v>
      </c>
      <c r="AU673" s="188" t="s">
        <v>85</v>
      </c>
      <c r="AY673" s="19" t="s">
        <v>228</v>
      </c>
      <c r="BE673" s="189">
        <f>IF(N673="základní",J673,0)</f>
        <v>0</v>
      </c>
      <c r="BF673" s="189">
        <f>IF(N673="snížená",J673,0)</f>
        <v>0</v>
      </c>
      <c r="BG673" s="189">
        <f>IF(N673="zákl. přenesená",J673,0)</f>
        <v>0</v>
      </c>
      <c r="BH673" s="189">
        <f>IF(N673="sníž. přenesená",J673,0)</f>
        <v>0</v>
      </c>
      <c r="BI673" s="189">
        <f>IF(N673="nulová",J673,0)</f>
        <v>0</v>
      </c>
      <c r="BJ673" s="19" t="s">
        <v>82</v>
      </c>
      <c r="BK673" s="189">
        <f>ROUND(I673*H673,2)</f>
        <v>0</v>
      </c>
      <c r="BL673" s="19" t="s">
        <v>320</v>
      </c>
      <c r="BM673" s="188" t="s">
        <v>1046</v>
      </c>
    </row>
    <row r="674" spans="1:47" s="2" customFormat="1" ht="11.25">
      <c r="A674" s="36"/>
      <c r="B674" s="37"/>
      <c r="C674" s="38"/>
      <c r="D674" s="190" t="s">
        <v>236</v>
      </c>
      <c r="E674" s="38"/>
      <c r="F674" s="191" t="s">
        <v>1047</v>
      </c>
      <c r="G674" s="38"/>
      <c r="H674" s="38"/>
      <c r="I674" s="192"/>
      <c r="J674" s="38"/>
      <c r="K674" s="38"/>
      <c r="L674" s="41"/>
      <c r="M674" s="193"/>
      <c r="N674" s="194"/>
      <c r="O674" s="66"/>
      <c r="P674" s="66"/>
      <c r="Q674" s="66"/>
      <c r="R674" s="66"/>
      <c r="S674" s="66"/>
      <c r="T674" s="67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T674" s="19" t="s">
        <v>236</v>
      </c>
      <c r="AU674" s="19" t="s">
        <v>85</v>
      </c>
    </row>
    <row r="675" spans="1:65" s="2" customFormat="1" ht="49.15" customHeight="1">
      <c r="A675" s="36"/>
      <c r="B675" s="37"/>
      <c r="C675" s="177" t="s">
        <v>1048</v>
      </c>
      <c r="D675" s="177" t="s">
        <v>230</v>
      </c>
      <c r="E675" s="178" t="s">
        <v>1049</v>
      </c>
      <c r="F675" s="179" t="s">
        <v>1050</v>
      </c>
      <c r="G675" s="180" t="s">
        <v>264</v>
      </c>
      <c r="H675" s="181">
        <v>0.073</v>
      </c>
      <c r="I675" s="182"/>
      <c r="J675" s="183">
        <f>ROUND(I675*H675,2)</f>
        <v>0</v>
      </c>
      <c r="K675" s="179" t="s">
        <v>234</v>
      </c>
      <c r="L675" s="41"/>
      <c r="M675" s="184" t="s">
        <v>28</v>
      </c>
      <c r="N675" s="185" t="s">
        <v>45</v>
      </c>
      <c r="O675" s="66"/>
      <c r="P675" s="186">
        <f>O675*H675</f>
        <v>0</v>
      </c>
      <c r="Q675" s="186">
        <v>0</v>
      </c>
      <c r="R675" s="186">
        <f>Q675*H675</f>
        <v>0</v>
      </c>
      <c r="S675" s="186">
        <v>0</v>
      </c>
      <c r="T675" s="187">
        <f>S675*H675</f>
        <v>0</v>
      </c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R675" s="188" t="s">
        <v>320</v>
      </c>
      <c r="AT675" s="188" t="s">
        <v>230</v>
      </c>
      <c r="AU675" s="188" t="s">
        <v>85</v>
      </c>
      <c r="AY675" s="19" t="s">
        <v>228</v>
      </c>
      <c r="BE675" s="189">
        <f>IF(N675="základní",J675,0)</f>
        <v>0</v>
      </c>
      <c r="BF675" s="189">
        <f>IF(N675="snížená",J675,0)</f>
        <v>0</v>
      </c>
      <c r="BG675" s="189">
        <f>IF(N675="zákl. přenesená",J675,0)</f>
        <v>0</v>
      </c>
      <c r="BH675" s="189">
        <f>IF(N675="sníž. přenesená",J675,0)</f>
        <v>0</v>
      </c>
      <c r="BI675" s="189">
        <f>IF(N675="nulová",J675,0)</f>
        <v>0</v>
      </c>
      <c r="BJ675" s="19" t="s">
        <v>82</v>
      </c>
      <c r="BK675" s="189">
        <f>ROUND(I675*H675,2)</f>
        <v>0</v>
      </c>
      <c r="BL675" s="19" t="s">
        <v>320</v>
      </c>
      <c r="BM675" s="188" t="s">
        <v>1051</v>
      </c>
    </row>
    <row r="676" spans="1:47" s="2" customFormat="1" ht="11.25">
      <c r="A676" s="36"/>
      <c r="B676" s="37"/>
      <c r="C676" s="38"/>
      <c r="D676" s="190" t="s">
        <v>236</v>
      </c>
      <c r="E676" s="38"/>
      <c r="F676" s="191" t="s">
        <v>1052</v>
      </c>
      <c r="G676" s="38"/>
      <c r="H676" s="38"/>
      <c r="I676" s="192"/>
      <c r="J676" s="38"/>
      <c r="K676" s="38"/>
      <c r="L676" s="41"/>
      <c r="M676" s="193"/>
      <c r="N676" s="194"/>
      <c r="O676" s="66"/>
      <c r="P676" s="66"/>
      <c r="Q676" s="66"/>
      <c r="R676" s="66"/>
      <c r="S676" s="66"/>
      <c r="T676" s="67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T676" s="19" t="s">
        <v>236</v>
      </c>
      <c r="AU676" s="19" t="s">
        <v>85</v>
      </c>
    </row>
    <row r="677" spans="2:63" s="12" customFormat="1" ht="22.9" customHeight="1">
      <c r="B677" s="161"/>
      <c r="C677" s="162"/>
      <c r="D677" s="163" t="s">
        <v>73</v>
      </c>
      <c r="E677" s="175" t="s">
        <v>1053</v>
      </c>
      <c r="F677" s="175" t="s">
        <v>1054</v>
      </c>
      <c r="G677" s="162"/>
      <c r="H677" s="162"/>
      <c r="I677" s="165"/>
      <c r="J677" s="176">
        <f>BK677</f>
        <v>0</v>
      </c>
      <c r="K677" s="162"/>
      <c r="L677" s="167"/>
      <c r="M677" s="168"/>
      <c r="N677" s="169"/>
      <c r="O677" s="169"/>
      <c r="P677" s="170">
        <f>SUM(P678:P701)</f>
        <v>0</v>
      </c>
      <c r="Q677" s="169"/>
      <c r="R677" s="170">
        <f>SUM(R678:R701)</f>
        <v>0.2531506</v>
      </c>
      <c r="S677" s="169"/>
      <c r="T677" s="171">
        <f>SUM(T678:T701)</f>
        <v>0</v>
      </c>
      <c r="AR677" s="172" t="s">
        <v>85</v>
      </c>
      <c r="AT677" s="173" t="s">
        <v>73</v>
      </c>
      <c r="AU677" s="173" t="s">
        <v>82</v>
      </c>
      <c r="AY677" s="172" t="s">
        <v>228</v>
      </c>
      <c r="BK677" s="174">
        <f>SUM(BK678:BK701)</f>
        <v>0</v>
      </c>
    </row>
    <row r="678" spans="1:65" s="2" customFormat="1" ht="37.9" customHeight="1">
      <c r="A678" s="36"/>
      <c r="B678" s="37"/>
      <c r="C678" s="177" t="s">
        <v>1055</v>
      </c>
      <c r="D678" s="177" t="s">
        <v>230</v>
      </c>
      <c r="E678" s="178" t="s">
        <v>1056</v>
      </c>
      <c r="F678" s="179" t="s">
        <v>1057</v>
      </c>
      <c r="G678" s="180" t="s">
        <v>275</v>
      </c>
      <c r="H678" s="181">
        <v>12.72</v>
      </c>
      <c r="I678" s="182"/>
      <c r="J678" s="183">
        <f>ROUND(I678*H678,2)</f>
        <v>0</v>
      </c>
      <c r="K678" s="179" t="s">
        <v>234</v>
      </c>
      <c r="L678" s="41"/>
      <c r="M678" s="184" t="s">
        <v>28</v>
      </c>
      <c r="N678" s="185" t="s">
        <v>45</v>
      </c>
      <c r="O678" s="66"/>
      <c r="P678" s="186">
        <f>O678*H678</f>
        <v>0</v>
      </c>
      <c r="Q678" s="186">
        <v>0.006</v>
      </c>
      <c r="R678" s="186">
        <f>Q678*H678</f>
        <v>0.07632</v>
      </c>
      <c r="S678" s="186">
        <v>0</v>
      </c>
      <c r="T678" s="187">
        <f>S678*H678</f>
        <v>0</v>
      </c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R678" s="188" t="s">
        <v>320</v>
      </c>
      <c r="AT678" s="188" t="s">
        <v>230</v>
      </c>
      <c r="AU678" s="188" t="s">
        <v>85</v>
      </c>
      <c r="AY678" s="19" t="s">
        <v>228</v>
      </c>
      <c r="BE678" s="189">
        <f>IF(N678="základní",J678,0)</f>
        <v>0</v>
      </c>
      <c r="BF678" s="189">
        <f>IF(N678="snížená",J678,0)</f>
        <v>0</v>
      </c>
      <c r="BG678" s="189">
        <f>IF(N678="zákl. přenesená",J678,0)</f>
        <v>0</v>
      </c>
      <c r="BH678" s="189">
        <f>IF(N678="sníž. přenesená",J678,0)</f>
        <v>0</v>
      </c>
      <c r="BI678" s="189">
        <f>IF(N678="nulová",J678,0)</f>
        <v>0</v>
      </c>
      <c r="BJ678" s="19" t="s">
        <v>82</v>
      </c>
      <c r="BK678" s="189">
        <f>ROUND(I678*H678,2)</f>
        <v>0</v>
      </c>
      <c r="BL678" s="19" t="s">
        <v>320</v>
      </c>
      <c r="BM678" s="188" t="s">
        <v>1058</v>
      </c>
    </row>
    <row r="679" spans="1:47" s="2" customFormat="1" ht="11.25">
      <c r="A679" s="36"/>
      <c r="B679" s="37"/>
      <c r="C679" s="38"/>
      <c r="D679" s="190" t="s">
        <v>236</v>
      </c>
      <c r="E679" s="38"/>
      <c r="F679" s="191" t="s">
        <v>1059</v>
      </c>
      <c r="G679" s="38"/>
      <c r="H679" s="38"/>
      <c r="I679" s="192"/>
      <c r="J679" s="38"/>
      <c r="K679" s="38"/>
      <c r="L679" s="41"/>
      <c r="M679" s="193"/>
      <c r="N679" s="194"/>
      <c r="O679" s="66"/>
      <c r="P679" s="66"/>
      <c r="Q679" s="66"/>
      <c r="R679" s="66"/>
      <c r="S679" s="66"/>
      <c r="T679" s="67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T679" s="19" t="s">
        <v>236</v>
      </c>
      <c r="AU679" s="19" t="s">
        <v>85</v>
      </c>
    </row>
    <row r="680" spans="2:51" s="14" customFormat="1" ht="11.25">
      <c r="B680" s="206"/>
      <c r="C680" s="207"/>
      <c r="D680" s="197" t="s">
        <v>238</v>
      </c>
      <c r="E680" s="208" t="s">
        <v>28</v>
      </c>
      <c r="F680" s="209" t="s">
        <v>136</v>
      </c>
      <c r="G680" s="207"/>
      <c r="H680" s="210">
        <v>12.72</v>
      </c>
      <c r="I680" s="211"/>
      <c r="J680" s="207"/>
      <c r="K680" s="207"/>
      <c r="L680" s="212"/>
      <c r="M680" s="213"/>
      <c r="N680" s="214"/>
      <c r="O680" s="214"/>
      <c r="P680" s="214"/>
      <c r="Q680" s="214"/>
      <c r="R680" s="214"/>
      <c r="S680" s="214"/>
      <c r="T680" s="215"/>
      <c r="AT680" s="216" t="s">
        <v>238</v>
      </c>
      <c r="AU680" s="216" t="s">
        <v>85</v>
      </c>
      <c r="AV680" s="14" t="s">
        <v>85</v>
      </c>
      <c r="AW680" s="14" t="s">
        <v>35</v>
      </c>
      <c r="AX680" s="14" t="s">
        <v>82</v>
      </c>
      <c r="AY680" s="216" t="s">
        <v>228</v>
      </c>
    </row>
    <row r="681" spans="1:65" s="2" customFormat="1" ht="16.5" customHeight="1">
      <c r="A681" s="36"/>
      <c r="B681" s="37"/>
      <c r="C681" s="228" t="s">
        <v>1060</v>
      </c>
      <c r="D681" s="228" t="s">
        <v>395</v>
      </c>
      <c r="E681" s="229" t="s">
        <v>1061</v>
      </c>
      <c r="F681" s="230" t="s">
        <v>1062</v>
      </c>
      <c r="G681" s="231" t="s">
        <v>275</v>
      </c>
      <c r="H681" s="232">
        <v>13.992</v>
      </c>
      <c r="I681" s="233"/>
      <c r="J681" s="234">
        <f>ROUND(I681*H681,2)</f>
        <v>0</v>
      </c>
      <c r="K681" s="230" t="s">
        <v>234</v>
      </c>
      <c r="L681" s="235"/>
      <c r="M681" s="236" t="s">
        <v>28</v>
      </c>
      <c r="N681" s="237" t="s">
        <v>45</v>
      </c>
      <c r="O681" s="66"/>
      <c r="P681" s="186">
        <f>O681*H681</f>
        <v>0</v>
      </c>
      <c r="Q681" s="186">
        <v>0.0118</v>
      </c>
      <c r="R681" s="186">
        <f>Q681*H681</f>
        <v>0.16510560000000002</v>
      </c>
      <c r="S681" s="186">
        <v>0</v>
      </c>
      <c r="T681" s="187">
        <f>S681*H681</f>
        <v>0</v>
      </c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R681" s="188" t="s">
        <v>420</v>
      </c>
      <c r="AT681" s="188" t="s">
        <v>395</v>
      </c>
      <c r="AU681" s="188" t="s">
        <v>85</v>
      </c>
      <c r="AY681" s="19" t="s">
        <v>228</v>
      </c>
      <c r="BE681" s="189">
        <f>IF(N681="základní",J681,0)</f>
        <v>0</v>
      </c>
      <c r="BF681" s="189">
        <f>IF(N681="snížená",J681,0)</f>
        <v>0</v>
      </c>
      <c r="BG681" s="189">
        <f>IF(N681="zákl. přenesená",J681,0)</f>
        <v>0</v>
      </c>
      <c r="BH681" s="189">
        <f>IF(N681="sníž. přenesená",J681,0)</f>
        <v>0</v>
      </c>
      <c r="BI681" s="189">
        <f>IF(N681="nulová",J681,0)</f>
        <v>0</v>
      </c>
      <c r="BJ681" s="19" t="s">
        <v>82</v>
      </c>
      <c r="BK681" s="189">
        <f>ROUND(I681*H681,2)</f>
        <v>0</v>
      </c>
      <c r="BL681" s="19" t="s">
        <v>320</v>
      </c>
      <c r="BM681" s="188" t="s">
        <v>1063</v>
      </c>
    </row>
    <row r="682" spans="2:51" s="14" customFormat="1" ht="11.25">
      <c r="B682" s="206"/>
      <c r="C682" s="207"/>
      <c r="D682" s="197" t="s">
        <v>238</v>
      </c>
      <c r="E682" s="208" t="s">
        <v>28</v>
      </c>
      <c r="F682" s="209" t="s">
        <v>1064</v>
      </c>
      <c r="G682" s="207"/>
      <c r="H682" s="210">
        <v>13.992</v>
      </c>
      <c r="I682" s="211"/>
      <c r="J682" s="207"/>
      <c r="K682" s="207"/>
      <c r="L682" s="212"/>
      <c r="M682" s="213"/>
      <c r="N682" s="214"/>
      <c r="O682" s="214"/>
      <c r="P682" s="214"/>
      <c r="Q682" s="214"/>
      <c r="R682" s="214"/>
      <c r="S682" s="214"/>
      <c r="T682" s="215"/>
      <c r="AT682" s="216" t="s">
        <v>238</v>
      </c>
      <c r="AU682" s="216" t="s">
        <v>85</v>
      </c>
      <c r="AV682" s="14" t="s">
        <v>85</v>
      </c>
      <c r="AW682" s="14" t="s">
        <v>35</v>
      </c>
      <c r="AX682" s="14" t="s">
        <v>82</v>
      </c>
      <c r="AY682" s="216" t="s">
        <v>228</v>
      </c>
    </row>
    <row r="683" spans="1:65" s="2" customFormat="1" ht="33" customHeight="1">
      <c r="A683" s="36"/>
      <c r="B683" s="37"/>
      <c r="C683" s="177" t="s">
        <v>1065</v>
      </c>
      <c r="D683" s="177" t="s">
        <v>230</v>
      </c>
      <c r="E683" s="178" t="s">
        <v>1066</v>
      </c>
      <c r="F683" s="179" t="s">
        <v>1067</v>
      </c>
      <c r="G683" s="180" t="s">
        <v>275</v>
      </c>
      <c r="H683" s="181">
        <v>12.72</v>
      </c>
      <c r="I683" s="182"/>
      <c r="J683" s="183">
        <f>ROUND(I683*H683,2)</f>
        <v>0</v>
      </c>
      <c r="K683" s="179" t="s">
        <v>234</v>
      </c>
      <c r="L683" s="41"/>
      <c r="M683" s="184" t="s">
        <v>28</v>
      </c>
      <c r="N683" s="185" t="s">
        <v>45</v>
      </c>
      <c r="O683" s="66"/>
      <c r="P683" s="186">
        <f>O683*H683</f>
        <v>0</v>
      </c>
      <c r="Q683" s="186">
        <v>0</v>
      </c>
      <c r="R683" s="186">
        <f>Q683*H683</f>
        <v>0</v>
      </c>
      <c r="S683" s="186">
        <v>0</v>
      </c>
      <c r="T683" s="187">
        <f>S683*H683</f>
        <v>0</v>
      </c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R683" s="188" t="s">
        <v>320</v>
      </c>
      <c r="AT683" s="188" t="s">
        <v>230</v>
      </c>
      <c r="AU683" s="188" t="s">
        <v>85</v>
      </c>
      <c r="AY683" s="19" t="s">
        <v>228</v>
      </c>
      <c r="BE683" s="189">
        <f>IF(N683="základní",J683,0)</f>
        <v>0</v>
      </c>
      <c r="BF683" s="189">
        <f>IF(N683="snížená",J683,0)</f>
        <v>0</v>
      </c>
      <c r="BG683" s="189">
        <f>IF(N683="zákl. přenesená",J683,0)</f>
        <v>0</v>
      </c>
      <c r="BH683" s="189">
        <f>IF(N683="sníž. přenesená",J683,0)</f>
        <v>0</v>
      </c>
      <c r="BI683" s="189">
        <f>IF(N683="nulová",J683,0)</f>
        <v>0</v>
      </c>
      <c r="BJ683" s="19" t="s">
        <v>82</v>
      </c>
      <c r="BK683" s="189">
        <f>ROUND(I683*H683,2)</f>
        <v>0</v>
      </c>
      <c r="BL683" s="19" t="s">
        <v>320</v>
      </c>
      <c r="BM683" s="188" t="s">
        <v>1068</v>
      </c>
    </row>
    <row r="684" spans="1:47" s="2" customFormat="1" ht="11.25">
      <c r="A684" s="36"/>
      <c r="B684" s="37"/>
      <c r="C684" s="38"/>
      <c r="D684" s="190" t="s">
        <v>236</v>
      </c>
      <c r="E684" s="38"/>
      <c r="F684" s="191" t="s">
        <v>1069</v>
      </c>
      <c r="G684" s="38"/>
      <c r="H684" s="38"/>
      <c r="I684" s="192"/>
      <c r="J684" s="38"/>
      <c r="K684" s="38"/>
      <c r="L684" s="41"/>
      <c r="M684" s="193"/>
      <c r="N684" s="194"/>
      <c r="O684" s="66"/>
      <c r="P684" s="66"/>
      <c r="Q684" s="66"/>
      <c r="R684" s="66"/>
      <c r="S684" s="66"/>
      <c r="T684" s="67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T684" s="19" t="s">
        <v>236</v>
      </c>
      <c r="AU684" s="19" t="s">
        <v>85</v>
      </c>
    </row>
    <row r="685" spans="2:51" s="14" customFormat="1" ht="11.25">
      <c r="B685" s="206"/>
      <c r="C685" s="207"/>
      <c r="D685" s="197" t="s">
        <v>238</v>
      </c>
      <c r="E685" s="208" t="s">
        <v>28</v>
      </c>
      <c r="F685" s="209" t="s">
        <v>136</v>
      </c>
      <c r="G685" s="207"/>
      <c r="H685" s="210">
        <v>12.72</v>
      </c>
      <c r="I685" s="211"/>
      <c r="J685" s="207"/>
      <c r="K685" s="207"/>
      <c r="L685" s="212"/>
      <c r="M685" s="213"/>
      <c r="N685" s="214"/>
      <c r="O685" s="214"/>
      <c r="P685" s="214"/>
      <c r="Q685" s="214"/>
      <c r="R685" s="214"/>
      <c r="S685" s="214"/>
      <c r="T685" s="215"/>
      <c r="AT685" s="216" t="s">
        <v>238</v>
      </c>
      <c r="AU685" s="216" t="s">
        <v>85</v>
      </c>
      <c r="AV685" s="14" t="s">
        <v>85</v>
      </c>
      <c r="AW685" s="14" t="s">
        <v>35</v>
      </c>
      <c r="AX685" s="14" t="s">
        <v>82</v>
      </c>
      <c r="AY685" s="216" t="s">
        <v>228</v>
      </c>
    </row>
    <row r="686" spans="1:65" s="2" customFormat="1" ht="33" customHeight="1">
      <c r="A686" s="36"/>
      <c r="B686" s="37"/>
      <c r="C686" s="177" t="s">
        <v>1070</v>
      </c>
      <c r="D686" s="177" t="s">
        <v>230</v>
      </c>
      <c r="E686" s="178" t="s">
        <v>1071</v>
      </c>
      <c r="F686" s="179" t="s">
        <v>1072</v>
      </c>
      <c r="G686" s="180" t="s">
        <v>275</v>
      </c>
      <c r="H686" s="181">
        <v>12.72</v>
      </c>
      <c r="I686" s="182"/>
      <c r="J686" s="183">
        <f>ROUND(I686*H686,2)</f>
        <v>0</v>
      </c>
      <c r="K686" s="179" t="s">
        <v>234</v>
      </c>
      <c r="L686" s="41"/>
      <c r="M686" s="184" t="s">
        <v>28</v>
      </c>
      <c r="N686" s="185" t="s">
        <v>45</v>
      </c>
      <c r="O686" s="66"/>
      <c r="P686" s="186">
        <f>O686*H686</f>
        <v>0</v>
      </c>
      <c r="Q686" s="186">
        <v>0</v>
      </c>
      <c r="R686" s="186">
        <f>Q686*H686</f>
        <v>0</v>
      </c>
      <c r="S686" s="186">
        <v>0</v>
      </c>
      <c r="T686" s="187">
        <f>S686*H686</f>
        <v>0</v>
      </c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R686" s="188" t="s">
        <v>320</v>
      </c>
      <c r="AT686" s="188" t="s">
        <v>230</v>
      </c>
      <c r="AU686" s="188" t="s">
        <v>85</v>
      </c>
      <c r="AY686" s="19" t="s">
        <v>228</v>
      </c>
      <c r="BE686" s="189">
        <f>IF(N686="základní",J686,0)</f>
        <v>0</v>
      </c>
      <c r="BF686" s="189">
        <f>IF(N686="snížená",J686,0)</f>
        <v>0</v>
      </c>
      <c r="BG686" s="189">
        <f>IF(N686="zákl. přenesená",J686,0)</f>
        <v>0</v>
      </c>
      <c r="BH686" s="189">
        <f>IF(N686="sníž. přenesená",J686,0)</f>
        <v>0</v>
      </c>
      <c r="BI686" s="189">
        <f>IF(N686="nulová",J686,0)</f>
        <v>0</v>
      </c>
      <c r="BJ686" s="19" t="s">
        <v>82</v>
      </c>
      <c r="BK686" s="189">
        <f>ROUND(I686*H686,2)</f>
        <v>0</v>
      </c>
      <c r="BL686" s="19" t="s">
        <v>320</v>
      </c>
      <c r="BM686" s="188" t="s">
        <v>1073</v>
      </c>
    </row>
    <row r="687" spans="1:47" s="2" customFormat="1" ht="11.25">
      <c r="A687" s="36"/>
      <c r="B687" s="37"/>
      <c r="C687" s="38"/>
      <c r="D687" s="190" t="s">
        <v>236</v>
      </c>
      <c r="E687" s="38"/>
      <c r="F687" s="191" t="s">
        <v>1074</v>
      </c>
      <c r="G687" s="38"/>
      <c r="H687" s="38"/>
      <c r="I687" s="192"/>
      <c r="J687" s="38"/>
      <c r="K687" s="38"/>
      <c r="L687" s="41"/>
      <c r="M687" s="193"/>
      <c r="N687" s="194"/>
      <c r="O687" s="66"/>
      <c r="P687" s="66"/>
      <c r="Q687" s="66"/>
      <c r="R687" s="66"/>
      <c r="S687" s="66"/>
      <c r="T687" s="67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T687" s="19" t="s">
        <v>236</v>
      </c>
      <c r="AU687" s="19" t="s">
        <v>85</v>
      </c>
    </row>
    <row r="688" spans="2:51" s="14" customFormat="1" ht="11.25">
      <c r="B688" s="206"/>
      <c r="C688" s="207"/>
      <c r="D688" s="197" t="s">
        <v>238</v>
      </c>
      <c r="E688" s="208" t="s">
        <v>28</v>
      </c>
      <c r="F688" s="209" t="s">
        <v>136</v>
      </c>
      <c r="G688" s="207"/>
      <c r="H688" s="210">
        <v>12.72</v>
      </c>
      <c r="I688" s="211"/>
      <c r="J688" s="207"/>
      <c r="K688" s="207"/>
      <c r="L688" s="212"/>
      <c r="M688" s="213"/>
      <c r="N688" s="214"/>
      <c r="O688" s="214"/>
      <c r="P688" s="214"/>
      <c r="Q688" s="214"/>
      <c r="R688" s="214"/>
      <c r="S688" s="214"/>
      <c r="T688" s="215"/>
      <c r="AT688" s="216" t="s">
        <v>238</v>
      </c>
      <c r="AU688" s="216" t="s">
        <v>85</v>
      </c>
      <c r="AV688" s="14" t="s">
        <v>85</v>
      </c>
      <c r="AW688" s="14" t="s">
        <v>35</v>
      </c>
      <c r="AX688" s="14" t="s">
        <v>82</v>
      </c>
      <c r="AY688" s="216" t="s">
        <v>228</v>
      </c>
    </row>
    <row r="689" spans="1:65" s="2" customFormat="1" ht="24.2" customHeight="1">
      <c r="A689" s="36"/>
      <c r="B689" s="37"/>
      <c r="C689" s="177" t="s">
        <v>1075</v>
      </c>
      <c r="D689" s="177" t="s">
        <v>230</v>
      </c>
      <c r="E689" s="178" t="s">
        <v>1076</v>
      </c>
      <c r="F689" s="179" t="s">
        <v>1077</v>
      </c>
      <c r="G689" s="180" t="s">
        <v>323</v>
      </c>
      <c r="H689" s="181">
        <v>14.9</v>
      </c>
      <c r="I689" s="182"/>
      <c r="J689" s="183">
        <f>ROUND(I689*H689,2)</f>
        <v>0</v>
      </c>
      <c r="K689" s="179" t="s">
        <v>234</v>
      </c>
      <c r="L689" s="41"/>
      <c r="M689" s="184" t="s">
        <v>28</v>
      </c>
      <c r="N689" s="185" t="s">
        <v>45</v>
      </c>
      <c r="O689" s="66"/>
      <c r="P689" s="186">
        <f>O689*H689</f>
        <v>0</v>
      </c>
      <c r="Q689" s="186">
        <v>0.00055</v>
      </c>
      <c r="R689" s="186">
        <f>Q689*H689</f>
        <v>0.008195000000000001</v>
      </c>
      <c r="S689" s="186">
        <v>0</v>
      </c>
      <c r="T689" s="187">
        <f>S689*H689</f>
        <v>0</v>
      </c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R689" s="188" t="s">
        <v>320</v>
      </c>
      <c r="AT689" s="188" t="s">
        <v>230</v>
      </c>
      <c r="AU689" s="188" t="s">
        <v>85</v>
      </c>
      <c r="AY689" s="19" t="s">
        <v>228</v>
      </c>
      <c r="BE689" s="189">
        <f>IF(N689="základní",J689,0)</f>
        <v>0</v>
      </c>
      <c r="BF689" s="189">
        <f>IF(N689="snížená",J689,0)</f>
        <v>0</v>
      </c>
      <c r="BG689" s="189">
        <f>IF(N689="zákl. přenesená",J689,0)</f>
        <v>0</v>
      </c>
      <c r="BH689" s="189">
        <f>IF(N689="sníž. přenesená",J689,0)</f>
        <v>0</v>
      </c>
      <c r="BI689" s="189">
        <f>IF(N689="nulová",J689,0)</f>
        <v>0</v>
      </c>
      <c r="BJ689" s="19" t="s">
        <v>82</v>
      </c>
      <c r="BK689" s="189">
        <f>ROUND(I689*H689,2)</f>
        <v>0</v>
      </c>
      <c r="BL689" s="19" t="s">
        <v>320</v>
      </c>
      <c r="BM689" s="188" t="s">
        <v>1078</v>
      </c>
    </row>
    <row r="690" spans="1:47" s="2" customFormat="1" ht="11.25">
      <c r="A690" s="36"/>
      <c r="B690" s="37"/>
      <c r="C690" s="38"/>
      <c r="D690" s="190" t="s">
        <v>236</v>
      </c>
      <c r="E690" s="38"/>
      <c r="F690" s="191" t="s">
        <v>1079</v>
      </c>
      <c r="G690" s="38"/>
      <c r="H690" s="38"/>
      <c r="I690" s="192"/>
      <c r="J690" s="38"/>
      <c r="K690" s="38"/>
      <c r="L690" s="41"/>
      <c r="M690" s="193"/>
      <c r="N690" s="194"/>
      <c r="O690" s="66"/>
      <c r="P690" s="66"/>
      <c r="Q690" s="66"/>
      <c r="R690" s="66"/>
      <c r="S690" s="66"/>
      <c r="T690" s="67"/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T690" s="19" t="s">
        <v>236</v>
      </c>
      <c r="AU690" s="19" t="s">
        <v>85</v>
      </c>
    </row>
    <row r="691" spans="2:51" s="13" customFormat="1" ht="11.25">
      <c r="B691" s="195"/>
      <c r="C691" s="196"/>
      <c r="D691" s="197" t="s">
        <v>238</v>
      </c>
      <c r="E691" s="198" t="s">
        <v>28</v>
      </c>
      <c r="F691" s="199" t="s">
        <v>239</v>
      </c>
      <c r="G691" s="196"/>
      <c r="H691" s="198" t="s">
        <v>28</v>
      </c>
      <c r="I691" s="200"/>
      <c r="J691" s="196"/>
      <c r="K691" s="196"/>
      <c r="L691" s="201"/>
      <c r="M691" s="202"/>
      <c r="N691" s="203"/>
      <c r="O691" s="203"/>
      <c r="P691" s="203"/>
      <c r="Q691" s="203"/>
      <c r="R691" s="203"/>
      <c r="S691" s="203"/>
      <c r="T691" s="204"/>
      <c r="AT691" s="205" t="s">
        <v>238</v>
      </c>
      <c r="AU691" s="205" t="s">
        <v>85</v>
      </c>
      <c r="AV691" s="13" t="s">
        <v>82</v>
      </c>
      <c r="AW691" s="13" t="s">
        <v>35</v>
      </c>
      <c r="AX691" s="13" t="s">
        <v>74</v>
      </c>
      <c r="AY691" s="205" t="s">
        <v>228</v>
      </c>
    </row>
    <row r="692" spans="2:51" s="14" customFormat="1" ht="11.25">
      <c r="B692" s="206"/>
      <c r="C692" s="207"/>
      <c r="D692" s="197" t="s">
        <v>238</v>
      </c>
      <c r="E692" s="208" t="s">
        <v>28</v>
      </c>
      <c r="F692" s="209" t="s">
        <v>1080</v>
      </c>
      <c r="G692" s="207"/>
      <c r="H692" s="210">
        <v>14.9</v>
      </c>
      <c r="I692" s="211"/>
      <c r="J692" s="207"/>
      <c r="K692" s="207"/>
      <c r="L692" s="212"/>
      <c r="M692" s="213"/>
      <c r="N692" s="214"/>
      <c r="O692" s="214"/>
      <c r="P692" s="214"/>
      <c r="Q692" s="214"/>
      <c r="R692" s="214"/>
      <c r="S692" s="214"/>
      <c r="T692" s="215"/>
      <c r="AT692" s="216" t="s">
        <v>238</v>
      </c>
      <c r="AU692" s="216" t="s">
        <v>85</v>
      </c>
      <c r="AV692" s="14" t="s">
        <v>85</v>
      </c>
      <c r="AW692" s="14" t="s">
        <v>35</v>
      </c>
      <c r="AX692" s="14" t="s">
        <v>82</v>
      </c>
      <c r="AY692" s="216" t="s">
        <v>228</v>
      </c>
    </row>
    <row r="693" spans="1:65" s="2" customFormat="1" ht="24.2" customHeight="1">
      <c r="A693" s="36"/>
      <c r="B693" s="37"/>
      <c r="C693" s="177" t="s">
        <v>1081</v>
      </c>
      <c r="D693" s="177" t="s">
        <v>230</v>
      </c>
      <c r="E693" s="178" t="s">
        <v>1019</v>
      </c>
      <c r="F693" s="179" t="s">
        <v>1020</v>
      </c>
      <c r="G693" s="180" t="s">
        <v>323</v>
      </c>
      <c r="H693" s="181">
        <v>7.06</v>
      </c>
      <c r="I693" s="182"/>
      <c r="J693" s="183">
        <f>ROUND(I693*H693,2)</f>
        <v>0</v>
      </c>
      <c r="K693" s="179" t="s">
        <v>234</v>
      </c>
      <c r="L693" s="41"/>
      <c r="M693" s="184" t="s">
        <v>28</v>
      </c>
      <c r="N693" s="185" t="s">
        <v>45</v>
      </c>
      <c r="O693" s="66"/>
      <c r="P693" s="186">
        <f>O693*H693</f>
        <v>0</v>
      </c>
      <c r="Q693" s="186">
        <v>0.0005</v>
      </c>
      <c r="R693" s="186">
        <f>Q693*H693</f>
        <v>0.0035299999999999997</v>
      </c>
      <c r="S693" s="186">
        <v>0</v>
      </c>
      <c r="T693" s="187">
        <f>S693*H693</f>
        <v>0</v>
      </c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R693" s="188" t="s">
        <v>320</v>
      </c>
      <c r="AT693" s="188" t="s">
        <v>230</v>
      </c>
      <c r="AU693" s="188" t="s">
        <v>85</v>
      </c>
      <c r="AY693" s="19" t="s">
        <v>228</v>
      </c>
      <c r="BE693" s="189">
        <f>IF(N693="základní",J693,0)</f>
        <v>0</v>
      </c>
      <c r="BF693" s="189">
        <f>IF(N693="snížená",J693,0)</f>
        <v>0</v>
      </c>
      <c r="BG693" s="189">
        <f>IF(N693="zákl. přenesená",J693,0)</f>
        <v>0</v>
      </c>
      <c r="BH693" s="189">
        <f>IF(N693="sníž. přenesená",J693,0)</f>
        <v>0</v>
      </c>
      <c r="BI693" s="189">
        <f>IF(N693="nulová",J693,0)</f>
        <v>0</v>
      </c>
      <c r="BJ693" s="19" t="s">
        <v>82</v>
      </c>
      <c r="BK693" s="189">
        <f>ROUND(I693*H693,2)</f>
        <v>0</v>
      </c>
      <c r="BL693" s="19" t="s">
        <v>320</v>
      </c>
      <c r="BM693" s="188" t="s">
        <v>1082</v>
      </c>
    </row>
    <row r="694" spans="1:47" s="2" customFormat="1" ht="11.25">
      <c r="A694" s="36"/>
      <c r="B694" s="37"/>
      <c r="C694" s="38"/>
      <c r="D694" s="190" t="s">
        <v>236</v>
      </c>
      <c r="E694" s="38"/>
      <c r="F694" s="191" t="s">
        <v>1022</v>
      </c>
      <c r="G694" s="38"/>
      <c r="H694" s="38"/>
      <c r="I694" s="192"/>
      <c r="J694" s="38"/>
      <c r="K694" s="38"/>
      <c r="L694" s="41"/>
      <c r="M694" s="193"/>
      <c r="N694" s="194"/>
      <c r="O694" s="66"/>
      <c r="P694" s="66"/>
      <c r="Q694" s="66"/>
      <c r="R694" s="66"/>
      <c r="S694" s="66"/>
      <c r="T694" s="67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T694" s="19" t="s">
        <v>236</v>
      </c>
      <c r="AU694" s="19" t="s">
        <v>85</v>
      </c>
    </row>
    <row r="695" spans="2:51" s="13" customFormat="1" ht="11.25">
      <c r="B695" s="195"/>
      <c r="C695" s="196"/>
      <c r="D695" s="197" t="s">
        <v>238</v>
      </c>
      <c r="E695" s="198" t="s">
        <v>28</v>
      </c>
      <c r="F695" s="199" t="s">
        <v>239</v>
      </c>
      <c r="G695" s="196"/>
      <c r="H695" s="198" t="s">
        <v>28</v>
      </c>
      <c r="I695" s="200"/>
      <c r="J695" s="196"/>
      <c r="K695" s="196"/>
      <c r="L695" s="201"/>
      <c r="M695" s="202"/>
      <c r="N695" s="203"/>
      <c r="O695" s="203"/>
      <c r="P695" s="203"/>
      <c r="Q695" s="203"/>
      <c r="R695" s="203"/>
      <c r="S695" s="203"/>
      <c r="T695" s="204"/>
      <c r="AT695" s="205" t="s">
        <v>238</v>
      </c>
      <c r="AU695" s="205" t="s">
        <v>85</v>
      </c>
      <c r="AV695" s="13" t="s">
        <v>82</v>
      </c>
      <c r="AW695" s="13" t="s">
        <v>35</v>
      </c>
      <c r="AX695" s="13" t="s">
        <v>74</v>
      </c>
      <c r="AY695" s="205" t="s">
        <v>228</v>
      </c>
    </row>
    <row r="696" spans="2:51" s="14" customFormat="1" ht="11.25">
      <c r="B696" s="206"/>
      <c r="C696" s="207"/>
      <c r="D696" s="197" t="s">
        <v>238</v>
      </c>
      <c r="E696" s="208" t="s">
        <v>28</v>
      </c>
      <c r="F696" s="209" t="s">
        <v>1083</v>
      </c>
      <c r="G696" s="207"/>
      <c r="H696" s="210">
        <v>7.06</v>
      </c>
      <c r="I696" s="211"/>
      <c r="J696" s="207"/>
      <c r="K696" s="207"/>
      <c r="L696" s="212"/>
      <c r="M696" s="213"/>
      <c r="N696" s="214"/>
      <c r="O696" s="214"/>
      <c r="P696" s="214"/>
      <c r="Q696" s="214"/>
      <c r="R696" s="214"/>
      <c r="S696" s="214"/>
      <c r="T696" s="215"/>
      <c r="AT696" s="216" t="s">
        <v>238</v>
      </c>
      <c r="AU696" s="216" t="s">
        <v>85</v>
      </c>
      <c r="AV696" s="14" t="s">
        <v>85</v>
      </c>
      <c r="AW696" s="14" t="s">
        <v>35</v>
      </c>
      <c r="AX696" s="14" t="s">
        <v>74</v>
      </c>
      <c r="AY696" s="216" t="s">
        <v>228</v>
      </c>
    </row>
    <row r="697" spans="2:51" s="15" customFormat="1" ht="11.25">
      <c r="B697" s="217"/>
      <c r="C697" s="218"/>
      <c r="D697" s="197" t="s">
        <v>238</v>
      </c>
      <c r="E697" s="219" t="s">
        <v>150</v>
      </c>
      <c r="F697" s="220" t="s">
        <v>241</v>
      </c>
      <c r="G697" s="218"/>
      <c r="H697" s="221">
        <v>7.06</v>
      </c>
      <c r="I697" s="222"/>
      <c r="J697" s="218"/>
      <c r="K697" s="218"/>
      <c r="L697" s="223"/>
      <c r="M697" s="224"/>
      <c r="N697" s="225"/>
      <c r="O697" s="225"/>
      <c r="P697" s="225"/>
      <c r="Q697" s="225"/>
      <c r="R697" s="225"/>
      <c r="S697" s="225"/>
      <c r="T697" s="226"/>
      <c r="AT697" s="227" t="s">
        <v>238</v>
      </c>
      <c r="AU697" s="227" t="s">
        <v>85</v>
      </c>
      <c r="AV697" s="15" t="s">
        <v>176</v>
      </c>
      <c r="AW697" s="15" t="s">
        <v>35</v>
      </c>
      <c r="AX697" s="15" t="s">
        <v>82</v>
      </c>
      <c r="AY697" s="227" t="s">
        <v>228</v>
      </c>
    </row>
    <row r="698" spans="1:65" s="2" customFormat="1" ht="44.25" customHeight="1">
      <c r="A698" s="36"/>
      <c r="B698" s="37"/>
      <c r="C698" s="177" t="s">
        <v>1084</v>
      </c>
      <c r="D698" s="177" t="s">
        <v>230</v>
      </c>
      <c r="E698" s="178" t="s">
        <v>1085</v>
      </c>
      <c r="F698" s="179" t="s">
        <v>1086</v>
      </c>
      <c r="G698" s="180" t="s">
        <v>264</v>
      </c>
      <c r="H698" s="181">
        <v>0.253</v>
      </c>
      <c r="I698" s="182"/>
      <c r="J698" s="183">
        <f>ROUND(I698*H698,2)</f>
        <v>0</v>
      </c>
      <c r="K698" s="179" t="s">
        <v>234</v>
      </c>
      <c r="L698" s="41"/>
      <c r="M698" s="184" t="s">
        <v>28</v>
      </c>
      <c r="N698" s="185" t="s">
        <v>45</v>
      </c>
      <c r="O698" s="66"/>
      <c r="P698" s="186">
        <f>O698*H698</f>
        <v>0</v>
      </c>
      <c r="Q698" s="186">
        <v>0</v>
      </c>
      <c r="R698" s="186">
        <f>Q698*H698</f>
        <v>0</v>
      </c>
      <c r="S698" s="186">
        <v>0</v>
      </c>
      <c r="T698" s="187">
        <f>S698*H698</f>
        <v>0</v>
      </c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R698" s="188" t="s">
        <v>320</v>
      </c>
      <c r="AT698" s="188" t="s">
        <v>230</v>
      </c>
      <c r="AU698" s="188" t="s">
        <v>85</v>
      </c>
      <c r="AY698" s="19" t="s">
        <v>228</v>
      </c>
      <c r="BE698" s="189">
        <f>IF(N698="základní",J698,0)</f>
        <v>0</v>
      </c>
      <c r="BF698" s="189">
        <f>IF(N698="snížená",J698,0)</f>
        <v>0</v>
      </c>
      <c r="BG698" s="189">
        <f>IF(N698="zákl. přenesená",J698,0)</f>
        <v>0</v>
      </c>
      <c r="BH698" s="189">
        <f>IF(N698="sníž. přenesená",J698,0)</f>
        <v>0</v>
      </c>
      <c r="BI698" s="189">
        <f>IF(N698="nulová",J698,0)</f>
        <v>0</v>
      </c>
      <c r="BJ698" s="19" t="s">
        <v>82</v>
      </c>
      <c r="BK698" s="189">
        <f>ROUND(I698*H698,2)</f>
        <v>0</v>
      </c>
      <c r="BL698" s="19" t="s">
        <v>320</v>
      </c>
      <c r="BM698" s="188" t="s">
        <v>1087</v>
      </c>
    </row>
    <row r="699" spans="1:47" s="2" customFormat="1" ht="11.25">
      <c r="A699" s="36"/>
      <c r="B699" s="37"/>
      <c r="C699" s="38"/>
      <c r="D699" s="190" t="s">
        <v>236</v>
      </c>
      <c r="E699" s="38"/>
      <c r="F699" s="191" t="s">
        <v>1088</v>
      </c>
      <c r="G699" s="38"/>
      <c r="H699" s="38"/>
      <c r="I699" s="192"/>
      <c r="J699" s="38"/>
      <c r="K699" s="38"/>
      <c r="L699" s="41"/>
      <c r="M699" s="193"/>
      <c r="N699" s="194"/>
      <c r="O699" s="66"/>
      <c r="P699" s="66"/>
      <c r="Q699" s="66"/>
      <c r="R699" s="66"/>
      <c r="S699" s="66"/>
      <c r="T699" s="67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T699" s="19" t="s">
        <v>236</v>
      </c>
      <c r="AU699" s="19" t="s">
        <v>85</v>
      </c>
    </row>
    <row r="700" spans="1:65" s="2" customFormat="1" ht="49.15" customHeight="1">
      <c r="A700" s="36"/>
      <c r="B700" s="37"/>
      <c r="C700" s="177" t="s">
        <v>1089</v>
      </c>
      <c r="D700" s="177" t="s">
        <v>230</v>
      </c>
      <c r="E700" s="178" t="s">
        <v>1090</v>
      </c>
      <c r="F700" s="179" t="s">
        <v>1091</v>
      </c>
      <c r="G700" s="180" t="s">
        <v>264</v>
      </c>
      <c r="H700" s="181">
        <v>0.253</v>
      </c>
      <c r="I700" s="182"/>
      <c r="J700" s="183">
        <f>ROUND(I700*H700,2)</f>
        <v>0</v>
      </c>
      <c r="K700" s="179" t="s">
        <v>234</v>
      </c>
      <c r="L700" s="41"/>
      <c r="M700" s="184" t="s">
        <v>28</v>
      </c>
      <c r="N700" s="185" t="s">
        <v>45</v>
      </c>
      <c r="O700" s="66"/>
      <c r="P700" s="186">
        <f>O700*H700</f>
        <v>0</v>
      </c>
      <c r="Q700" s="186">
        <v>0</v>
      </c>
      <c r="R700" s="186">
        <f>Q700*H700</f>
        <v>0</v>
      </c>
      <c r="S700" s="186">
        <v>0</v>
      </c>
      <c r="T700" s="187">
        <f>S700*H700</f>
        <v>0</v>
      </c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R700" s="188" t="s">
        <v>320</v>
      </c>
      <c r="AT700" s="188" t="s">
        <v>230</v>
      </c>
      <c r="AU700" s="188" t="s">
        <v>85</v>
      </c>
      <c r="AY700" s="19" t="s">
        <v>228</v>
      </c>
      <c r="BE700" s="189">
        <f>IF(N700="základní",J700,0)</f>
        <v>0</v>
      </c>
      <c r="BF700" s="189">
        <f>IF(N700="snížená",J700,0)</f>
        <v>0</v>
      </c>
      <c r="BG700" s="189">
        <f>IF(N700="zákl. přenesená",J700,0)</f>
        <v>0</v>
      </c>
      <c r="BH700" s="189">
        <f>IF(N700="sníž. přenesená",J700,0)</f>
        <v>0</v>
      </c>
      <c r="BI700" s="189">
        <f>IF(N700="nulová",J700,0)</f>
        <v>0</v>
      </c>
      <c r="BJ700" s="19" t="s">
        <v>82</v>
      </c>
      <c r="BK700" s="189">
        <f>ROUND(I700*H700,2)</f>
        <v>0</v>
      </c>
      <c r="BL700" s="19" t="s">
        <v>320</v>
      </c>
      <c r="BM700" s="188" t="s">
        <v>1092</v>
      </c>
    </row>
    <row r="701" spans="1:47" s="2" customFormat="1" ht="11.25">
      <c r="A701" s="36"/>
      <c r="B701" s="37"/>
      <c r="C701" s="38"/>
      <c r="D701" s="190" t="s">
        <v>236</v>
      </c>
      <c r="E701" s="38"/>
      <c r="F701" s="191" t="s">
        <v>1093</v>
      </c>
      <c r="G701" s="38"/>
      <c r="H701" s="38"/>
      <c r="I701" s="192"/>
      <c r="J701" s="38"/>
      <c r="K701" s="38"/>
      <c r="L701" s="41"/>
      <c r="M701" s="193"/>
      <c r="N701" s="194"/>
      <c r="O701" s="66"/>
      <c r="P701" s="66"/>
      <c r="Q701" s="66"/>
      <c r="R701" s="66"/>
      <c r="S701" s="66"/>
      <c r="T701" s="67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T701" s="19" t="s">
        <v>236</v>
      </c>
      <c r="AU701" s="19" t="s">
        <v>85</v>
      </c>
    </row>
    <row r="702" spans="2:63" s="12" customFormat="1" ht="22.9" customHeight="1">
      <c r="B702" s="161"/>
      <c r="C702" s="162"/>
      <c r="D702" s="163" t="s">
        <v>73</v>
      </c>
      <c r="E702" s="175" t="s">
        <v>1094</v>
      </c>
      <c r="F702" s="175" t="s">
        <v>1095</v>
      </c>
      <c r="G702" s="162"/>
      <c r="H702" s="162"/>
      <c r="I702" s="165"/>
      <c r="J702" s="176">
        <f>BK702</f>
        <v>0</v>
      </c>
      <c r="K702" s="162"/>
      <c r="L702" s="167"/>
      <c r="M702" s="168"/>
      <c r="N702" s="169"/>
      <c r="O702" s="169"/>
      <c r="P702" s="170">
        <f>SUM(P703:P730)</f>
        <v>0</v>
      </c>
      <c r="Q702" s="169"/>
      <c r="R702" s="170">
        <f>SUM(R703:R730)</f>
        <v>0.08582408</v>
      </c>
      <c r="S702" s="169"/>
      <c r="T702" s="171">
        <f>SUM(T703:T730)</f>
        <v>0</v>
      </c>
      <c r="AR702" s="172" t="s">
        <v>85</v>
      </c>
      <c r="AT702" s="173" t="s">
        <v>73</v>
      </c>
      <c r="AU702" s="173" t="s">
        <v>82</v>
      </c>
      <c r="AY702" s="172" t="s">
        <v>228</v>
      </c>
      <c r="BK702" s="174">
        <f>SUM(BK703:BK730)</f>
        <v>0</v>
      </c>
    </row>
    <row r="703" spans="1:65" s="2" customFormat="1" ht="24.2" customHeight="1">
      <c r="A703" s="36"/>
      <c r="B703" s="37"/>
      <c r="C703" s="177" t="s">
        <v>1096</v>
      </c>
      <c r="D703" s="177" t="s">
        <v>230</v>
      </c>
      <c r="E703" s="178" t="s">
        <v>1097</v>
      </c>
      <c r="F703" s="179" t="s">
        <v>1098</v>
      </c>
      <c r="G703" s="180" t="s">
        <v>275</v>
      </c>
      <c r="H703" s="181">
        <v>1.274</v>
      </c>
      <c r="I703" s="182"/>
      <c r="J703" s="183">
        <f>ROUND(I703*H703,2)</f>
        <v>0</v>
      </c>
      <c r="K703" s="179" t="s">
        <v>234</v>
      </c>
      <c r="L703" s="41"/>
      <c r="M703" s="184" t="s">
        <v>28</v>
      </c>
      <c r="N703" s="185" t="s">
        <v>45</v>
      </c>
      <c r="O703" s="66"/>
      <c r="P703" s="186">
        <f>O703*H703</f>
        <v>0</v>
      </c>
      <c r="Q703" s="186">
        <v>2E-05</v>
      </c>
      <c r="R703" s="186">
        <f>Q703*H703</f>
        <v>2.5480000000000003E-05</v>
      </c>
      <c r="S703" s="186">
        <v>0</v>
      </c>
      <c r="T703" s="187">
        <f>S703*H703</f>
        <v>0</v>
      </c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R703" s="188" t="s">
        <v>320</v>
      </c>
      <c r="AT703" s="188" t="s">
        <v>230</v>
      </c>
      <c r="AU703" s="188" t="s">
        <v>85</v>
      </c>
      <c r="AY703" s="19" t="s">
        <v>228</v>
      </c>
      <c r="BE703" s="189">
        <f>IF(N703="základní",J703,0)</f>
        <v>0</v>
      </c>
      <c r="BF703" s="189">
        <f>IF(N703="snížená",J703,0)</f>
        <v>0</v>
      </c>
      <c r="BG703" s="189">
        <f>IF(N703="zákl. přenesená",J703,0)</f>
        <v>0</v>
      </c>
      <c r="BH703" s="189">
        <f>IF(N703="sníž. přenesená",J703,0)</f>
        <v>0</v>
      </c>
      <c r="BI703" s="189">
        <f>IF(N703="nulová",J703,0)</f>
        <v>0</v>
      </c>
      <c r="BJ703" s="19" t="s">
        <v>82</v>
      </c>
      <c r="BK703" s="189">
        <f>ROUND(I703*H703,2)</f>
        <v>0</v>
      </c>
      <c r="BL703" s="19" t="s">
        <v>320</v>
      </c>
      <c r="BM703" s="188" t="s">
        <v>1099</v>
      </c>
    </row>
    <row r="704" spans="1:47" s="2" customFormat="1" ht="11.25">
      <c r="A704" s="36"/>
      <c r="B704" s="37"/>
      <c r="C704" s="38"/>
      <c r="D704" s="190" t="s">
        <v>236</v>
      </c>
      <c r="E704" s="38"/>
      <c r="F704" s="191" t="s">
        <v>1100</v>
      </c>
      <c r="G704" s="38"/>
      <c r="H704" s="38"/>
      <c r="I704" s="192"/>
      <c r="J704" s="38"/>
      <c r="K704" s="38"/>
      <c r="L704" s="41"/>
      <c r="M704" s="193"/>
      <c r="N704" s="194"/>
      <c r="O704" s="66"/>
      <c r="P704" s="66"/>
      <c r="Q704" s="66"/>
      <c r="R704" s="66"/>
      <c r="S704" s="66"/>
      <c r="T704" s="67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T704" s="19" t="s">
        <v>236</v>
      </c>
      <c r="AU704" s="19" t="s">
        <v>85</v>
      </c>
    </row>
    <row r="705" spans="2:51" s="13" customFormat="1" ht="11.25">
      <c r="B705" s="195"/>
      <c r="C705" s="196"/>
      <c r="D705" s="197" t="s">
        <v>238</v>
      </c>
      <c r="E705" s="198" t="s">
        <v>28</v>
      </c>
      <c r="F705" s="199" t="s">
        <v>239</v>
      </c>
      <c r="G705" s="196"/>
      <c r="H705" s="198" t="s">
        <v>28</v>
      </c>
      <c r="I705" s="200"/>
      <c r="J705" s="196"/>
      <c r="K705" s="196"/>
      <c r="L705" s="201"/>
      <c r="M705" s="202"/>
      <c r="N705" s="203"/>
      <c r="O705" s="203"/>
      <c r="P705" s="203"/>
      <c r="Q705" s="203"/>
      <c r="R705" s="203"/>
      <c r="S705" s="203"/>
      <c r="T705" s="204"/>
      <c r="AT705" s="205" t="s">
        <v>238</v>
      </c>
      <c r="AU705" s="205" t="s">
        <v>85</v>
      </c>
      <c r="AV705" s="13" t="s">
        <v>82</v>
      </c>
      <c r="AW705" s="13" t="s">
        <v>35</v>
      </c>
      <c r="AX705" s="13" t="s">
        <v>74</v>
      </c>
      <c r="AY705" s="205" t="s">
        <v>228</v>
      </c>
    </row>
    <row r="706" spans="2:51" s="14" customFormat="1" ht="11.25">
      <c r="B706" s="206"/>
      <c r="C706" s="207"/>
      <c r="D706" s="197" t="s">
        <v>238</v>
      </c>
      <c r="E706" s="208" t="s">
        <v>181</v>
      </c>
      <c r="F706" s="209" t="s">
        <v>1101</v>
      </c>
      <c r="G706" s="207"/>
      <c r="H706" s="210">
        <v>1.274</v>
      </c>
      <c r="I706" s="211"/>
      <c r="J706" s="207"/>
      <c r="K706" s="207"/>
      <c r="L706" s="212"/>
      <c r="M706" s="213"/>
      <c r="N706" s="214"/>
      <c r="O706" s="214"/>
      <c r="P706" s="214"/>
      <c r="Q706" s="214"/>
      <c r="R706" s="214"/>
      <c r="S706" s="214"/>
      <c r="T706" s="215"/>
      <c r="AT706" s="216" t="s">
        <v>238</v>
      </c>
      <c r="AU706" s="216" t="s">
        <v>85</v>
      </c>
      <c r="AV706" s="14" t="s">
        <v>85</v>
      </c>
      <c r="AW706" s="14" t="s">
        <v>35</v>
      </c>
      <c r="AX706" s="14" t="s">
        <v>82</v>
      </c>
      <c r="AY706" s="216" t="s">
        <v>228</v>
      </c>
    </row>
    <row r="707" spans="1:65" s="2" customFormat="1" ht="21.75" customHeight="1">
      <c r="A707" s="36"/>
      <c r="B707" s="37"/>
      <c r="C707" s="177" t="s">
        <v>1102</v>
      </c>
      <c r="D707" s="177" t="s">
        <v>230</v>
      </c>
      <c r="E707" s="178" t="s">
        <v>1103</v>
      </c>
      <c r="F707" s="179" t="s">
        <v>1104</v>
      </c>
      <c r="G707" s="180" t="s">
        <v>275</v>
      </c>
      <c r="H707" s="181">
        <v>14.4</v>
      </c>
      <c r="I707" s="182"/>
      <c r="J707" s="183">
        <f>ROUND(I707*H707,2)</f>
        <v>0</v>
      </c>
      <c r="K707" s="179" t="s">
        <v>234</v>
      </c>
      <c r="L707" s="41"/>
      <c r="M707" s="184" t="s">
        <v>28</v>
      </c>
      <c r="N707" s="185" t="s">
        <v>45</v>
      </c>
      <c r="O707" s="66"/>
      <c r="P707" s="186">
        <f>O707*H707</f>
        <v>0</v>
      </c>
      <c r="Q707" s="186">
        <v>0</v>
      </c>
      <c r="R707" s="186">
        <f>Q707*H707</f>
        <v>0</v>
      </c>
      <c r="S707" s="186">
        <v>0</v>
      </c>
      <c r="T707" s="187">
        <f>S707*H707</f>
        <v>0</v>
      </c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R707" s="188" t="s">
        <v>320</v>
      </c>
      <c r="AT707" s="188" t="s">
        <v>230</v>
      </c>
      <c r="AU707" s="188" t="s">
        <v>85</v>
      </c>
      <c r="AY707" s="19" t="s">
        <v>228</v>
      </c>
      <c r="BE707" s="189">
        <f>IF(N707="základní",J707,0)</f>
        <v>0</v>
      </c>
      <c r="BF707" s="189">
        <f>IF(N707="snížená",J707,0)</f>
        <v>0</v>
      </c>
      <c r="BG707" s="189">
        <f>IF(N707="zákl. přenesená",J707,0)</f>
        <v>0</v>
      </c>
      <c r="BH707" s="189">
        <f>IF(N707="sníž. přenesená",J707,0)</f>
        <v>0</v>
      </c>
      <c r="BI707" s="189">
        <f>IF(N707="nulová",J707,0)</f>
        <v>0</v>
      </c>
      <c r="BJ707" s="19" t="s">
        <v>82</v>
      </c>
      <c r="BK707" s="189">
        <f>ROUND(I707*H707,2)</f>
        <v>0</v>
      </c>
      <c r="BL707" s="19" t="s">
        <v>320</v>
      </c>
      <c r="BM707" s="188" t="s">
        <v>1105</v>
      </c>
    </row>
    <row r="708" spans="1:47" s="2" customFormat="1" ht="11.25">
      <c r="A708" s="36"/>
      <c r="B708" s="37"/>
      <c r="C708" s="38"/>
      <c r="D708" s="190" t="s">
        <v>236</v>
      </c>
      <c r="E708" s="38"/>
      <c r="F708" s="191" t="s">
        <v>1106</v>
      </c>
      <c r="G708" s="38"/>
      <c r="H708" s="38"/>
      <c r="I708" s="192"/>
      <c r="J708" s="38"/>
      <c r="K708" s="38"/>
      <c r="L708" s="41"/>
      <c r="M708" s="193"/>
      <c r="N708" s="194"/>
      <c r="O708" s="66"/>
      <c r="P708" s="66"/>
      <c r="Q708" s="66"/>
      <c r="R708" s="66"/>
      <c r="S708" s="66"/>
      <c r="T708" s="67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T708" s="19" t="s">
        <v>236</v>
      </c>
      <c r="AU708" s="19" t="s">
        <v>85</v>
      </c>
    </row>
    <row r="709" spans="2:51" s="13" customFormat="1" ht="11.25">
      <c r="B709" s="195"/>
      <c r="C709" s="196"/>
      <c r="D709" s="197" t="s">
        <v>238</v>
      </c>
      <c r="E709" s="198" t="s">
        <v>28</v>
      </c>
      <c r="F709" s="199" t="s">
        <v>239</v>
      </c>
      <c r="G709" s="196"/>
      <c r="H709" s="198" t="s">
        <v>28</v>
      </c>
      <c r="I709" s="200"/>
      <c r="J709" s="196"/>
      <c r="K709" s="196"/>
      <c r="L709" s="201"/>
      <c r="M709" s="202"/>
      <c r="N709" s="203"/>
      <c r="O709" s="203"/>
      <c r="P709" s="203"/>
      <c r="Q709" s="203"/>
      <c r="R709" s="203"/>
      <c r="S709" s="203"/>
      <c r="T709" s="204"/>
      <c r="AT709" s="205" t="s">
        <v>238</v>
      </c>
      <c r="AU709" s="205" t="s">
        <v>85</v>
      </c>
      <c r="AV709" s="13" t="s">
        <v>82</v>
      </c>
      <c r="AW709" s="13" t="s">
        <v>35</v>
      </c>
      <c r="AX709" s="13" t="s">
        <v>74</v>
      </c>
      <c r="AY709" s="205" t="s">
        <v>228</v>
      </c>
    </row>
    <row r="710" spans="2:51" s="14" customFormat="1" ht="11.25">
      <c r="B710" s="206"/>
      <c r="C710" s="207"/>
      <c r="D710" s="197" t="s">
        <v>238</v>
      </c>
      <c r="E710" s="208" t="s">
        <v>28</v>
      </c>
      <c r="F710" s="209" t="s">
        <v>1107</v>
      </c>
      <c r="G710" s="207"/>
      <c r="H710" s="210">
        <v>14.4</v>
      </c>
      <c r="I710" s="211"/>
      <c r="J710" s="207"/>
      <c r="K710" s="207"/>
      <c r="L710" s="212"/>
      <c r="M710" s="213"/>
      <c r="N710" s="214"/>
      <c r="O710" s="214"/>
      <c r="P710" s="214"/>
      <c r="Q710" s="214"/>
      <c r="R710" s="214"/>
      <c r="S710" s="214"/>
      <c r="T710" s="215"/>
      <c r="AT710" s="216" t="s">
        <v>238</v>
      </c>
      <c r="AU710" s="216" t="s">
        <v>85</v>
      </c>
      <c r="AV710" s="14" t="s">
        <v>85</v>
      </c>
      <c r="AW710" s="14" t="s">
        <v>35</v>
      </c>
      <c r="AX710" s="14" t="s">
        <v>82</v>
      </c>
      <c r="AY710" s="216" t="s">
        <v>228</v>
      </c>
    </row>
    <row r="711" spans="1:65" s="2" customFormat="1" ht="37.9" customHeight="1">
      <c r="A711" s="36"/>
      <c r="B711" s="37"/>
      <c r="C711" s="177" t="s">
        <v>1108</v>
      </c>
      <c r="D711" s="177" t="s">
        <v>230</v>
      </c>
      <c r="E711" s="178" t="s">
        <v>1109</v>
      </c>
      <c r="F711" s="179" t="s">
        <v>1110</v>
      </c>
      <c r="G711" s="180" t="s">
        <v>275</v>
      </c>
      <c r="H711" s="181">
        <v>2.6</v>
      </c>
      <c r="I711" s="182"/>
      <c r="J711" s="183">
        <f>ROUND(I711*H711,2)</f>
        <v>0</v>
      </c>
      <c r="K711" s="179" t="s">
        <v>234</v>
      </c>
      <c r="L711" s="41"/>
      <c r="M711" s="184" t="s">
        <v>28</v>
      </c>
      <c r="N711" s="185" t="s">
        <v>45</v>
      </c>
      <c r="O711" s="66"/>
      <c r="P711" s="186">
        <f>O711*H711</f>
        <v>0</v>
      </c>
      <c r="Q711" s="186">
        <v>0.00014</v>
      </c>
      <c r="R711" s="186">
        <f>Q711*H711</f>
        <v>0.00036399999999999996</v>
      </c>
      <c r="S711" s="186">
        <v>0</v>
      </c>
      <c r="T711" s="187">
        <f>S711*H711</f>
        <v>0</v>
      </c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R711" s="188" t="s">
        <v>320</v>
      </c>
      <c r="AT711" s="188" t="s">
        <v>230</v>
      </c>
      <c r="AU711" s="188" t="s">
        <v>85</v>
      </c>
      <c r="AY711" s="19" t="s">
        <v>228</v>
      </c>
      <c r="BE711" s="189">
        <f>IF(N711="základní",J711,0)</f>
        <v>0</v>
      </c>
      <c r="BF711" s="189">
        <f>IF(N711="snížená",J711,0)</f>
        <v>0</v>
      </c>
      <c r="BG711" s="189">
        <f>IF(N711="zákl. přenesená",J711,0)</f>
        <v>0</v>
      </c>
      <c r="BH711" s="189">
        <f>IF(N711="sníž. přenesená",J711,0)</f>
        <v>0</v>
      </c>
      <c r="BI711" s="189">
        <f>IF(N711="nulová",J711,0)</f>
        <v>0</v>
      </c>
      <c r="BJ711" s="19" t="s">
        <v>82</v>
      </c>
      <c r="BK711" s="189">
        <f>ROUND(I711*H711,2)</f>
        <v>0</v>
      </c>
      <c r="BL711" s="19" t="s">
        <v>320</v>
      </c>
      <c r="BM711" s="188" t="s">
        <v>1111</v>
      </c>
    </row>
    <row r="712" spans="1:47" s="2" customFormat="1" ht="11.25">
      <c r="A712" s="36"/>
      <c r="B712" s="37"/>
      <c r="C712" s="38"/>
      <c r="D712" s="190" t="s">
        <v>236</v>
      </c>
      <c r="E712" s="38"/>
      <c r="F712" s="191" t="s">
        <v>1112</v>
      </c>
      <c r="G712" s="38"/>
      <c r="H712" s="38"/>
      <c r="I712" s="192"/>
      <c r="J712" s="38"/>
      <c r="K712" s="38"/>
      <c r="L712" s="41"/>
      <c r="M712" s="193"/>
      <c r="N712" s="194"/>
      <c r="O712" s="66"/>
      <c r="P712" s="66"/>
      <c r="Q712" s="66"/>
      <c r="R712" s="66"/>
      <c r="S712" s="66"/>
      <c r="T712" s="67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T712" s="19" t="s">
        <v>236</v>
      </c>
      <c r="AU712" s="19" t="s">
        <v>85</v>
      </c>
    </row>
    <row r="713" spans="2:51" s="14" customFormat="1" ht="11.25">
      <c r="B713" s="206"/>
      <c r="C713" s="207"/>
      <c r="D713" s="197" t="s">
        <v>238</v>
      </c>
      <c r="E713" s="208" t="s">
        <v>28</v>
      </c>
      <c r="F713" s="209" t="s">
        <v>177</v>
      </c>
      <c r="G713" s="207"/>
      <c r="H713" s="210">
        <v>2.6</v>
      </c>
      <c r="I713" s="211"/>
      <c r="J713" s="207"/>
      <c r="K713" s="207"/>
      <c r="L713" s="212"/>
      <c r="M713" s="213"/>
      <c r="N713" s="214"/>
      <c r="O713" s="214"/>
      <c r="P713" s="214"/>
      <c r="Q713" s="214"/>
      <c r="R713" s="214"/>
      <c r="S713" s="214"/>
      <c r="T713" s="215"/>
      <c r="AT713" s="216" t="s">
        <v>238</v>
      </c>
      <c r="AU713" s="216" t="s">
        <v>85</v>
      </c>
      <c r="AV713" s="14" t="s">
        <v>85</v>
      </c>
      <c r="AW713" s="14" t="s">
        <v>35</v>
      </c>
      <c r="AX713" s="14" t="s">
        <v>82</v>
      </c>
      <c r="AY713" s="216" t="s">
        <v>228</v>
      </c>
    </row>
    <row r="714" spans="1:65" s="2" customFormat="1" ht="24.2" customHeight="1">
      <c r="A714" s="36"/>
      <c r="B714" s="37"/>
      <c r="C714" s="177" t="s">
        <v>1113</v>
      </c>
      <c r="D714" s="177" t="s">
        <v>230</v>
      </c>
      <c r="E714" s="178" t="s">
        <v>1114</v>
      </c>
      <c r="F714" s="179" t="s">
        <v>1115</v>
      </c>
      <c r="G714" s="180" t="s">
        <v>275</v>
      </c>
      <c r="H714" s="181">
        <v>203.762</v>
      </c>
      <c r="I714" s="182"/>
      <c r="J714" s="183">
        <f>ROUND(I714*H714,2)</f>
        <v>0</v>
      </c>
      <c r="K714" s="179" t="s">
        <v>234</v>
      </c>
      <c r="L714" s="41"/>
      <c r="M714" s="184" t="s">
        <v>28</v>
      </c>
      <c r="N714" s="185" t="s">
        <v>45</v>
      </c>
      <c r="O714" s="66"/>
      <c r="P714" s="186">
        <f>O714*H714</f>
        <v>0</v>
      </c>
      <c r="Q714" s="186">
        <v>0.00018</v>
      </c>
      <c r="R714" s="186">
        <f>Q714*H714</f>
        <v>0.03667716</v>
      </c>
      <c r="S714" s="186">
        <v>0</v>
      </c>
      <c r="T714" s="187">
        <f>S714*H714</f>
        <v>0</v>
      </c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R714" s="188" t="s">
        <v>320</v>
      </c>
      <c r="AT714" s="188" t="s">
        <v>230</v>
      </c>
      <c r="AU714" s="188" t="s">
        <v>85</v>
      </c>
      <c r="AY714" s="19" t="s">
        <v>228</v>
      </c>
      <c r="BE714" s="189">
        <f>IF(N714="základní",J714,0)</f>
        <v>0</v>
      </c>
      <c r="BF714" s="189">
        <f>IF(N714="snížená",J714,0)</f>
        <v>0</v>
      </c>
      <c r="BG714" s="189">
        <f>IF(N714="zákl. přenesená",J714,0)</f>
        <v>0</v>
      </c>
      <c r="BH714" s="189">
        <f>IF(N714="sníž. přenesená",J714,0)</f>
        <v>0</v>
      </c>
      <c r="BI714" s="189">
        <f>IF(N714="nulová",J714,0)</f>
        <v>0</v>
      </c>
      <c r="BJ714" s="19" t="s">
        <v>82</v>
      </c>
      <c r="BK714" s="189">
        <f>ROUND(I714*H714,2)</f>
        <v>0</v>
      </c>
      <c r="BL714" s="19" t="s">
        <v>320</v>
      </c>
      <c r="BM714" s="188" t="s">
        <v>1116</v>
      </c>
    </row>
    <row r="715" spans="1:47" s="2" customFormat="1" ht="11.25">
      <c r="A715" s="36"/>
      <c r="B715" s="37"/>
      <c r="C715" s="38"/>
      <c r="D715" s="190" t="s">
        <v>236</v>
      </c>
      <c r="E715" s="38"/>
      <c r="F715" s="191" t="s">
        <v>1117</v>
      </c>
      <c r="G715" s="38"/>
      <c r="H715" s="38"/>
      <c r="I715" s="192"/>
      <c r="J715" s="38"/>
      <c r="K715" s="38"/>
      <c r="L715" s="41"/>
      <c r="M715" s="193"/>
      <c r="N715" s="194"/>
      <c r="O715" s="66"/>
      <c r="P715" s="66"/>
      <c r="Q715" s="66"/>
      <c r="R715" s="66"/>
      <c r="S715" s="66"/>
      <c r="T715" s="67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T715" s="19" t="s">
        <v>236</v>
      </c>
      <c r="AU715" s="19" t="s">
        <v>85</v>
      </c>
    </row>
    <row r="716" spans="2:51" s="14" customFormat="1" ht="11.25">
      <c r="B716" s="206"/>
      <c r="C716" s="207"/>
      <c r="D716" s="197" t="s">
        <v>238</v>
      </c>
      <c r="E716" s="208" t="s">
        <v>28</v>
      </c>
      <c r="F716" s="209" t="s">
        <v>146</v>
      </c>
      <c r="G716" s="207"/>
      <c r="H716" s="210">
        <v>203.762</v>
      </c>
      <c r="I716" s="211"/>
      <c r="J716" s="207"/>
      <c r="K716" s="207"/>
      <c r="L716" s="212"/>
      <c r="M716" s="213"/>
      <c r="N716" s="214"/>
      <c r="O716" s="214"/>
      <c r="P716" s="214"/>
      <c r="Q716" s="214"/>
      <c r="R716" s="214"/>
      <c r="S716" s="214"/>
      <c r="T716" s="215"/>
      <c r="AT716" s="216" t="s">
        <v>238</v>
      </c>
      <c r="AU716" s="216" t="s">
        <v>85</v>
      </c>
      <c r="AV716" s="14" t="s">
        <v>85</v>
      </c>
      <c r="AW716" s="14" t="s">
        <v>35</v>
      </c>
      <c r="AX716" s="14" t="s">
        <v>82</v>
      </c>
      <c r="AY716" s="216" t="s">
        <v>228</v>
      </c>
    </row>
    <row r="717" spans="1:65" s="2" customFormat="1" ht="16.5" customHeight="1">
      <c r="A717" s="36"/>
      <c r="B717" s="37"/>
      <c r="C717" s="177" t="s">
        <v>1118</v>
      </c>
      <c r="D717" s="177" t="s">
        <v>230</v>
      </c>
      <c r="E717" s="178" t="s">
        <v>1119</v>
      </c>
      <c r="F717" s="179" t="s">
        <v>1120</v>
      </c>
      <c r="G717" s="180" t="s">
        <v>275</v>
      </c>
      <c r="H717" s="181">
        <v>9.828</v>
      </c>
      <c r="I717" s="182"/>
      <c r="J717" s="183">
        <f>ROUND(I717*H717,2)</f>
        <v>0</v>
      </c>
      <c r="K717" s="179" t="s">
        <v>28</v>
      </c>
      <c r="L717" s="41"/>
      <c r="M717" s="184" t="s">
        <v>28</v>
      </c>
      <c r="N717" s="185" t="s">
        <v>45</v>
      </c>
      <c r="O717" s="66"/>
      <c r="P717" s="186">
        <f>O717*H717</f>
        <v>0</v>
      </c>
      <c r="Q717" s="186">
        <v>0.00017</v>
      </c>
      <c r="R717" s="186">
        <f>Q717*H717</f>
        <v>0.00167076</v>
      </c>
      <c r="S717" s="186">
        <v>0</v>
      </c>
      <c r="T717" s="187">
        <f>S717*H717</f>
        <v>0</v>
      </c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R717" s="188" t="s">
        <v>320</v>
      </c>
      <c r="AT717" s="188" t="s">
        <v>230</v>
      </c>
      <c r="AU717" s="188" t="s">
        <v>85</v>
      </c>
      <c r="AY717" s="19" t="s">
        <v>228</v>
      </c>
      <c r="BE717" s="189">
        <f>IF(N717="základní",J717,0)</f>
        <v>0</v>
      </c>
      <c r="BF717" s="189">
        <f>IF(N717="snížená",J717,0)</f>
        <v>0</v>
      </c>
      <c r="BG717" s="189">
        <f>IF(N717="zákl. přenesená",J717,0)</f>
        <v>0</v>
      </c>
      <c r="BH717" s="189">
        <f>IF(N717="sníž. přenesená",J717,0)</f>
        <v>0</v>
      </c>
      <c r="BI717" s="189">
        <f>IF(N717="nulová",J717,0)</f>
        <v>0</v>
      </c>
      <c r="BJ717" s="19" t="s">
        <v>82</v>
      </c>
      <c r="BK717" s="189">
        <f>ROUND(I717*H717,2)</f>
        <v>0</v>
      </c>
      <c r="BL717" s="19" t="s">
        <v>320</v>
      </c>
      <c r="BM717" s="188" t="s">
        <v>1121</v>
      </c>
    </row>
    <row r="718" spans="2:51" s="14" customFormat="1" ht="11.25">
      <c r="B718" s="206"/>
      <c r="C718" s="207"/>
      <c r="D718" s="197" t="s">
        <v>238</v>
      </c>
      <c r="E718" s="208" t="s">
        <v>28</v>
      </c>
      <c r="F718" s="209" t="s">
        <v>148</v>
      </c>
      <c r="G718" s="207"/>
      <c r="H718" s="210">
        <v>9.828</v>
      </c>
      <c r="I718" s="211"/>
      <c r="J718" s="207"/>
      <c r="K718" s="207"/>
      <c r="L718" s="212"/>
      <c r="M718" s="213"/>
      <c r="N718" s="214"/>
      <c r="O718" s="214"/>
      <c r="P718" s="214"/>
      <c r="Q718" s="214"/>
      <c r="R718" s="214"/>
      <c r="S718" s="214"/>
      <c r="T718" s="215"/>
      <c r="AT718" s="216" t="s">
        <v>238</v>
      </c>
      <c r="AU718" s="216" t="s">
        <v>85</v>
      </c>
      <c r="AV718" s="14" t="s">
        <v>85</v>
      </c>
      <c r="AW718" s="14" t="s">
        <v>35</v>
      </c>
      <c r="AX718" s="14" t="s">
        <v>82</v>
      </c>
      <c r="AY718" s="216" t="s">
        <v>228</v>
      </c>
    </row>
    <row r="719" spans="1:65" s="2" customFormat="1" ht="24.2" customHeight="1">
      <c r="A719" s="36"/>
      <c r="B719" s="37"/>
      <c r="C719" s="177" t="s">
        <v>1122</v>
      </c>
      <c r="D719" s="177" t="s">
        <v>230</v>
      </c>
      <c r="E719" s="178" t="s">
        <v>1123</v>
      </c>
      <c r="F719" s="179" t="s">
        <v>1124</v>
      </c>
      <c r="G719" s="180" t="s">
        <v>275</v>
      </c>
      <c r="H719" s="181">
        <v>203.762</v>
      </c>
      <c r="I719" s="182"/>
      <c r="J719" s="183">
        <f>ROUND(I719*H719,2)</f>
        <v>0</v>
      </c>
      <c r="K719" s="179" t="s">
        <v>234</v>
      </c>
      <c r="L719" s="41"/>
      <c r="M719" s="184" t="s">
        <v>28</v>
      </c>
      <c r="N719" s="185" t="s">
        <v>45</v>
      </c>
      <c r="O719" s="66"/>
      <c r="P719" s="186">
        <f>O719*H719</f>
        <v>0</v>
      </c>
      <c r="Q719" s="186">
        <v>0.00021</v>
      </c>
      <c r="R719" s="186">
        <f>Q719*H719</f>
        <v>0.042790020000000005</v>
      </c>
      <c r="S719" s="186">
        <v>0</v>
      </c>
      <c r="T719" s="187">
        <f>S719*H719</f>
        <v>0</v>
      </c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R719" s="188" t="s">
        <v>320</v>
      </c>
      <c r="AT719" s="188" t="s">
        <v>230</v>
      </c>
      <c r="AU719" s="188" t="s">
        <v>85</v>
      </c>
      <c r="AY719" s="19" t="s">
        <v>228</v>
      </c>
      <c r="BE719" s="189">
        <f>IF(N719="základní",J719,0)</f>
        <v>0</v>
      </c>
      <c r="BF719" s="189">
        <f>IF(N719="snížená",J719,0)</f>
        <v>0</v>
      </c>
      <c r="BG719" s="189">
        <f>IF(N719="zákl. přenesená",J719,0)</f>
        <v>0</v>
      </c>
      <c r="BH719" s="189">
        <f>IF(N719="sníž. přenesená",J719,0)</f>
        <v>0</v>
      </c>
      <c r="BI719" s="189">
        <f>IF(N719="nulová",J719,0)</f>
        <v>0</v>
      </c>
      <c r="BJ719" s="19" t="s">
        <v>82</v>
      </c>
      <c r="BK719" s="189">
        <f>ROUND(I719*H719,2)</f>
        <v>0</v>
      </c>
      <c r="BL719" s="19" t="s">
        <v>320</v>
      </c>
      <c r="BM719" s="188" t="s">
        <v>1125</v>
      </c>
    </row>
    <row r="720" spans="1:47" s="2" customFormat="1" ht="11.25">
      <c r="A720" s="36"/>
      <c r="B720" s="37"/>
      <c r="C720" s="38"/>
      <c r="D720" s="190" t="s">
        <v>236</v>
      </c>
      <c r="E720" s="38"/>
      <c r="F720" s="191" t="s">
        <v>1126</v>
      </c>
      <c r="G720" s="38"/>
      <c r="H720" s="38"/>
      <c r="I720" s="192"/>
      <c r="J720" s="38"/>
      <c r="K720" s="38"/>
      <c r="L720" s="41"/>
      <c r="M720" s="193"/>
      <c r="N720" s="194"/>
      <c r="O720" s="66"/>
      <c r="P720" s="66"/>
      <c r="Q720" s="66"/>
      <c r="R720" s="66"/>
      <c r="S720" s="66"/>
      <c r="T720" s="67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T720" s="19" t="s">
        <v>236</v>
      </c>
      <c r="AU720" s="19" t="s">
        <v>85</v>
      </c>
    </row>
    <row r="721" spans="2:51" s="14" customFormat="1" ht="11.25">
      <c r="B721" s="206"/>
      <c r="C721" s="207"/>
      <c r="D721" s="197" t="s">
        <v>238</v>
      </c>
      <c r="E721" s="208" t="s">
        <v>28</v>
      </c>
      <c r="F721" s="209" t="s">
        <v>146</v>
      </c>
      <c r="G721" s="207"/>
      <c r="H721" s="210">
        <v>203.762</v>
      </c>
      <c r="I721" s="211"/>
      <c r="J721" s="207"/>
      <c r="K721" s="207"/>
      <c r="L721" s="212"/>
      <c r="M721" s="213"/>
      <c r="N721" s="214"/>
      <c r="O721" s="214"/>
      <c r="P721" s="214"/>
      <c r="Q721" s="214"/>
      <c r="R721" s="214"/>
      <c r="S721" s="214"/>
      <c r="T721" s="215"/>
      <c r="AT721" s="216" t="s">
        <v>238</v>
      </c>
      <c r="AU721" s="216" t="s">
        <v>85</v>
      </c>
      <c r="AV721" s="14" t="s">
        <v>85</v>
      </c>
      <c r="AW721" s="14" t="s">
        <v>35</v>
      </c>
      <c r="AX721" s="14" t="s">
        <v>82</v>
      </c>
      <c r="AY721" s="216" t="s">
        <v>228</v>
      </c>
    </row>
    <row r="722" spans="1:65" s="2" customFormat="1" ht="24.2" customHeight="1">
      <c r="A722" s="36"/>
      <c r="B722" s="37"/>
      <c r="C722" s="177" t="s">
        <v>1127</v>
      </c>
      <c r="D722" s="177" t="s">
        <v>230</v>
      </c>
      <c r="E722" s="178" t="s">
        <v>1128</v>
      </c>
      <c r="F722" s="179" t="s">
        <v>1129</v>
      </c>
      <c r="G722" s="180" t="s">
        <v>275</v>
      </c>
      <c r="H722" s="181">
        <v>9.828</v>
      </c>
      <c r="I722" s="182"/>
      <c r="J722" s="183">
        <f>ROUND(I722*H722,2)</f>
        <v>0</v>
      </c>
      <c r="K722" s="179" t="s">
        <v>28</v>
      </c>
      <c r="L722" s="41"/>
      <c r="M722" s="184" t="s">
        <v>28</v>
      </c>
      <c r="N722" s="185" t="s">
        <v>45</v>
      </c>
      <c r="O722" s="66"/>
      <c r="P722" s="186">
        <f>O722*H722</f>
        <v>0</v>
      </c>
      <c r="Q722" s="186">
        <v>0.00015</v>
      </c>
      <c r="R722" s="186">
        <f>Q722*H722</f>
        <v>0.0014741999999999997</v>
      </c>
      <c r="S722" s="186">
        <v>0</v>
      </c>
      <c r="T722" s="187">
        <f>S722*H722</f>
        <v>0</v>
      </c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R722" s="188" t="s">
        <v>320</v>
      </c>
      <c r="AT722" s="188" t="s">
        <v>230</v>
      </c>
      <c r="AU722" s="188" t="s">
        <v>85</v>
      </c>
      <c r="AY722" s="19" t="s">
        <v>228</v>
      </c>
      <c r="BE722" s="189">
        <f>IF(N722="základní",J722,0)</f>
        <v>0</v>
      </c>
      <c r="BF722" s="189">
        <f>IF(N722="snížená",J722,0)</f>
        <v>0</v>
      </c>
      <c r="BG722" s="189">
        <f>IF(N722="zákl. přenesená",J722,0)</f>
        <v>0</v>
      </c>
      <c r="BH722" s="189">
        <f>IF(N722="sníž. přenesená",J722,0)</f>
        <v>0</v>
      </c>
      <c r="BI722" s="189">
        <f>IF(N722="nulová",J722,0)</f>
        <v>0</v>
      </c>
      <c r="BJ722" s="19" t="s">
        <v>82</v>
      </c>
      <c r="BK722" s="189">
        <f>ROUND(I722*H722,2)</f>
        <v>0</v>
      </c>
      <c r="BL722" s="19" t="s">
        <v>320</v>
      </c>
      <c r="BM722" s="188" t="s">
        <v>1130</v>
      </c>
    </row>
    <row r="723" spans="2:51" s="14" customFormat="1" ht="11.25">
      <c r="B723" s="206"/>
      <c r="C723" s="207"/>
      <c r="D723" s="197" t="s">
        <v>238</v>
      </c>
      <c r="E723" s="208" t="s">
        <v>28</v>
      </c>
      <c r="F723" s="209" t="s">
        <v>148</v>
      </c>
      <c r="G723" s="207"/>
      <c r="H723" s="210">
        <v>9.828</v>
      </c>
      <c r="I723" s="211"/>
      <c r="J723" s="207"/>
      <c r="K723" s="207"/>
      <c r="L723" s="212"/>
      <c r="M723" s="213"/>
      <c r="N723" s="214"/>
      <c r="O723" s="214"/>
      <c r="P723" s="214"/>
      <c r="Q723" s="214"/>
      <c r="R723" s="214"/>
      <c r="S723" s="214"/>
      <c r="T723" s="215"/>
      <c r="AT723" s="216" t="s">
        <v>238</v>
      </c>
      <c r="AU723" s="216" t="s">
        <v>85</v>
      </c>
      <c r="AV723" s="14" t="s">
        <v>85</v>
      </c>
      <c r="AW723" s="14" t="s">
        <v>35</v>
      </c>
      <c r="AX723" s="14" t="s">
        <v>82</v>
      </c>
      <c r="AY723" s="216" t="s">
        <v>228</v>
      </c>
    </row>
    <row r="724" spans="1:65" s="2" customFormat="1" ht="44.25" customHeight="1">
      <c r="A724" s="36"/>
      <c r="B724" s="37"/>
      <c r="C724" s="177" t="s">
        <v>1131</v>
      </c>
      <c r="D724" s="177" t="s">
        <v>230</v>
      </c>
      <c r="E724" s="178" t="s">
        <v>1132</v>
      </c>
      <c r="F724" s="179" t="s">
        <v>1133</v>
      </c>
      <c r="G724" s="180" t="s">
        <v>275</v>
      </c>
      <c r="H724" s="181">
        <v>2.6</v>
      </c>
      <c r="I724" s="182"/>
      <c r="J724" s="183">
        <f>ROUND(I724*H724,2)</f>
        <v>0</v>
      </c>
      <c r="K724" s="179" t="s">
        <v>234</v>
      </c>
      <c r="L724" s="41"/>
      <c r="M724" s="184" t="s">
        <v>28</v>
      </c>
      <c r="N724" s="185" t="s">
        <v>45</v>
      </c>
      <c r="O724" s="66"/>
      <c r="P724" s="186">
        <f>O724*H724</f>
        <v>0</v>
      </c>
      <c r="Q724" s="186">
        <v>0.00072</v>
      </c>
      <c r="R724" s="186">
        <f>Q724*H724</f>
        <v>0.0018720000000000002</v>
      </c>
      <c r="S724" s="186">
        <v>0</v>
      </c>
      <c r="T724" s="187">
        <f>S724*H724</f>
        <v>0</v>
      </c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R724" s="188" t="s">
        <v>320</v>
      </c>
      <c r="AT724" s="188" t="s">
        <v>230</v>
      </c>
      <c r="AU724" s="188" t="s">
        <v>85</v>
      </c>
      <c r="AY724" s="19" t="s">
        <v>228</v>
      </c>
      <c r="BE724" s="189">
        <f>IF(N724="základní",J724,0)</f>
        <v>0</v>
      </c>
      <c r="BF724" s="189">
        <f>IF(N724="snížená",J724,0)</f>
        <v>0</v>
      </c>
      <c r="BG724" s="189">
        <f>IF(N724="zákl. přenesená",J724,0)</f>
        <v>0</v>
      </c>
      <c r="BH724" s="189">
        <f>IF(N724="sníž. přenesená",J724,0)</f>
        <v>0</v>
      </c>
      <c r="BI724" s="189">
        <f>IF(N724="nulová",J724,0)</f>
        <v>0</v>
      </c>
      <c r="BJ724" s="19" t="s">
        <v>82</v>
      </c>
      <c r="BK724" s="189">
        <f>ROUND(I724*H724,2)</f>
        <v>0</v>
      </c>
      <c r="BL724" s="19" t="s">
        <v>320</v>
      </c>
      <c r="BM724" s="188" t="s">
        <v>1134</v>
      </c>
    </row>
    <row r="725" spans="1:47" s="2" customFormat="1" ht="11.25">
      <c r="A725" s="36"/>
      <c r="B725" s="37"/>
      <c r="C725" s="38"/>
      <c r="D725" s="190" t="s">
        <v>236</v>
      </c>
      <c r="E725" s="38"/>
      <c r="F725" s="191" t="s">
        <v>1135</v>
      </c>
      <c r="G725" s="38"/>
      <c r="H725" s="38"/>
      <c r="I725" s="192"/>
      <c r="J725" s="38"/>
      <c r="K725" s="38"/>
      <c r="L725" s="41"/>
      <c r="M725" s="193"/>
      <c r="N725" s="194"/>
      <c r="O725" s="66"/>
      <c r="P725" s="66"/>
      <c r="Q725" s="66"/>
      <c r="R725" s="66"/>
      <c r="S725" s="66"/>
      <c r="T725" s="67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T725" s="19" t="s">
        <v>236</v>
      </c>
      <c r="AU725" s="19" t="s">
        <v>85</v>
      </c>
    </row>
    <row r="726" spans="2:51" s="14" customFormat="1" ht="11.25">
      <c r="B726" s="206"/>
      <c r="C726" s="207"/>
      <c r="D726" s="197" t="s">
        <v>238</v>
      </c>
      <c r="E726" s="208" t="s">
        <v>28</v>
      </c>
      <c r="F726" s="209" t="s">
        <v>177</v>
      </c>
      <c r="G726" s="207"/>
      <c r="H726" s="210">
        <v>2.6</v>
      </c>
      <c r="I726" s="211"/>
      <c r="J726" s="207"/>
      <c r="K726" s="207"/>
      <c r="L726" s="212"/>
      <c r="M726" s="213"/>
      <c r="N726" s="214"/>
      <c r="O726" s="214"/>
      <c r="P726" s="214"/>
      <c r="Q726" s="214"/>
      <c r="R726" s="214"/>
      <c r="S726" s="214"/>
      <c r="T726" s="215"/>
      <c r="AT726" s="216" t="s">
        <v>238</v>
      </c>
      <c r="AU726" s="216" t="s">
        <v>85</v>
      </c>
      <c r="AV726" s="14" t="s">
        <v>85</v>
      </c>
      <c r="AW726" s="14" t="s">
        <v>35</v>
      </c>
      <c r="AX726" s="14" t="s">
        <v>82</v>
      </c>
      <c r="AY726" s="216" t="s">
        <v>228</v>
      </c>
    </row>
    <row r="727" spans="1:65" s="2" customFormat="1" ht="16.5" customHeight="1">
      <c r="A727" s="36"/>
      <c r="B727" s="37"/>
      <c r="C727" s="177" t="s">
        <v>1136</v>
      </c>
      <c r="D727" s="177" t="s">
        <v>230</v>
      </c>
      <c r="E727" s="178" t="s">
        <v>1137</v>
      </c>
      <c r="F727" s="179" t="s">
        <v>1138</v>
      </c>
      <c r="G727" s="180" t="s">
        <v>275</v>
      </c>
      <c r="H727" s="181">
        <v>2.263</v>
      </c>
      <c r="I727" s="182"/>
      <c r="J727" s="183">
        <f>ROUND(I727*H727,2)</f>
        <v>0</v>
      </c>
      <c r="K727" s="179" t="s">
        <v>28</v>
      </c>
      <c r="L727" s="41"/>
      <c r="M727" s="184" t="s">
        <v>28</v>
      </c>
      <c r="N727" s="185" t="s">
        <v>45</v>
      </c>
      <c r="O727" s="66"/>
      <c r="P727" s="186">
        <f>O727*H727</f>
        <v>0</v>
      </c>
      <c r="Q727" s="186">
        <v>0.00042</v>
      </c>
      <c r="R727" s="186">
        <f>Q727*H727</f>
        <v>0.00095046</v>
      </c>
      <c r="S727" s="186">
        <v>0</v>
      </c>
      <c r="T727" s="187">
        <f>S727*H727</f>
        <v>0</v>
      </c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R727" s="188" t="s">
        <v>320</v>
      </c>
      <c r="AT727" s="188" t="s">
        <v>230</v>
      </c>
      <c r="AU727" s="188" t="s">
        <v>85</v>
      </c>
      <c r="AY727" s="19" t="s">
        <v>228</v>
      </c>
      <c r="BE727" s="189">
        <f>IF(N727="základní",J727,0)</f>
        <v>0</v>
      </c>
      <c r="BF727" s="189">
        <f>IF(N727="snížená",J727,0)</f>
        <v>0</v>
      </c>
      <c r="BG727" s="189">
        <f>IF(N727="zákl. přenesená",J727,0)</f>
        <v>0</v>
      </c>
      <c r="BH727" s="189">
        <f>IF(N727="sníž. přenesená",J727,0)</f>
        <v>0</v>
      </c>
      <c r="BI727" s="189">
        <f>IF(N727="nulová",J727,0)</f>
        <v>0</v>
      </c>
      <c r="BJ727" s="19" t="s">
        <v>82</v>
      </c>
      <c r="BK727" s="189">
        <f>ROUND(I727*H727,2)</f>
        <v>0</v>
      </c>
      <c r="BL727" s="19" t="s">
        <v>320</v>
      </c>
      <c r="BM727" s="188" t="s">
        <v>1139</v>
      </c>
    </row>
    <row r="728" spans="2:51" s="14" customFormat="1" ht="11.25">
      <c r="B728" s="206"/>
      <c r="C728" s="207"/>
      <c r="D728" s="197" t="s">
        <v>238</v>
      </c>
      <c r="E728" s="208" t="s">
        <v>28</v>
      </c>
      <c r="F728" s="209" t="s">
        <v>181</v>
      </c>
      <c r="G728" s="207"/>
      <c r="H728" s="210">
        <v>1.274</v>
      </c>
      <c r="I728" s="211"/>
      <c r="J728" s="207"/>
      <c r="K728" s="207"/>
      <c r="L728" s="212"/>
      <c r="M728" s="213"/>
      <c r="N728" s="214"/>
      <c r="O728" s="214"/>
      <c r="P728" s="214"/>
      <c r="Q728" s="214"/>
      <c r="R728" s="214"/>
      <c r="S728" s="214"/>
      <c r="T728" s="215"/>
      <c r="AT728" s="216" t="s">
        <v>238</v>
      </c>
      <c r="AU728" s="216" t="s">
        <v>85</v>
      </c>
      <c r="AV728" s="14" t="s">
        <v>85</v>
      </c>
      <c r="AW728" s="14" t="s">
        <v>35</v>
      </c>
      <c r="AX728" s="14" t="s">
        <v>74</v>
      </c>
      <c r="AY728" s="216" t="s">
        <v>228</v>
      </c>
    </row>
    <row r="729" spans="2:51" s="14" customFormat="1" ht="11.25">
      <c r="B729" s="206"/>
      <c r="C729" s="207"/>
      <c r="D729" s="197" t="s">
        <v>238</v>
      </c>
      <c r="E729" s="208" t="s">
        <v>28</v>
      </c>
      <c r="F729" s="209" t="s">
        <v>1140</v>
      </c>
      <c r="G729" s="207"/>
      <c r="H729" s="210">
        <v>0.989</v>
      </c>
      <c r="I729" s="211"/>
      <c r="J729" s="207"/>
      <c r="K729" s="207"/>
      <c r="L729" s="212"/>
      <c r="M729" s="213"/>
      <c r="N729" s="214"/>
      <c r="O729" s="214"/>
      <c r="P729" s="214"/>
      <c r="Q729" s="214"/>
      <c r="R729" s="214"/>
      <c r="S729" s="214"/>
      <c r="T729" s="215"/>
      <c r="AT729" s="216" t="s">
        <v>238</v>
      </c>
      <c r="AU729" s="216" t="s">
        <v>85</v>
      </c>
      <c r="AV729" s="14" t="s">
        <v>85</v>
      </c>
      <c r="AW729" s="14" t="s">
        <v>35</v>
      </c>
      <c r="AX729" s="14" t="s">
        <v>74</v>
      </c>
      <c r="AY729" s="216" t="s">
        <v>228</v>
      </c>
    </row>
    <row r="730" spans="2:51" s="15" customFormat="1" ht="11.25">
      <c r="B730" s="217"/>
      <c r="C730" s="218"/>
      <c r="D730" s="197" t="s">
        <v>238</v>
      </c>
      <c r="E730" s="219" t="s">
        <v>28</v>
      </c>
      <c r="F730" s="220" t="s">
        <v>241</v>
      </c>
      <c r="G730" s="218"/>
      <c r="H730" s="221">
        <v>2.263</v>
      </c>
      <c r="I730" s="222"/>
      <c r="J730" s="218"/>
      <c r="K730" s="218"/>
      <c r="L730" s="223"/>
      <c r="M730" s="224"/>
      <c r="N730" s="225"/>
      <c r="O730" s="225"/>
      <c r="P730" s="225"/>
      <c r="Q730" s="225"/>
      <c r="R730" s="225"/>
      <c r="S730" s="225"/>
      <c r="T730" s="226"/>
      <c r="AT730" s="227" t="s">
        <v>238</v>
      </c>
      <c r="AU730" s="227" t="s">
        <v>85</v>
      </c>
      <c r="AV730" s="15" t="s">
        <v>176</v>
      </c>
      <c r="AW730" s="15" t="s">
        <v>35</v>
      </c>
      <c r="AX730" s="15" t="s">
        <v>82</v>
      </c>
      <c r="AY730" s="227" t="s">
        <v>228</v>
      </c>
    </row>
    <row r="731" spans="2:63" s="12" customFormat="1" ht="22.9" customHeight="1">
      <c r="B731" s="161"/>
      <c r="C731" s="162"/>
      <c r="D731" s="163" t="s">
        <v>73</v>
      </c>
      <c r="E731" s="175" t="s">
        <v>1141</v>
      </c>
      <c r="F731" s="175" t="s">
        <v>1142</v>
      </c>
      <c r="G731" s="162"/>
      <c r="H731" s="162"/>
      <c r="I731" s="165"/>
      <c r="J731" s="176">
        <f>BK731</f>
        <v>0</v>
      </c>
      <c r="K731" s="162"/>
      <c r="L731" s="167"/>
      <c r="M731" s="168"/>
      <c r="N731" s="169"/>
      <c r="O731" s="169"/>
      <c r="P731" s="170">
        <f>SUM(P732:P768)</f>
        <v>0</v>
      </c>
      <c r="Q731" s="169"/>
      <c r="R731" s="170">
        <f>SUM(R732:R768)</f>
        <v>0.74094972</v>
      </c>
      <c r="S731" s="169"/>
      <c r="T731" s="171">
        <f>SUM(T732:T768)</f>
        <v>0.10809854999999999</v>
      </c>
      <c r="AR731" s="172" t="s">
        <v>85</v>
      </c>
      <c r="AT731" s="173" t="s">
        <v>73</v>
      </c>
      <c r="AU731" s="173" t="s">
        <v>82</v>
      </c>
      <c r="AY731" s="172" t="s">
        <v>228</v>
      </c>
      <c r="BK731" s="174">
        <f>SUM(BK732:BK768)</f>
        <v>0</v>
      </c>
    </row>
    <row r="732" spans="1:65" s="2" customFormat="1" ht="24.2" customHeight="1">
      <c r="A732" s="36"/>
      <c r="B732" s="37"/>
      <c r="C732" s="177" t="s">
        <v>1143</v>
      </c>
      <c r="D732" s="177" t="s">
        <v>230</v>
      </c>
      <c r="E732" s="178" t="s">
        <v>1144</v>
      </c>
      <c r="F732" s="179" t="s">
        <v>1145</v>
      </c>
      <c r="G732" s="180" t="s">
        <v>275</v>
      </c>
      <c r="H732" s="181">
        <v>670.72</v>
      </c>
      <c r="I732" s="182"/>
      <c r="J732" s="183">
        <f>ROUND(I732*H732,2)</f>
        <v>0</v>
      </c>
      <c r="K732" s="179" t="s">
        <v>234</v>
      </c>
      <c r="L732" s="41"/>
      <c r="M732" s="184" t="s">
        <v>28</v>
      </c>
      <c r="N732" s="185" t="s">
        <v>45</v>
      </c>
      <c r="O732" s="66"/>
      <c r="P732" s="186">
        <f>O732*H732</f>
        <v>0</v>
      </c>
      <c r="Q732" s="186">
        <v>0</v>
      </c>
      <c r="R732" s="186">
        <f>Q732*H732</f>
        <v>0</v>
      </c>
      <c r="S732" s="186">
        <v>0</v>
      </c>
      <c r="T732" s="187">
        <f>S732*H732</f>
        <v>0</v>
      </c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R732" s="188" t="s">
        <v>320</v>
      </c>
      <c r="AT732" s="188" t="s">
        <v>230</v>
      </c>
      <c r="AU732" s="188" t="s">
        <v>85</v>
      </c>
      <c r="AY732" s="19" t="s">
        <v>228</v>
      </c>
      <c r="BE732" s="189">
        <f>IF(N732="základní",J732,0)</f>
        <v>0</v>
      </c>
      <c r="BF732" s="189">
        <f>IF(N732="snížená",J732,0)</f>
        <v>0</v>
      </c>
      <c r="BG732" s="189">
        <f>IF(N732="zákl. přenesená",J732,0)</f>
        <v>0</v>
      </c>
      <c r="BH732" s="189">
        <f>IF(N732="sníž. přenesená",J732,0)</f>
        <v>0</v>
      </c>
      <c r="BI732" s="189">
        <f>IF(N732="nulová",J732,0)</f>
        <v>0</v>
      </c>
      <c r="BJ732" s="19" t="s">
        <v>82</v>
      </c>
      <c r="BK732" s="189">
        <f>ROUND(I732*H732,2)</f>
        <v>0</v>
      </c>
      <c r="BL732" s="19" t="s">
        <v>320</v>
      </c>
      <c r="BM732" s="188" t="s">
        <v>1146</v>
      </c>
    </row>
    <row r="733" spans="1:47" s="2" customFormat="1" ht="11.25">
      <c r="A733" s="36"/>
      <c r="B733" s="37"/>
      <c r="C733" s="38"/>
      <c r="D733" s="190" t="s">
        <v>236</v>
      </c>
      <c r="E733" s="38"/>
      <c r="F733" s="191" t="s">
        <v>1147</v>
      </c>
      <c r="G733" s="38"/>
      <c r="H733" s="38"/>
      <c r="I733" s="192"/>
      <c r="J733" s="38"/>
      <c r="K733" s="38"/>
      <c r="L733" s="41"/>
      <c r="M733" s="193"/>
      <c r="N733" s="194"/>
      <c r="O733" s="66"/>
      <c r="P733" s="66"/>
      <c r="Q733" s="66"/>
      <c r="R733" s="66"/>
      <c r="S733" s="66"/>
      <c r="T733" s="67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T733" s="19" t="s">
        <v>236</v>
      </c>
      <c r="AU733" s="19" t="s">
        <v>85</v>
      </c>
    </row>
    <row r="734" spans="2:51" s="14" customFormat="1" ht="11.25">
      <c r="B734" s="206"/>
      <c r="C734" s="207"/>
      <c r="D734" s="197" t="s">
        <v>238</v>
      </c>
      <c r="E734" s="208" t="s">
        <v>28</v>
      </c>
      <c r="F734" s="209" t="s">
        <v>133</v>
      </c>
      <c r="G734" s="207"/>
      <c r="H734" s="210">
        <v>273.233</v>
      </c>
      <c r="I734" s="211"/>
      <c r="J734" s="207"/>
      <c r="K734" s="207"/>
      <c r="L734" s="212"/>
      <c r="M734" s="213"/>
      <c r="N734" s="214"/>
      <c r="O734" s="214"/>
      <c r="P734" s="214"/>
      <c r="Q734" s="214"/>
      <c r="R734" s="214"/>
      <c r="S734" s="214"/>
      <c r="T734" s="215"/>
      <c r="AT734" s="216" t="s">
        <v>238</v>
      </c>
      <c r="AU734" s="216" t="s">
        <v>85</v>
      </c>
      <c r="AV734" s="14" t="s">
        <v>85</v>
      </c>
      <c r="AW734" s="14" t="s">
        <v>35</v>
      </c>
      <c r="AX734" s="14" t="s">
        <v>74</v>
      </c>
      <c r="AY734" s="216" t="s">
        <v>228</v>
      </c>
    </row>
    <row r="735" spans="2:51" s="14" customFormat="1" ht="11.25">
      <c r="B735" s="206"/>
      <c r="C735" s="207"/>
      <c r="D735" s="197" t="s">
        <v>238</v>
      </c>
      <c r="E735" s="208" t="s">
        <v>28</v>
      </c>
      <c r="F735" s="209" t="s">
        <v>138</v>
      </c>
      <c r="G735" s="207"/>
      <c r="H735" s="210">
        <v>193.725</v>
      </c>
      <c r="I735" s="211"/>
      <c r="J735" s="207"/>
      <c r="K735" s="207"/>
      <c r="L735" s="212"/>
      <c r="M735" s="213"/>
      <c r="N735" s="214"/>
      <c r="O735" s="214"/>
      <c r="P735" s="214"/>
      <c r="Q735" s="214"/>
      <c r="R735" s="214"/>
      <c r="S735" s="214"/>
      <c r="T735" s="215"/>
      <c r="AT735" s="216" t="s">
        <v>238</v>
      </c>
      <c r="AU735" s="216" t="s">
        <v>85</v>
      </c>
      <c r="AV735" s="14" t="s">
        <v>85</v>
      </c>
      <c r="AW735" s="14" t="s">
        <v>35</v>
      </c>
      <c r="AX735" s="14" t="s">
        <v>74</v>
      </c>
      <c r="AY735" s="216" t="s">
        <v>228</v>
      </c>
    </row>
    <row r="736" spans="2:51" s="14" customFormat="1" ht="11.25">
      <c r="B736" s="206"/>
      <c r="C736" s="207"/>
      <c r="D736" s="197" t="s">
        <v>238</v>
      </c>
      <c r="E736" s="208" t="s">
        <v>28</v>
      </c>
      <c r="F736" s="209" t="s">
        <v>114</v>
      </c>
      <c r="G736" s="207"/>
      <c r="H736" s="210">
        <v>107.336</v>
      </c>
      <c r="I736" s="211"/>
      <c r="J736" s="207"/>
      <c r="K736" s="207"/>
      <c r="L736" s="212"/>
      <c r="M736" s="213"/>
      <c r="N736" s="214"/>
      <c r="O736" s="214"/>
      <c r="P736" s="214"/>
      <c r="Q736" s="214"/>
      <c r="R736" s="214"/>
      <c r="S736" s="214"/>
      <c r="T736" s="215"/>
      <c r="AT736" s="216" t="s">
        <v>238</v>
      </c>
      <c r="AU736" s="216" t="s">
        <v>85</v>
      </c>
      <c r="AV736" s="14" t="s">
        <v>85</v>
      </c>
      <c r="AW736" s="14" t="s">
        <v>35</v>
      </c>
      <c r="AX736" s="14" t="s">
        <v>74</v>
      </c>
      <c r="AY736" s="216" t="s">
        <v>228</v>
      </c>
    </row>
    <row r="737" spans="2:51" s="14" customFormat="1" ht="11.25">
      <c r="B737" s="206"/>
      <c r="C737" s="207"/>
      <c r="D737" s="197" t="s">
        <v>238</v>
      </c>
      <c r="E737" s="208" t="s">
        <v>28</v>
      </c>
      <c r="F737" s="209" t="s">
        <v>117</v>
      </c>
      <c r="G737" s="207"/>
      <c r="H737" s="210">
        <v>96.426</v>
      </c>
      <c r="I737" s="211"/>
      <c r="J737" s="207"/>
      <c r="K737" s="207"/>
      <c r="L737" s="212"/>
      <c r="M737" s="213"/>
      <c r="N737" s="214"/>
      <c r="O737" s="214"/>
      <c r="P737" s="214"/>
      <c r="Q737" s="214"/>
      <c r="R737" s="214"/>
      <c r="S737" s="214"/>
      <c r="T737" s="215"/>
      <c r="AT737" s="216" t="s">
        <v>238</v>
      </c>
      <c r="AU737" s="216" t="s">
        <v>85</v>
      </c>
      <c r="AV737" s="14" t="s">
        <v>85</v>
      </c>
      <c r="AW737" s="14" t="s">
        <v>35</v>
      </c>
      <c r="AX737" s="14" t="s">
        <v>74</v>
      </c>
      <c r="AY737" s="216" t="s">
        <v>228</v>
      </c>
    </row>
    <row r="738" spans="2:51" s="15" customFormat="1" ht="11.25">
      <c r="B738" s="217"/>
      <c r="C738" s="218"/>
      <c r="D738" s="197" t="s">
        <v>238</v>
      </c>
      <c r="E738" s="219" t="s">
        <v>28</v>
      </c>
      <c r="F738" s="220" t="s">
        <v>241</v>
      </c>
      <c r="G738" s="218"/>
      <c r="H738" s="221">
        <v>670.72</v>
      </c>
      <c r="I738" s="222"/>
      <c r="J738" s="218"/>
      <c r="K738" s="218"/>
      <c r="L738" s="223"/>
      <c r="M738" s="224"/>
      <c r="N738" s="225"/>
      <c r="O738" s="225"/>
      <c r="P738" s="225"/>
      <c r="Q738" s="225"/>
      <c r="R738" s="225"/>
      <c r="S738" s="225"/>
      <c r="T738" s="226"/>
      <c r="AT738" s="227" t="s">
        <v>238</v>
      </c>
      <c r="AU738" s="227" t="s">
        <v>85</v>
      </c>
      <c r="AV738" s="15" t="s">
        <v>176</v>
      </c>
      <c r="AW738" s="15" t="s">
        <v>35</v>
      </c>
      <c r="AX738" s="15" t="s">
        <v>82</v>
      </c>
      <c r="AY738" s="227" t="s">
        <v>228</v>
      </c>
    </row>
    <row r="739" spans="1:65" s="2" customFormat="1" ht="24.2" customHeight="1">
      <c r="A739" s="36"/>
      <c r="B739" s="37"/>
      <c r="C739" s="177" t="s">
        <v>1148</v>
      </c>
      <c r="D739" s="177" t="s">
        <v>230</v>
      </c>
      <c r="E739" s="178" t="s">
        <v>1149</v>
      </c>
      <c r="F739" s="179" t="s">
        <v>1150</v>
      </c>
      <c r="G739" s="180" t="s">
        <v>275</v>
      </c>
      <c r="H739" s="181">
        <v>39.356</v>
      </c>
      <c r="I739" s="182"/>
      <c r="J739" s="183">
        <f>ROUND(I739*H739,2)</f>
        <v>0</v>
      </c>
      <c r="K739" s="179" t="s">
        <v>234</v>
      </c>
      <c r="L739" s="41"/>
      <c r="M739" s="184" t="s">
        <v>28</v>
      </c>
      <c r="N739" s="185" t="s">
        <v>45</v>
      </c>
      <c r="O739" s="66"/>
      <c r="P739" s="186">
        <f>O739*H739</f>
        <v>0</v>
      </c>
      <c r="Q739" s="186">
        <v>0</v>
      </c>
      <c r="R739" s="186">
        <f>Q739*H739</f>
        <v>0</v>
      </c>
      <c r="S739" s="186">
        <v>0</v>
      </c>
      <c r="T739" s="187">
        <f>S739*H739</f>
        <v>0</v>
      </c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R739" s="188" t="s">
        <v>320</v>
      </c>
      <c r="AT739" s="188" t="s">
        <v>230</v>
      </c>
      <c r="AU739" s="188" t="s">
        <v>85</v>
      </c>
      <c r="AY739" s="19" t="s">
        <v>228</v>
      </c>
      <c r="BE739" s="189">
        <f>IF(N739="základní",J739,0)</f>
        <v>0</v>
      </c>
      <c r="BF739" s="189">
        <f>IF(N739="snížená",J739,0)</f>
        <v>0</v>
      </c>
      <c r="BG739" s="189">
        <f>IF(N739="zákl. přenesená",J739,0)</f>
        <v>0</v>
      </c>
      <c r="BH739" s="189">
        <f>IF(N739="sníž. přenesená",J739,0)</f>
        <v>0</v>
      </c>
      <c r="BI739" s="189">
        <f>IF(N739="nulová",J739,0)</f>
        <v>0</v>
      </c>
      <c r="BJ739" s="19" t="s">
        <v>82</v>
      </c>
      <c r="BK739" s="189">
        <f>ROUND(I739*H739,2)</f>
        <v>0</v>
      </c>
      <c r="BL739" s="19" t="s">
        <v>320</v>
      </c>
      <c r="BM739" s="188" t="s">
        <v>1151</v>
      </c>
    </row>
    <row r="740" spans="1:47" s="2" customFormat="1" ht="11.25">
      <c r="A740" s="36"/>
      <c r="B740" s="37"/>
      <c r="C740" s="38"/>
      <c r="D740" s="190" t="s">
        <v>236</v>
      </c>
      <c r="E740" s="38"/>
      <c r="F740" s="191" t="s">
        <v>1152</v>
      </c>
      <c r="G740" s="38"/>
      <c r="H740" s="38"/>
      <c r="I740" s="192"/>
      <c r="J740" s="38"/>
      <c r="K740" s="38"/>
      <c r="L740" s="41"/>
      <c r="M740" s="193"/>
      <c r="N740" s="194"/>
      <c r="O740" s="66"/>
      <c r="P740" s="66"/>
      <c r="Q740" s="66"/>
      <c r="R740" s="66"/>
      <c r="S740" s="66"/>
      <c r="T740" s="67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T740" s="19" t="s">
        <v>236</v>
      </c>
      <c r="AU740" s="19" t="s">
        <v>85</v>
      </c>
    </row>
    <row r="741" spans="2:51" s="14" customFormat="1" ht="11.25">
      <c r="B741" s="206"/>
      <c r="C741" s="207"/>
      <c r="D741" s="197" t="s">
        <v>238</v>
      </c>
      <c r="E741" s="208" t="s">
        <v>28</v>
      </c>
      <c r="F741" s="209" t="s">
        <v>135</v>
      </c>
      <c r="G741" s="207"/>
      <c r="H741" s="210">
        <v>39.356</v>
      </c>
      <c r="I741" s="211"/>
      <c r="J741" s="207"/>
      <c r="K741" s="207"/>
      <c r="L741" s="212"/>
      <c r="M741" s="213"/>
      <c r="N741" s="214"/>
      <c r="O741" s="214"/>
      <c r="P741" s="214"/>
      <c r="Q741" s="214"/>
      <c r="R741" s="214"/>
      <c r="S741" s="214"/>
      <c r="T741" s="215"/>
      <c r="AT741" s="216" t="s">
        <v>238</v>
      </c>
      <c r="AU741" s="216" t="s">
        <v>85</v>
      </c>
      <c r="AV741" s="14" t="s">
        <v>85</v>
      </c>
      <c r="AW741" s="14" t="s">
        <v>35</v>
      </c>
      <c r="AX741" s="14" t="s">
        <v>82</v>
      </c>
      <c r="AY741" s="216" t="s">
        <v>228</v>
      </c>
    </row>
    <row r="742" spans="1:65" s="2" customFormat="1" ht="16.5" customHeight="1">
      <c r="A742" s="36"/>
      <c r="B742" s="37"/>
      <c r="C742" s="177" t="s">
        <v>1153</v>
      </c>
      <c r="D742" s="177" t="s">
        <v>230</v>
      </c>
      <c r="E742" s="178" t="s">
        <v>1154</v>
      </c>
      <c r="F742" s="179" t="s">
        <v>1155</v>
      </c>
      <c r="G742" s="180" t="s">
        <v>275</v>
      </c>
      <c r="H742" s="181">
        <v>154.98</v>
      </c>
      <c r="I742" s="182"/>
      <c r="J742" s="183">
        <f>ROUND(I742*H742,2)</f>
        <v>0</v>
      </c>
      <c r="K742" s="179" t="s">
        <v>234</v>
      </c>
      <c r="L742" s="41"/>
      <c r="M742" s="184" t="s">
        <v>28</v>
      </c>
      <c r="N742" s="185" t="s">
        <v>45</v>
      </c>
      <c r="O742" s="66"/>
      <c r="P742" s="186">
        <f>O742*H742</f>
        <v>0</v>
      </c>
      <c r="Q742" s="186">
        <v>0.001</v>
      </c>
      <c r="R742" s="186">
        <f>Q742*H742</f>
        <v>0.15498</v>
      </c>
      <c r="S742" s="186">
        <v>0.00031</v>
      </c>
      <c r="T742" s="187">
        <f>S742*H742</f>
        <v>0.0480438</v>
      </c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R742" s="188" t="s">
        <v>320</v>
      </c>
      <c r="AT742" s="188" t="s">
        <v>230</v>
      </c>
      <c r="AU742" s="188" t="s">
        <v>85</v>
      </c>
      <c r="AY742" s="19" t="s">
        <v>228</v>
      </c>
      <c r="BE742" s="189">
        <f>IF(N742="základní",J742,0)</f>
        <v>0</v>
      </c>
      <c r="BF742" s="189">
        <f>IF(N742="snížená",J742,0)</f>
        <v>0</v>
      </c>
      <c r="BG742" s="189">
        <f>IF(N742="zákl. přenesená",J742,0)</f>
        <v>0</v>
      </c>
      <c r="BH742" s="189">
        <f>IF(N742="sníž. přenesená",J742,0)</f>
        <v>0</v>
      </c>
      <c r="BI742" s="189">
        <f>IF(N742="nulová",J742,0)</f>
        <v>0</v>
      </c>
      <c r="BJ742" s="19" t="s">
        <v>82</v>
      </c>
      <c r="BK742" s="189">
        <f>ROUND(I742*H742,2)</f>
        <v>0</v>
      </c>
      <c r="BL742" s="19" t="s">
        <v>320</v>
      </c>
      <c r="BM742" s="188" t="s">
        <v>1156</v>
      </c>
    </row>
    <row r="743" spans="1:47" s="2" customFormat="1" ht="11.25">
      <c r="A743" s="36"/>
      <c r="B743" s="37"/>
      <c r="C743" s="38"/>
      <c r="D743" s="190" t="s">
        <v>236</v>
      </c>
      <c r="E743" s="38"/>
      <c r="F743" s="191" t="s">
        <v>1157</v>
      </c>
      <c r="G743" s="38"/>
      <c r="H743" s="38"/>
      <c r="I743" s="192"/>
      <c r="J743" s="38"/>
      <c r="K743" s="38"/>
      <c r="L743" s="41"/>
      <c r="M743" s="193"/>
      <c r="N743" s="194"/>
      <c r="O743" s="66"/>
      <c r="P743" s="66"/>
      <c r="Q743" s="66"/>
      <c r="R743" s="66"/>
      <c r="S743" s="66"/>
      <c r="T743" s="67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T743" s="19" t="s">
        <v>236</v>
      </c>
      <c r="AU743" s="19" t="s">
        <v>85</v>
      </c>
    </row>
    <row r="744" spans="2:51" s="14" customFormat="1" ht="11.25">
      <c r="B744" s="206"/>
      <c r="C744" s="207"/>
      <c r="D744" s="197" t="s">
        <v>238</v>
      </c>
      <c r="E744" s="208" t="s">
        <v>28</v>
      </c>
      <c r="F744" s="209" t="s">
        <v>1158</v>
      </c>
      <c r="G744" s="207"/>
      <c r="H744" s="210">
        <v>154.98</v>
      </c>
      <c r="I744" s="211"/>
      <c r="J744" s="207"/>
      <c r="K744" s="207"/>
      <c r="L744" s="212"/>
      <c r="M744" s="213"/>
      <c r="N744" s="214"/>
      <c r="O744" s="214"/>
      <c r="P744" s="214"/>
      <c r="Q744" s="214"/>
      <c r="R744" s="214"/>
      <c r="S744" s="214"/>
      <c r="T744" s="215"/>
      <c r="AT744" s="216" t="s">
        <v>238</v>
      </c>
      <c r="AU744" s="216" t="s">
        <v>85</v>
      </c>
      <c r="AV744" s="14" t="s">
        <v>85</v>
      </c>
      <c r="AW744" s="14" t="s">
        <v>35</v>
      </c>
      <c r="AX744" s="14" t="s">
        <v>82</v>
      </c>
      <c r="AY744" s="216" t="s">
        <v>228</v>
      </c>
    </row>
    <row r="745" spans="1:65" s="2" customFormat="1" ht="24.2" customHeight="1">
      <c r="A745" s="36"/>
      <c r="B745" s="37"/>
      <c r="C745" s="177" t="s">
        <v>1159</v>
      </c>
      <c r="D745" s="177" t="s">
        <v>230</v>
      </c>
      <c r="E745" s="178" t="s">
        <v>1160</v>
      </c>
      <c r="F745" s="179" t="s">
        <v>1161</v>
      </c>
      <c r="G745" s="180" t="s">
        <v>275</v>
      </c>
      <c r="H745" s="181">
        <v>193.725</v>
      </c>
      <c r="I745" s="182"/>
      <c r="J745" s="183">
        <f>ROUND(I745*H745,2)</f>
        <v>0</v>
      </c>
      <c r="K745" s="179" t="s">
        <v>234</v>
      </c>
      <c r="L745" s="41"/>
      <c r="M745" s="184" t="s">
        <v>28</v>
      </c>
      <c r="N745" s="185" t="s">
        <v>45</v>
      </c>
      <c r="O745" s="66"/>
      <c r="P745" s="186">
        <f>O745*H745</f>
        <v>0</v>
      </c>
      <c r="Q745" s="186">
        <v>0.001</v>
      </c>
      <c r="R745" s="186">
        <f>Q745*H745</f>
        <v>0.193725</v>
      </c>
      <c r="S745" s="186">
        <v>0.00031</v>
      </c>
      <c r="T745" s="187">
        <f>S745*H745</f>
        <v>0.06005475</v>
      </c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R745" s="188" t="s">
        <v>320</v>
      </c>
      <c r="AT745" s="188" t="s">
        <v>230</v>
      </c>
      <c r="AU745" s="188" t="s">
        <v>85</v>
      </c>
      <c r="AY745" s="19" t="s">
        <v>228</v>
      </c>
      <c r="BE745" s="189">
        <f>IF(N745="základní",J745,0)</f>
        <v>0</v>
      </c>
      <c r="BF745" s="189">
        <f>IF(N745="snížená",J745,0)</f>
        <v>0</v>
      </c>
      <c r="BG745" s="189">
        <f>IF(N745="zákl. přenesená",J745,0)</f>
        <v>0</v>
      </c>
      <c r="BH745" s="189">
        <f>IF(N745="sníž. přenesená",J745,0)</f>
        <v>0</v>
      </c>
      <c r="BI745" s="189">
        <f>IF(N745="nulová",J745,0)</f>
        <v>0</v>
      </c>
      <c r="BJ745" s="19" t="s">
        <v>82</v>
      </c>
      <c r="BK745" s="189">
        <f>ROUND(I745*H745,2)</f>
        <v>0</v>
      </c>
      <c r="BL745" s="19" t="s">
        <v>320</v>
      </c>
      <c r="BM745" s="188" t="s">
        <v>1162</v>
      </c>
    </row>
    <row r="746" spans="1:47" s="2" customFormat="1" ht="11.25">
      <c r="A746" s="36"/>
      <c r="B746" s="37"/>
      <c r="C746" s="38"/>
      <c r="D746" s="190" t="s">
        <v>236</v>
      </c>
      <c r="E746" s="38"/>
      <c r="F746" s="191" t="s">
        <v>1163</v>
      </c>
      <c r="G746" s="38"/>
      <c r="H746" s="38"/>
      <c r="I746" s="192"/>
      <c r="J746" s="38"/>
      <c r="K746" s="38"/>
      <c r="L746" s="41"/>
      <c r="M746" s="193"/>
      <c r="N746" s="194"/>
      <c r="O746" s="66"/>
      <c r="P746" s="66"/>
      <c r="Q746" s="66"/>
      <c r="R746" s="66"/>
      <c r="S746" s="66"/>
      <c r="T746" s="67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T746" s="19" t="s">
        <v>236</v>
      </c>
      <c r="AU746" s="19" t="s">
        <v>85</v>
      </c>
    </row>
    <row r="747" spans="2:51" s="14" customFormat="1" ht="11.25">
      <c r="B747" s="206"/>
      <c r="C747" s="207"/>
      <c r="D747" s="197" t="s">
        <v>238</v>
      </c>
      <c r="E747" s="208" t="s">
        <v>28</v>
      </c>
      <c r="F747" s="209" t="s">
        <v>138</v>
      </c>
      <c r="G747" s="207"/>
      <c r="H747" s="210">
        <v>193.725</v>
      </c>
      <c r="I747" s="211"/>
      <c r="J747" s="207"/>
      <c r="K747" s="207"/>
      <c r="L747" s="212"/>
      <c r="M747" s="213"/>
      <c r="N747" s="214"/>
      <c r="O747" s="214"/>
      <c r="P747" s="214"/>
      <c r="Q747" s="214"/>
      <c r="R747" s="214"/>
      <c r="S747" s="214"/>
      <c r="T747" s="215"/>
      <c r="AT747" s="216" t="s">
        <v>238</v>
      </c>
      <c r="AU747" s="216" t="s">
        <v>85</v>
      </c>
      <c r="AV747" s="14" t="s">
        <v>85</v>
      </c>
      <c r="AW747" s="14" t="s">
        <v>35</v>
      </c>
      <c r="AX747" s="14" t="s">
        <v>82</v>
      </c>
      <c r="AY747" s="216" t="s">
        <v>228</v>
      </c>
    </row>
    <row r="748" spans="1:65" s="2" customFormat="1" ht="24.2" customHeight="1">
      <c r="A748" s="36"/>
      <c r="B748" s="37"/>
      <c r="C748" s="177" t="s">
        <v>1164</v>
      </c>
      <c r="D748" s="177" t="s">
        <v>230</v>
      </c>
      <c r="E748" s="178" t="s">
        <v>1165</v>
      </c>
      <c r="F748" s="179" t="s">
        <v>1166</v>
      </c>
      <c r="G748" s="180" t="s">
        <v>275</v>
      </c>
      <c r="H748" s="181">
        <v>154.98</v>
      </c>
      <c r="I748" s="182"/>
      <c r="J748" s="183">
        <f>ROUND(I748*H748,2)</f>
        <v>0</v>
      </c>
      <c r="K748" s="179" t="s">
        <v>234</v>
      </c>
      <c r="L748" s="41"/>
      <c r="M748" s="184" t="s">
        <v>28</v>
      </c>
      <c r="N748" s="185" t="s">
        <v>45</v>
      </c>
      <c r="O748" s="66"/>
      <c r="P748" s="186">
        <f>O748*H748</f>
        <v>0</v>
      </c>
      <c r="Q748" s="186">
        <v>0</v>
      </c>
      <c r="R748" s="186">
        <f>Q748*H748</f>
        <v>0</v>
      </c>
      <c r="S748" s="186">
        <v>0</v>
      </c>
      <c r="T748" s="187">
        <f>S748*H748</f>
        <v>0</v>
      </c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R748" s="188" t="s">
        <v>320</v>
      </c>
      <c r="AT748" s="188" t="s">
        <v>230</v>
      </c>
      <c r="AU748" s="188" t="s">
        <v>85</v>
      </c>
      <c r="AY748" s="19" t="s">
        <v>228</v>
      </c>
      <c r="BE748" s="189">
        <f>IF(N748="základní",J748,0)</f>
        <v>0</v>
      </c>
      <c r="BF748" s="189">
        <f>IF(N748="snížená",J748,0)</f>
        <v>0</v>
      </c>
      <c r="BG748" s="189">
        <f>IF(N748="zákl. přenesená",J748,0)</f>
        <v>0</v>
      </c>
      <c r="BH748" s="189">
        <f>IF(N748="sníž. přenesená",J748,0)</f>
        <v>0</v>
      </c>
      <c r="BI748" s="189">
        <f>IF(N748="nulová",J748,0)</f>
        <v>0</v>
      </c>
      <c r="BJ748" s="19" t="s">
        <v>82</v>
      </c>
      <c r="BK748" s="189">
        <f>ROUND(I748*H748,2)</f>
        <v>0</v>
      </c>
      <c r="BL748" s="19" t="s">
        <v>320</v>
      </c>
      <c r="BM748" s="188" t="s">
        <v>1167</v>
      </c>
    </row>
    <row r="749" spans="1:47" s="2" customFormat="1" ht="11.25">
      <c r="A749" s="36"/>
      <c r="B749" s="37"/>
      <c r="C749" s="38"/>
      <c r="D749" s="190" t="s">
        <v>236</v>
      </c>
      <c r="E749" s="38"/>
      <c r="F749" s="191" t="s">
        <v>1168</v>
      </c>
      <c r="G749" s="38"/>
      <c r="H749" s="38"/>
      <c r="I749" s="192"/>
      <c r="J749" s="38"/>
      <c r="K749" s="38"/>
      <c r="L749" s="41"/>
      <c r="M749" s="193"/>
      <c r="N749" s="194"/>
      <c r="O749" s="66"/>
      <c r="P749" s="66"/>
      <c r="Q749" s="66"/>
      <c r="R749" s="66"/>
      <c r="S749" s="66"/>
      <c r="T749" s="67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T749" s="19" t="s">
        <v>236</v>
      </c>
      <c r="AU749" s="19" t="s">
        <v>85</v>
      </c>
    </row>
    <row r="750" spans="2:51" s="14" customFormat="1" ht="11.25">
      <c r="B750" s="206"/>
      <c r="C750" s="207"/>
      <c r="D750" s="197" t="s">
        <v>238</v>
      </c>
      <c r="E750" s="208" t="s">
        <v>28</v>
      </c>
      <c r="F750" s="209" t="s">
        <v>1158</v>
      </c>
      <c r="G750" s="207"/>
      <c r="H750" s="210">
        <v>154.98</v>
      </c>
      <c r="I750" s="211"/>
      <c r="J750" s="207"/>
      <c r="K750" s="207"/>
      <c r="L750" s="212"/>
      <c r="M750" s="213"/>
      <c r="N750" s="214"/>
      <c r="O750" s="214"/>
      <c r="P750" s="214"/>
      <c r="Q750" s="214"/>
      <c r="R750" s="214"/>
      <c r="S750" s="214"/>
      <c r="T750" s="215"/>
      <c r="AT750" s="216" t="s">
        <v>238</v>
      </c>
      <c r="AU750" s="216" t="s">
        <v>85</v>
      </c>
      <c r="AV750" s="14" t="s">
        <v>85</v>
      </c>
      <c r="AW750" s="14" t="s">
        <v>35</v>
      </c>
      <c r="AX750" s="14" t="s">
        <v>82</v>
      </c>
      <c r="AY750" s="216" t="s">
        <v>228</v>
      </c>
    </row>
    <row r="751" spans="1:65" s="2" customFormat="1" ht="24.2" customHeight="1">
      <c r="A751" s="36"/>
      <c r="B751" s="37"/>
      <c r="C751" s="177" t="s">
        <v>1169</v>
      </c>
      <c r="D751" s="177" t="s">
        <v>230</v>
      </c>
      <c r="E751" s="178" t="s">
        <v>1170</v>
      </c>
      <c r="F751" s="179" t="s">
        <v>1171</v>
      </c>
      <c r="G751" s="180" t="s">
        <v>275</v>
      </c>
      <c r="H751" s="181">
        <v>193.725</v>
      </c>
      <c r="I751" s="182"/>
      <c r="J751" s="183">
        <f>ROUND(I751*H751,2)</f>
        <v>0</v>
      </c>
      <c r="K751" s="179" t="s">
        <v>234</v>
      </c>
      <c r="L751" s="41"/>
      <c r="M751" s="184" t="s">
        <v>28</v>
      </c>
      <c r="N751" s="185" t="s">
        <v>45</v>
      </c>
      <c r="O751" s="66"/>
      <c r="P751" s="186">
        <f>O751*H751</f>
        <v>0</v>
      </c>
      <c r="Q751" s="186">
        <v>0</v>
      </c>
      <c r="R751" s="186">
        <f>Q751*H751</f>
        <v>0</v>
      </c>
      <c r="S751" s="186">
        <v>0</v>
      </c>
      <c r="T751" s="187">
        <f>S751*H751</f>
        <v>0</v>
      </c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R751" s="188" t="s">
        <v>320</v>
      </c>
      <c r="AT751" s="188" t="s">
        <v>230</v>
      </c>
      <c r="AU751" s="188" t="s">
        <v>85</v>
      </c>
      <c r="AY751" s="19" t="s">
        <v>228</v>
      </c>
      <c r="BE751" s="189">
        <f>IF(N751="základní",J751,0)</f>
        <v>0</v>
      </c>
      <c r="BF751" s="189">
        <f>IF(N751="snížená",J751,0)</f>
        <v>0</v>
      </c>
      <c r="BG751" s="189">
        <f>IF(N751="zákl. přenesená",J751,0)</f>
        <v>0</v>
      </c>
      <c r="BH751" s="189">
        <f>IF(N751="sníž. přenesená",J751,0)</f>
        <v>0</v>
      </c>
      <c r="BI751" s="189">
        <f>IF(N751="nulová",J751,0)</f>
        <v>0</v>
      </c>
      <c r="BJ751" s="19" t="s">
        <v>82</v>
      </c>
      <c r="BK751" s="189">
        <f>ROUND(I751*H751,2)</f>
        <v>0</v>
      </c>
      <c r="BL751" s="19" t="s">
        <v>320</v>
      </c>
      <c r="BM751" s="188" t="s">
        <v>1172</v>
      </c>
    </row>
    <row r="752" spans="1:47" s="2" customFormat="1" ht="11.25">
      <c r="A752" s="36"/>
      <c r="B752" s="37"/>
      <c r="C752" s="38"/>
      <c r="D752" s="190" t="s">
        <v>236</v>
      </c>
      <c r="E752" s="38"/>
      <c r="F752" s="191" t="s">
        <v>1173</v>
      </c>
      <c r="G752" s="38"/>
      <c r="H752" s="38"/>
      <c r="I752" s="192"/>
      <c r="J752" s="38"/>
      <c r="K752" s="38"/>
      <c r="L752" s="41"/>
      <c r="M752" s="193"/>
      <c r="N752" s="194"/>
      <c r="O752" s="66"/>
      <c r="P752" s="66"/>
      <c r="Q752" s="66"/>
      <c r="R752" s="66"/>
      <c r="S752" s="66"/>
      <c r="T752" s="67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T752" s="19" t="s">
        <v>236</v>
      </c>
      <c r="AU752" s="19" t="s">
        <v>85</v>
      </c>
    </row>
    <row r="753" spans="2:51" s="14" customFormat="1" ht="11.25">
      <c r="B753" s="206"/>
      <c r="C753" s="207"/>
      <c r="D753" s="197" t="s">
        <v>238</v>
      </c>
      <c r="E753" s="208" t="s">
        <v>28</v>
      </c>
      <c r="F753" s="209" t="s">
        <v>138</v>
      </c>
      <c r="G753" s="207"/>
      <c r="H753" s="210">
        <v>193.725</v>
      </c>
      <c r="I753" s="211"/>
      <c r="J753" s="207"/>
      <c r="K753" s="207"/>
      <c r="L753" s="212"/>
      <c r="M753" s="213"/>
      <c r="N753" s="214"/>
      <c r="O753" s="214"/>
      <c r="P753" s="214"/>
      <c r="Q753" s="214"/>
      <c r="R753" s="214"/>
      <c r="S753" s="214"/>
      <c r="T753" s="215"/>
      <c r="AT753" s="216" t="s">
        <v>238</v>
      </c>
      <c r="AU753" s="216" t="s">
        <v>85</v>
      </c>
      <c r="AV753" s="14" t="s">
        <v>85</v>
      </c>
      <c r="AW753" s="14" t="s">
        <v>35</v>
      </c>
      <c r="AX753" s="14" t="s">
        <v>82</v>
      </c>
      <c r="AY753" s="216" t="s">
        <v>228</v>
      </c>
    </row>
    <row r="754" spans="1:65" s="2" customFormat="1" ht="24.2" customHeight="1">
      <c r="A754" s="36"/>
      <c r="B754" s="37"/>
      <c r="C754" s="177" t="s">
        <v>1174</v>
      </c>
      <c r="D754" s="177" t="s">
        <v>230</v>
      </c>
      <c r="E754" s="178" t="s">
        <v>1175</v>
      </c>
      <c r="F754" s="179" t="s">
        <v>1176</v>
      </c>
      <c r="G754" s="180" t="s">
        <v>275</v>
      </c>
      <c r="H754" s="181">
        <v>427.602</v>
      </c>
      <c r="I754" s="182"/>
      <c r="J754" s="183">
        <f>ROUND(I754*H754,2)</f>
        <v>0</v>
      </c>
      <c r="K754" s="179" t="s">
        <v>234</v>
      </c>
      <c r="L754" s="41"/>
      <c r="M754" s="184" t="s">
        <v>28</v>
      </c>
      <c r="N754" s="185" t="s">
        <v>45</v>
      </c>
      <c r="O754" s="66"/>
      <c r="P754" s="186">
        <f>O754*H754</f>
        <v>0</v>
      </c>
      <c r="Q754" s="186">
        <v>0.00044</v>
      </c>
      <c r="R754" s="186">
        <f>Q754*H754</f>
        <v>0.18814488</v>
      </c>
      <c r="S754" s="186">
        <v>0</v>
      </c>
      <c r="T754" s="187">
        <f>S754*H754</f>
        <v>0</v>
      </c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R754" s="188" t="s">
        <v>320</v>
      </c>
      <c r="AT754" s="188" t="s">
        <v>230</v>
      </c>
      <c r="AU754" s="188" t="s">
        <v>85</v>
      </c>
      <c r="AY754" s="19" t="s">
        <v>228</v>
      </c>
      <c r="BE754" s="189">
        <f>IF(N754="základní",J754,0)</f>
        <v>0</v>
      </c>
      <c r="BF754" s="189">
        <f>IF(N754="snížená",J754,0)</f>
        <v>0</v>
      </c>
      <c r="BG754" s="189">
        <f>IF(N754="zákl. přenesená",J754,0)</f>
        <v>0</v>
      </c>
      <c r="BH754" s="189">
        <f>IF(N754="sníž. přenesená",J754,0)</f>
        <v>0</v>
      </c>
      <c r="BI754" s="189">
        <f>IF(N754="nulová",J754,0)</f>
        <v>0</v>
      </c>
      <c r="BJ754" s="19" t="s">
        <v>82</v>
      </c>
      <c r="BK754" s="189">
        <f>ROUND(I754*H754,2)</f>
        <v>0</v>
      </c>
      <c r="BL754" s="19" t="s">
        <v>320</v>
      </c>
      <c r="BM754" s="188" t="s">
        <v>1177</v>
      </c>
    </row>
    <row r="755" spans="1:47" s="2" customFormat="1" ht="11.25">
      <c r="A755" s="36"/>
      <c r="B755" s="37"/>
      <c r="C755" s="38"/>
      <c r="D755" s="190" t="s">
        <v>236</v>
      </c>
      <c r="E755" s="38"/>
      <c r="F755" s="191" t="s">
        <v>1178</v>
      </c>
      <c r="G755" s="38"/>
      <c r="H755" s="38"/>
      <c r="I755" s="192"/>
      <c r="J755" s="38"/>
      <c r="K755" s="38"/>
      <c r="L755" s="41"/>
      <c r="M755" s="193"/>
      <c r="N755" s="194"/>
      <c r="O755" s="66"/>
      <c r="P755" s="66"/>
      <c r="Q755" s="66"/>
      <c r="R755" s="66"/>
      <c r="S755" s="66"/>
      <c r="T755" s="67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T755" s="19" t="s">
        <v>236</v>
      </c>
      <c r="AU755" s="19" t="s">
        <v>85</v>
      </c>
    </row>
    <row r="756" spans="2:51" s="14" customFormat="1" ht="11.25">
      <c r="B756" s="206"/>
      <c r="C756" s="207"/>
      <c r="D756" s="197" t="s">
        <v>238</v>
      </c>
      <c r="E756" s="208" t="s">
        <v>28</v>
      </c>
      <c r="F756" s="209" t="s">
        <v>133</v>
      </c>
      <c r="G756" s="207"/>
      <c r="H756" s="210">
        <v>273.233</v>
      </c>
      <c r="I756" s="211"/>
      <c r="J756" s="207"/>
      <c r="K756" s="207"/>
      <c r="L756" s="212"/>
      <c r="M756" s="213"/>
      <c r="N756" s="214"/>
      <c r="O756" s="214"/>
      <c r="P756" s="214"/>
      <c r="Q756" s="214"/>
      <c r="R756" s="214"/>
      <c r="S756" s="214"/>
      <c r="T756" s="215"/>
      <c r="AT756" s="216" t="s">
        <v>238</v>
      </c>
      <c r="AU756" s="216" t="s">
        <v>85</v>
      </c>
      <c r="AV756" s="14" t="s">
        <v>85</v>
      </c>
      <c r="AW756" s="14" t="s">
        <v>35</v>
      </c>
      <c r="AX756" s="14" t="s">
        <v>74</v>
      </c>
      <c r="AY756" s="216" t="s">
        <v>228</v>
      </c>
    </row>
    <row r="757" spans="2:51" s="14" customFormat="1" ht="11.25">
      <c r="B757" s="206"/>
      <c r="C757" s="207"/>
      <c r="D757" s="197" t="s">
        <v>238</v>
      </c>
      <c r="E757" s="208" t="s">
        <v>28</v>
      </c>
      <c r="F757" s="209" t="s">
        <v>138</v>
      </c>
      <c r="G757" s="207"/>
      <c r="H757" s="210">
        <v>193.725</v>
      </c>
      <c r="I757" s="211"/>
      <c r="J757" s="207"/>
      <c r="K757" s="207"/>
      <c r="L757" s="212"/>
      <c r="M757" s="213"/>
      <c r="N757" s="214"/>
      <c r="O757" s="214"/>
      <c r="P757" s="214"/>
      <c r="Q757" s="214"/>
      <c r="R757" s="214"/>
      <c r="S757" s="214"/>
      <c r="T757" s="215"/>
      <c r="AT757" s="216" t="s">
        <v>238</v>
      </c>
      <c r="AU757" s="216" t="s">
        <v>85</v>
      </c>
      <c r="AV757" s="14" t="s">
        <v>85</v>
      </c>
      <c r="AW757" s="14" t="s">
        <v>35</v>
      </c>
      <c r="AX757" s="14" t="s">
        <v>74</v>
      </c>
      <c r="AY757" s="216" t="s">
        <v>228</v>
      </c>
    </row>
    <row r="758" spans="2:51" s="14" customFormat="1" ht="11.25">
      <c r="B758" s="206"/>
      <c r="C758" s="207"/>
      <c r="D758" s="197" t="s">
        <v>238</v>
      </c>
      <c r="E758" s="208" t="s">
        <v>28</v>
      </c>
      <c r="F758" s="209" t="s">
        <v>1179</v>
      </c>
      <c r="G758" s="207"/>
      <c r="H758" s="210">
        <v>-39.356</v>
      </c>
      <c r="I758" s="211"/>
      <c r="J758" s="207"/>
      <c r="K758" s="207"/>
      <c r="L758" s="212"/>
      <c r="M758" s="213"/>
      <c r="N758" s="214"/>
      <c r="O758" s="214"/>
      <c r="P758" s="214"/>
      <c r="Q758" s="214"/>
      <c r="R758" s="214"/>
      <c r="S758" s="214"/>
      <c r="T758" s="215"/>
      <c r="AT758" s="216" t="s">
        <v>238</v>
      </c>
      <c r="AU758" s="216" t="s">
        <v>85</v>
      </c>
      <c r="AV758" s="14" t="s">
        <v>85</v>
      </c>
      <c r="AW758" s="14" t="s">
        <v>35</v>
      </c>
      <c r="AX758" s="14" t="s">
        <v>74</v>
      </c>
      <c r="AY758" s="216" t="s">
        <v>228</v>
      </c>
    </row>
    <row r="759" spans="2:51" s="15" customFormat="1" ht="11.25">
      <c r="B759" s="217"/>
      <c r="C759" s="218"/>
      <c r="D759" s="197" t="s">
        <v>238</v>
      </c>
      <c r="E759" s="219" t="s">
        <v>144</v>
      </c>
      <c r="F759" s="220" t="s">
        <v>241</v>
      </c>
      <c r="G759" s="218"/>
      <c r="H759" s="221">
        <v>427.602</v>
      </c>
      <c r="I759" s="222"/>
      <c r="J759" s="218"/>
      <c r="K759" s="218"/>
      <c r="L759" s="223"/>
      <c r="M759" s="224"/>
      <c r="N759" s="225"/>
      <c r="O759" s="225"/>
      <c r="P759" s="225"/>
      <c r="Q759" s="225"/>
      <c r="R759" s="225"/>
      <c r="S759" s="225"/>
      <c r="T759" s="226"/>
      <c r="AT759" s="227" t="s">
        <v>238</v>
      </c>
      <c r="AU759" s="227" t="s">
        <v>85</v>
      </c>
      <c r="AV759" s="15" t="s">
        <v>176</v>
      </c>
      <c r="AW759" s="15" t="s">
        <v>35</v>
      </c>
      <c r="AX759" s="15" t="s">
        <v>82</v>
      </c>
      <c r="AY759" s="227" t="s">
        <v>228</v>
      </c>
    </row>
    <row r="760" spans="1:65" s="2" customFormat="1" ht="24.2" customHeight="1">
      <c r="A760" s="36"/>
      <c r="B760" s="37"/>
      <c r="C760" s="177" t="s">
        <v>1180</v>
      </c>
      <c r="D760" s="177" t="s">
        <v>230</v>
      </c>
      <c r="E760" s="178" t="s">
        <v>1181</v>
      </c>
      <c r="F760" s="179" t="s">
        <v>1182</v>
      </c>
      <c r="G760" s="180" t="s">
        <v>275</v>
      </c>
      <c r="H760" s="181">
        <v>39.356</v>
      </c>
      <c r="I760" s="182"/>
      <c r="J760" s="183">
        <f>ROUND(I760*H760,2)</f>
        <v>0</v>
      </c>
      <c r="K760" s="179" t="s">
        <v>234</v>
      </c>
      <c r="L760" s="41"/>
      <c r="M760" s="184" t="s">
        <v>28</v>
      </c>
      <c r="N760" s="185" t="s">
        <v>45</v>
      </c>
      <c r="O760" s="66"/>
      <c r="P760" s="186">
        <f>O760*H760</f>
        <v>0</v>
      </c>
      <c r="Q760" s="186">
        <v>0.00044</v>
      </c>
      <c r="R760" s="186">
        <f>Q760*H760</f>
        <v>0.01731664</v>
      </c>
      <c r="S760" s="186">
        <v>0</v>
      </c>
      <c r="T760" s="187">
        <f>S760*H760</f>
        <v>0</v>
      </c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R760" s="188" t="s">
        <v>320</v>
      </c>
      <c r="AT760" s="188" t="s">
        <v>230</v>
      </c>
      <c r="AU760" s="188" t="s">
        <v>85</v>
      </c>
      <c r="AY760" s="19" t="s">
        <v>228</v>
      </c>
      <c r="BE760" s="189">
        <f>IF(N760="základní",J760,0)</f>
        <v>0</v>
      </c>
      <c r="BF760" s="189">
        <f>IF(N760="snížená",J760,0)</f>
        <v>0</v>
      </c>
      <c r="BG760" s="189">
        <f>IF(N760="zákl. přenesená",J760,0)</f>
        <v>0</v>
      </c>
      <c r="BH760" s="189">
        <f>IF(N760="sníž. přenesená",J760,0)</f>
        <v>0</v>
      </c>
      <c r="BI760" s="189">
        <f>IF(N760="nulová",J760,0)</f>
        <v>0</v>
      </c>
      <c r="BJ760" s="19" t="s">
        <v>82</v>
      </c>
      <c r="BK760" s="189">
        <f>ROUND(I760*H760,2)</f>
        <v>0</v>
      </c>
      <c r="BL760" s="19" t="s">
        <v>320</v>
      </c>
      <c r="BM760" s="188" t="s">
        <v>1183</v>
      </c>
    </row>
    <row r="761" spans="1:47" s="2" customFormat="1" ht="11.25">
      <c r="A761" s="36"/>
      <c r="B761" s="37"/>
      <c r="C761" s="38"/>
      <c r="D761" s="190" t="s">
        <v>236</v>
      </c>
      <c r="E761" s="38"/>
      <c r="F761" s="191" t="s">
        <v>1184</v>
      </c>
      <c r="G761" s="38"/>
      <c r="H761" s="38"/>
      <c r="I761" s="192"/>
      <c r="J761" s="38"/>
      <c r="K761" s="38"/>
      <c r="L761" s="41"/>
      <c r="M761" s="193"/>
      <c r="N761" s="194"/>
      <c r="O761" s="66"/>
      <c r="P761" s="66"/>
      <c r="Q761" s="66"/>
      <c r="R761" s="66"/>
      <c r="S761" s="66"/>
      <c r="T761" s="67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T761" s="19" t="s">
        <v>236</v>
      </c>
      <c r="AU761" s="19" t="s">
        <v>85</v>
      </c>
    </row>
    <row r="762" spans="2:51" s="14" customFormat="1" ht="11.25">
      <c r="B762" s="206"/>
      <c r="C762" s="207"/>
      <c r="D762" s="197" t="s">
        <v>238</v>
      </c>
      <c r="E762" s="208" t="s">
        <v>28</v>
      </c>
      <c r="F762" s="209" t="s">
        <v>135</v>
      </c>
      <c r="G762" s="207"/>
      <c r="H762" s="210">
        <v>39.356</v>
      </c>
      <c r="I762" s="211"/>
      <c r="J762" s="207"/>
      <c r="K762" s="207"/>
      <c r="L762" s="212"/>
      <c r="M762" s="213"/>
      <c r="N762" s="214"/>
      <c r="O762" s="214"/>
      <c r="P762" s="214"/>
      <c r="Q762" s="214"/>
      <c r="R762" s="214"/>
      <c r="S762" s="214"/>
      <c r="T762" s="215"/>
      <c r="AT762" s="216" t="s">
        <v>238</v>
      </c>
      <c r="AU762" s="216" t="s">
        <v>85</v>
      </c>
      <c r="AV762" s="14" t="s">
        <v>85</v>
      </c>
      <c r="AW762" s="14" t="s">
        <v>35</v>
      </c>
      <c r="AX762" s="14" t="s">
        <v>82</v>
      </c>
      <c r="AY762" s="216" t="s">
        <v>228</v>
      </c>
    </row>
    <row r="763" spans="1:65" s="2" customFormat="1" ht="24.2" customHeight="1">
      <c r="A763" s="36"/>
      <c r="B763" s="37"/>
      <c r="C763" s="177" t="s">
        <v>1185</v>
      </c>
      <c r="D763" s="177" t="s">
        <v>230</v>
      </c>
      <c r="E763" s="178" t="s">
        <v>1186</v>
      </c>
      <c r="F763" s="179" t="s">
        <v>1187</v>
      </c>
      <c r="G763" s="180" t="s">
        <v>275</v>
      </c>
      <c r="H763" s="181">
        <v>427.602</v>
      </c>
      <c r="I763" s="182"/>
      <c r="J763" s="183">
        <f>ROUND(I763*H763,2)</f>
        <v>0</v>
      </c>
      <c r="K763" s="179" t="s">
        <v>234</v>
      </c>
      <c r="L763" s="41"/>
      <c r="M763" s="184" t="s">
        <v>28</v>
      </c>
      <c r="N763" s="185" t="s">
        <v>45</v>
      </c>
      <c r="O763" s="66"/>
      <c r="P763" s="186">
        <f>O763*H763</f>
        <v>0</v>
      </c>
      <c r="Q763" s="186">
        <v>0.0004</v>
      </c>
      <c r="R763" s="186">
        <f>Q763*H763</f>
        <v>0.1710408</v>
      </c>
      <c r="S763" s="186">
        <v>0</v>
      </c>
      <c r="T763" s="187">
        <f>S763*H763</f>
        <v>0</v>
      </c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R763" s="188" t="s">
        <v>320</v>
      </c>
      <c r="AT763" s="188" t="s">
        <v>230</v>
      </c>
      <c r="AU763" s="188" t="s">
        <v>85</v>
      </c>
      <c r="AY763" s="19" t="s">
        <v>228</v>
      </c>
      <c r="BE763" s="189">
        <f>IF(N763="základní",J763,0)</f>
        <v>0</v>
      </c>
      <c r="BF763" s="189">
        <f>IF(N763="snížená",J763,0)</f>
        <v>0</v>
      </c>
      <c r="BG763" s="189">
        <f>IF(N763="zákl. přenesená",J763,0)</f>
        <v>0</v>
      </c>
      <c r="BH763" s="189">
        <f>IF(N763="sníž. přenesená",J763,0)</f>
        <v>0</v>
      </c>
      <c r="BI763" s="189">
        <f>IF(N763="nulová",J763,0)</f>
        <v>0</v>
      </c>
      <c r="BJ763" s="19" t="s">
        <v>82</v>
      </c>
      <c r="BK763" s="189">
        <f>ROUND(I763*H763,2)</f>
        <v>0</v>
      </c>
      <c r="BL763" s="19" t="s">
        <v>320</v>
      </c>
      <c r="BM763" s="188" t="s">
        <v>1188</v>
      </c>
    </row>
    <row r="764" spans="1:47" s="2" customFormat="1" ht="11.25">
      <c r="A764" s="36"/>
      <c r="B764" s="37"/>
      <c r="C764" s="38"/>
      <c r="D764" s="190" t="s">
        <v>236</v>
      </c>
      <c r="E764" s="38"/>
      <c r="F764" s="191" t="s">
        <v>1189</v>
      </c>
      <c r="G764" s="38"/>
      <c r="H764" s="38"/>
      <c r="I764" s="192"/>
      <c r="J764" s="38"/>
      <c r="K764" s="38"/>
      <c r="L764" s="41"/>
      <c r="M764" s="193"/>
      <c r="N764" s="194"/>
      <c r="O764" s="66"/>
      <c r="P764" s="66"/>
      <c r="Q764" s="66"/>
      <c r="R764" s="66"/>
      <c r="S764" s="66"/>
      <c r="T764" s="67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T764" s="19" t="s">
        <v>236</v>
      </c>
      <c r="AU764" s="19" t="s">
        <v>85</v>
      </c>
    </row>
    <row r="765" spans="2:51" s="14" customFormat="1" ht="11.25">
      <c r="B765" s="206"/>
      <c r="C765" s="207"/>
      <c r="D765" s="197" t="s">
        <v>238</v>
      </c>
      <c r="E765" s="208" t="s">
        <v>28</v>
      </c>
      <c r="F765" s="209" t="s">
        <v>144</v>
      </c>
      <c r="G765" s="207"/>
      <c r="H765" s="210">
        <v>427.602</v>
      </c>
      <c r="I765" s="211"/>
      <c r="J765" s="207"/>
      <c r="K765" s="207"/>
      <c r="L765" s="212"/>
      <c r="M765" s="213"/>
      <c r="N765" s="214"/>
      <c r="O765" s="214"/>
      <c r="P765" s="214"/>
      <c r="Q765" s="214"/>
      <c r="R765" s="214"/>
      <c r="S765" s="214"/>
      <c r="T765" s="215"/>
      <c r="AT765" s="216" t="s">
        <v>238</v>
      </c>
      <c r="AU765" s="216" t="s">
        <v>85</v>
      </c>
      <c r="AV765" s="14" t="s">
        <v>85</v>
      </c>
      <c r="AW765" s="14" t="s">
        <v>35</v>
      </c>
      <c r="AX765" s="14" t="s">
        <v>82</v>
      </c>
      <c r="AY765" s="216" t="s">
        <v>228</v>
      </c>
    </row>
    <row r="766" spans="1:65" s="2" customFormat="1" ht="24.2" customHeight="1">
      <c r="A766" s="36"/>
      <c r="B766" s="37"/>
      <c r="C766" s="177" t="s">
        <v>1190</v>
      </c>
      <c r="D766" s="177" t="s">
        <v>230</v>
      </c>
      <c r="E766" s="178" t="s">
        <v>1191</v>
      </c>
      <c r="F766" s="179" t="s">
        <v>1192</v>
      </c>
      <c r="G766" s="180" t="s">
        <v>275</v>
      </c>
      <c r="H766" s="181">
        <v>39.356</v>
      </c>
      <c r="I766" s="182"/>
      <c r="J766" s="183">
        <f>ROUND(I766*H766,2)</f>
        <v>0</v>
      </c>
      <c r="K766" s="179" t="s">
        <v>234</v>
      </c>
      <c r="L766" s="41"/>
      <c r="M766" s="184" t="s">
        <v>28</v>
      </c>
      <c r="N766" s="185" t="s">
        <v>45</v>
      </c>
      <c r="O766" s="66"/>
      <c r="P766" s="186">
        <f>O766*H766</f>
        <v>0</v>
      </c>
      <c r="Q766" s="186">
        <v>0.0004</v>
      </c>
      <c r="R766" s="186">
        <f>Q766*H766</f>
        <v>0.0157424</v>
      </c>
      <c r="S766" s="186">
        <v>0</v>
      </c>
      <c r="T766" s="187">
        <f>S766*H766</f>
        <v>0</v>
      </c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R766" s="188" t="s">
        <v>320</v>
      </c>
      <c r="AT766" s="188" t="s">
        <v>230</v>
      </c>
      <c r="AU766" s="188" t="s">
        <v>85</v>
      </c>
      <c r="AY766" s="19" t="s">
        <v>228</v>
      </c>
      <c r="BE766" s="189">
        <f>IF(N766="základní",J766,0)</f>
        <v>0</v>
      </c>
      <c r="BF766" s="189">
        <f>IF(N766="snížená",J766,0)</f>
        <v>0</v>
      </c>
      <c r="BG766" s="189">
        <f>IF(N766="zákl. přenesená",J766,0)</f>
        <v>0</v>
      </c>
      <c r="BH766" s="189">
        <f>IF(N766="sníž. přenesená",J766,0)</f>
        <v>0</v>
      </c>
      <c r="BI766" s="189">
        <f>IF(N766="nulová",J766,0)</f>
        <v>0</v>
      </c>
      <c r="BJ766" s="19" t="s">
        <v>82</v>
      </c>
      <c r="BK766" s="189">
        <f>ROUND(I766*H766,2)</f>
        <v>0</v>
      </c>
      <c r="BL766" s="19" t="s">
        <v>320</v>
      </c>
      <c r="BM766" s="188" t="s">
        <v>1193</v>
      </c>
    </row>
    <row r="767" spans="1:47" s="2" customFormat="1" ht="11.25">
      <c r="A767" s="36"/>
      <c r="B767" s="37"/>
      <c r="C767" s="38"/>
      <c r="D767" s="190" t="s">
        <v>236</v>
      </c>
      <c r="E767" s="38"/>
      <c r="F767" s="191" t="s">
        <v>1194</v>
      </c>
      <c r="G767" s="38"/>
      <c r="H767" s="38"/>
      <c r="I767" s="192"/>
      <c r="J767" s="38"/>
      <c r="K767" s="38"/>
      <c r="L767" s="41"/>
      <c r="M767" s="193"/>
      <c r="N767" s="194"/>
      <c r="O767" s="66"/>
      <c r="P767" s="66"/>
      <c r="Q767" s="66"/>
      <c r="R767" s="66"/>
      <c r="S767" s="66"/>
      <c r="T767" s="67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T767" s="19" t="s">
        <v>236</v>
      </c>
      <c r="AU767" s="19" t="s">
        <v>85</v>
      </c>
    </row>
    <row r="768" spans="2:51" s="14" customFormat="1" ht="11.25">
      <c r="B768" s="206"/>
      <c r="C768" s="207"/>
      <c r="D768" s="197" t="s">
        <v>238</v>
      </c>
      <c r="E768" s="208" t="s">
        <v>28</v>
      </c>
      <c r="F768" s="209" t="s">
        <v>135</v>
      </c>
      <c r="G768" s="207"/>
      <c r="H768" s="210">
        <v>39.356</v>
      </c>
      <c r="I768" s="211"/>
      <c r="J768" s="207"/>
      <c r="K768" s="207"/>
      <c r="L768" s="212"/>
      <c r="M768" s="249"/>
      <c r="N768" s="250"/>
      <c r="O768" s="250"/>
      <c r="P768" s="250"/>
      <c r="Q768" s="250"/>
      <c r="R768" s="250"/>
      <c r="S768" s="250"/>
      <c r="T768" s="251"/>
      <c r="AT768" s="216" t="s">
        <v>238</v>
      </c>
      <c r="AU768" s="216" t="s">
        <v>85</v>
      </c>
      <c r="AV768" s="14" t="s">
        <v>85</v>
      </c>
      <c r="AW768" s="14" t="s">
        <v>35</v>
      </c>
      <c r="AX768" s="14" t="s">
        <v>82</v>
      </c>
      <c r="AY768" s="216" t="s">
        <v>228</v>
      </c>
    </row>
    <row r="769" spans="1:31" s="2" customFormat="1" ht="6.95" customHeight="1">
      <c r="A769" s="36"/>
      <c r="B769" s="49"/>
      <c r="C769" s="50"/>
      <c r="D769" s="50"/>
      <c r="E769" s="50"/>
      <c r="F769" s="50"/>
      <c r="G769" s="50"/>
      <c r="H769" s="50"/>
      <c r="I769" s="50"/>
      <c r="J769" s="50"/>
      <c r="K769" s="50"/>
      <c r="L769" s="41"/>
      <c r="M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</row>
  </sheetData>
  <sheetProtection algorithmName="SHA-512" hashValue="C8LPu7GHzoNHCyBE5OTWz7bWXh3c0KYkPKcj42Y3+Jn+3tAd0+O6kDFhwjZwrmGvSrCQO5YQ31STLpQb52+MSw==" saltValue="BH+l3fxnlExNqTvPcPI/F3cajcdUe1uV+LWipdXxxWi2BXlNdk6hVj7ZmsDh3wYJQPQ6rm2hZcuhXC5KoVvHxg==" spinCount="100000" sheet="1" objects="1" scenarios="1" formatColumns="0" formatRows="0" autoFilter="0"/>
  <autoFilter ref="C99:K768"/>
  <mergeCells count="9">
    <mergeCell ref="E50:H50"/>
    <mergeCell ref="E90:H90"/>
    <mergeCell ref="E92:H92"/>
    <mergeCell ref="L2:V2"/>
    <mergeCell ref="E7:H7"/>
    <mergeCell ref="E9:H9"/>
    <mergeCell ref="E18:H18"/>
    <mergeCell ref="E27:H27"/>
    <mergeCell ref="E48:H48"/>
  </mergeCells>
  <hyperlinks>
    <hyperlink ref="F104" r:id="rId1" display="https://podminky.urs.cz/item/CS_URS_2022_01/139751101"/>
    <hyperlink ref="F109" r:id="rId2" display="https://podminky.urs.cz/item/CS_URS_2022_01/162211201"/>
    <hyperlink ref="F112" r:id="rId3" display="https://podminky.urs.cz/item/CS_URS_2022_01/162211209"/>
    <hyperlink ref="F115" r:id="rId4" display="https://podminky.urs.cz/item/CS_URS_2022_01/162751117"/>
    <hyperlink ref="F118" r:id="rId5" display="https://podminky.urs.cz/item/CS_URS_2022_01/167111101"/>
    <hyperlink ref="F121" r:id="rId6" display="https://podminky.urs.cz/item/CS_URS_2022_01/171201221"/>
    <hyperlink ref="F124" r:id="rId7" display="https://podminky.urs.cz/item/CS_URS_2022_01/171251201"/>
    <hyperlink ref="F127" r:id="rId8" display="https://podminky.urs.cz/item/CS_URS_2022_01/181912112"/>
    <hyperlink ref="F139" r:id="rId9" display="https://podminky.urs.cz/item/CS_URS_2022_01/310238211"/>
    <hyperlink ref="F145" r:id="rId10" display="https://podminky.urs.cz/item/CS_URS_2022_01/310239211"/>
    <hyperlink ref="F151" r:id="rId11" display="https://podminky.urs.cz/item/CS_URS_2022_01/342244211"/>
    <hyperlink ref="F157" r:id="rId12" display="https://podminky.urs.cz/item/CS_URS_2022_01/342244221"/>
    <hyperlink ref="F161" r:id="rId13" display="https://podminky.urs.cz/item/CS_URS_2022_01/342291111"/>
    <hyperlink ref="F165" r:id="rId14" display="https://podminky.urs.cz/item/CS_URS_2022_01/342291112"/>
    <hyperlink ref="F170" r:id="rId15" display="https://podminky.urs.cz/item/CS_URS_2022_01/611135101"/>
    <hyperlink ref="F180" r:id="rId16" display="https://podminky.urs.cz/item/CS_URS_2022_01/612131100"/>
    <hyperlink ref="F183" r:id="rId17" display="https://podminky.urs.cz/item/CS_URS_2022_01/612135101"/>
    <hyperlink ref="F208" r:id="rId18" display="https://podminky.urs.cz/item/CS_URS_2022_01/612631001"/>
    <hyperlink ref="F213" r:id="rId19" display="https://podminky.urs.cz/item/CS_URS_2022_01/622131101"/>
    <hyperlink ref="F217" r:id="rId20" display="https://podminky.urs.cz/item/CS_URS_2022_01/622143003"/>
    <hyperlink ref="F225" r:id="rId21" display="https://podminky.urs.cz/item/CS_URS_2022_01/622143004"/>
    <hyperlink ref="F232" r:id="rId22" display="https://podminky.urs.cz/item/CS_URS_2022_01/622321141"/>
    <hyperlink ref="F245" r:id="rId23" display="https://podminky.urs.cz/item/CS_URS_2022_01/629135102"/>
    <hyperlink ref="F249" r:id="rId24" display="https://podminky.urs.cz/item/CS_URS_2022_01/629991011"/>
    <hyperlink ref="F253" r:id="rId25" display="https://podminky.urs.cz/item/CS_URS_2022_01/631311115"/>
    <hyperlink ref="F257" r:id="rId26" display="https://podminky.urs.cz/item/CS_URS_2022_01/631311125"/>
    <hyperlink ref="F262" r:id="rId27" display="https://podminky.urs.cz/item/CS_URS_2022_01/631311135"/>
    <hyperlink ref="F267" r:id="rId28" display="https://podminky.urs.cz/item/CS_URS_2022_01/631319011"/>
    <hyperlink ref="F270" r:id="rId29" display="https://podminky.urs.cz/item/CS_URS_2022_01/631319012"/>
    <hyperlink ref="F273" r:id="rId30" display="https://podminky.urs.cz/item/CS_URS_2022_01/631319013"/>
    <hyperlink ref="F276" r:id="rId31" display="https://podminky.urs.cz/item/CS_URS_2022_01/631319171"/>
    <hyperlink ref="F279" r:id="rId32" display="https://podminky.urs.cz/item/CS_URS_2022_01/631319173"/>
    <hyperlink ref="F282" r:id="rId33" display="https://podminky.urs.cz/item/CS_URS_2022_01/631351101"/>
    <hyperlink ref="F286" r:id="rId34" display="https://podminky.urs.cz/item/CS_URS_2022_01/631351102"/>
    <hyperlink ref="F290" r:id="rId35" display="https://podminky.urs.cz/item/CS_URS_2022_01/631362021"/>
    <hyperlink ref="F295" r:id="rId36" display="https://podminky.urs.cz/item/CS_URS_2022_01/642942111"/>
    <hyperlink ref="F302" r:id="rId37" display="https://podminky.urs.cz/item/CS_URS_2022_01/644941111"/>
    <hyperlink ref="F310" r:id="rId38" display="https://podminky.urs.cz/item/CS_URS_2022_01/644941112"/>
    <hyperlink ref="F324" r:id="rId39" display="https://podminky.urs.cz/item/CS_URS_2022_01/949101111"/>
    <hyperlink ref="F332" r:id="rId40" display="https://podminky.urs.cz/item/CS_URS_2022_01/952901111"/>
    <hyperlink ref="F336" r:id="rId41" display="https://podminky.urs.cz/item/CS_URS_2022_01/964011221"/>
    <hyperlink ref="F340" r:id="rId42" display="https://podminky.urs.cz/item/CS_URS_2022_01/965042141"/>
    <hyperlink ref="F346" r:id="rId43" display="https://podminky.urs.cz/item/CS_URS_2022_01/965042241"/>
    <hyperlink ref="F352" r:id="rId44" display="https://podminky.urs.cz/item/CS_URS_2022_01/965049111"/>
    <hyperlink ref="F355" r:id="rId45" display="https://podminky.urs.cz/item/CS_URS_2022_01/965049112"/>
    <hyperlink ref="F368" r:id="rId46" display="https://podminky.urs.cz/item/CS_URS_2022_01/967021112"/>
    <hyperlink ref="F374" r:id="rId47" display="https://podminky.urs.cz/item/CS_URS_2022_01/968072244"/>
    <hyperlink ref="F378" r:id="rId48" display="https://podminky.urs.cz/item/CS_URS_2022_01/968072245"/>
    <hyperlink ref="F382" r:id="rId49" display="https://podminky.urs.cz/item/CS_URS_2022_01/968072455"/>
    <hyperlink ref="F386" r:id="rId50" display="https://podminky.urs.cz/item/CS_URS_2022_01/971024681"/>
    <hyperlink ref="F390" r:id="rId51" display="https://podminky.urs.cz/item/CS_URS_2022_01/971028451"/>
    <hyperlink ref="F397" r:id="rId52" display="https://podminky.urs.cz/item/CS_URS_2022_01/971033641"/>
    <hyperlink ref="F404" r:id="rId53" display="https://podminky.urs.cz/item/CS_URS_2022_01/973028131"/>
    <hyperlink ref="F410" r:id="rId54" display="https://podminky.urs.cz/item/CS_URS_2022_01/973031824"/>
    <hyperlink ref="F414" r:id="rId55" display="https://podminky.urs.cz/item/CS_URS_2022_01/973031825"/>
    <hyperlink ref="F418" r:id="rId56" display="https://podminky.urs.cz/item/CS_URS_2022_01/977312112"/>
    <hyperlink ref="F422" r:id="rId57" display="https://podminky.urs.cz/item/CS_URS_2022_01/977312113"/>
    <hyperlink ref="F426" r:id="rId58" display="https://podminky.urs.cz/item/CS_URS_2022_01/978011141"/>
    <hyperlink ref="F433" r:id="rId59" display="https://podminky.urs.cz/item/CS_URS_2022_01/978013191"/>
    <hyperlink ref="F442" r:id="rId60" display="https://podminky.urs.cz/item/CS_URS_2022_01/978023411"/>
    <hyperlink ref="F477" r:id="rId61" display="https://podminky.urs.cz/item/CS_URS_2022_01/997013211"/>
    <hyperlink ref="F479" r:id="rId62" display="https://podminky.urs.cz/item/CS_URS_2022_01/997013501"/>
    <hyperlink ref="F481" r:id="rId63" display="https://podminky.urs.cz/item/CS_URS_2022_01/997013509"/>
    <hyperlink ref="F484" r:id="rId64" display="https://podminky.urs.cz/item/CS_URS_2022_01/997013631"/>
    <hyperlink ref="F487" r:id="rId65" display="https://podminky.urs.cz/item/CS_URS_2022_01/998018001"/>
    <hyperlink ref="F491" r:id="rId66" display="https://podminky.urs.cz/item/CS_URS_2022_01/711111002"/>
    <hyperlink ref="F499" r:id="rId67" display="https://podminky.urs.cz/item/CS_URS_2022_01/711131811"/>
    <hyperlink ref="F505" r:id="rId68" display="https://podminky.urs.cz/item/CS_URS_2022_01/711141559"/>
    <hyperlink ref="F518" r:id="rId69" display="https://podminky.urs.cz/item/CS_URS_2022_01/998711101"/>
    <hyperlink ref="F520" r:id="rId70" display="https://podminky.urs.cz/item/CS_URS_2022_01/998711181"/>
    <hyperlink ref="F523" r:id="rId71" display="https://podminky.urs.cz/item/CS_URS_2022_01/713121121"/>
    <hyperlink ref="F528" r:id="rId72" display="https://podminky.urs.cz/item/CS_URS_2022_01/713121211"/>
    <hyperlink ref="F537" r:id="rId73" display="https://podminky.urs.cz/item/CS_URS_2022_01/713191133"/>
    <hyperlink ref="F544" r:id="rId74" display="https://podminky.urs.cz/item/CS_URS_2022_01/998713101"/>
    <hyperlink ref="F546" r:id="rId75" display="https://podminky.urs.cz/item/CS_URS_2022_01/998713181"/>
    <hyperlink ref="F549" r:id="rId76" display="https://podminky.urs.cz/item/CS_URS_2022_01/726131041"/>
    <hyperlink ref="F553" r:id="rId77" display="https://podminky.urs.cz/item/CS_URS_2022_01/998726111"/>
    <hyperlink ref="F555" r:id="rId78" display="https://podminky.urs.cz/item/CS_URS_2022_01/998726181"/>
    <hyperlink ref="F558" r:id="rId79" display="https://podminky.urs.cz/item/CS_URS_2022_01/764002851"/>
    <hyperlink ref="F563" r:id="rId80" display="https://podminky.urs.cz/item/CS_URS_2022_01/766660001"/>
    <hyperlink ref="F567" r:id="rId81" display="https://podminky.urs.cz/item/CS_URS_2022_01/766660002"/>
    <hyperlink ref="F577" r:id="rId82" display="https://podminky.urs.cz/item/CS_URS_2022_01/766660731"/>
    <hyperlink ref="F584" r:id="rId83" display="https://podminky.urs.cz/item/CS_URS_2022_01/766660733"/>
    <hyperlink ref="F591" r:id="rId84" display="https://podminky.urs.cz/item/CS_URS_2022_01/766691914"/>
    <hyperlink ref="F602" r:id="rId85" display="https://podminky.urs.cz/item/CS_URS_2022_01/998766101"/>
    <hyperlink ref="F604" r:id="rId86" display="https://podminky.urs.cz/item/CS_URS_2022_01/998766181"/>
    <hyperlink ref="F607" r:id="rId87" display="https://podminky.urs.cz/item/CS_URS_2022_01/767691822"/>
    <hyperlink ref="F612" r:id="rId88" display="https://podminky.urs.cz/item/CS_URS_2022_01/771111011"/>
    <hyperlink ref="F615" r:id="rId89" display="https://podminky.urs.cz/item/CS_URS_2022_01/771121011"/>
    <hyperlink ref="F618" r:id="rId90" display="https://podminky.urs.cz/item/CS_URS_2022_01/771121015"/>
    <hyperlink ref="F621" r:id="rId91" display="https://podminky.urs.cz/item/CS_URS_2022_01/771151012"/>
    <hyperlink ref="F624" r:id="rId92" display="https://podminky.urs.cz/item/CS_URS_2022_01/771161021"/>
    <hyperlink ref="F630" r:id="rId93" display="https://podminky.urs.cz/item/CS_URS_2022_01/771474113"/>
    <hyperlink ref="F646" r:id="rId94" display="https://podminky.urs.cz/item/CS_URS_2022_01/771574112"/>
    <hyperlink ref="F655" r:id="rId95" display="https://podminky.urs.cz/item/CS_URS_2022_01/771577111"/>
    <hyperlink ref="F659" r:id="rId96" display="https://podminky.urs.cz/item/CS_URS_2022_01/771577114"/>
    <hyperlink ref="F662" r:id="rId97" display="https://podminky.urs.cz/item/CS_URS_2022_01/781494511"/>
    <hyperlink ref="F665" r:id="rId98" display="https://podminky.urs.cz/item/CS_URS_2022_01/998771101"/>
    <hyperlink ref="F667" r:id="rId99" display="https://podminky.urs.cz/item/CS_URS_2022_01/998771181"/>
    <hyperlink ref="F674" r:id="rId100" display="https://podminky.urs.cz/item/CS_URS_2022_01/998777101"/>
    <hyperlink ref="F676" r:id="rId101" display="https://podminky.urs.cz/item/CS_URS_2022_01/998777181"/>
    <hyperlink ref="F679" r:id="rId102" display="https://podminky.urs.cz/item/CS_URS_2022_01/781474112"/>
    <hyperlink ref="F684" r:id="rId103" display="https://podminky.urs.cz/item/CS_URS_2022_01/781477111"/>
    <hyperlink ref="F687" r:id="rId104" display="https://podminky.urs.cz/item/CS_URS_2022_01/781477114"/>
    <hyperlink ref="F690" r:id="rId105" display="https://podminky.urs.cz/item/CS_URS_2022_01/781494111"/>
    <hyperlink ref="F694" r:id="rId106" display="https://podminky.urs.cz/item/CS_URS_2022_01/781494511"/>
    <hyperlink ref="F699" r:id="rId107" display="https://podminky.urs.cz/item/CS_URS_2022_01/998781101"/>
    <hyperlink ref="F701" r:id="rId108" display="https://podminky.urs.cz/item/CS_URS_2022_01/998781181"/>
    <hyperlink ref="F704" r:id="rId109" display="https://podminky.urs.cz/item/CS_URS_2022_01/783306805"/>
    <hyperlink ref="F708" r:id="rId110" display="https://podminky.urs.cz/item/CS_URS_2022_01/783806805"/>
    <hyperlink ref="F712" r:id="rId111" display="https://podminky.urs.cz/item/CS_URS_2022_01/783823135"/>
    <hyperlink ref="F715" r:id="rId112" display="https://podminky.urs.cz/item/CS_URS_2022_01/783823145"/>
    <hyperlink ref="F720" r:id="rId113" display="https://podminky.urs.cz/item/CS_URS_2022_01/783826655"/>
    <hyperlink ref="F725" r:id="rId114" display="https://podminky.urs.cz/item/CS_URS_2022_01/783827425"/>
    <hyperlink ref="F733" r:id="rId115" display="https://podminky.urs.cz/item/CS_URS_2022_01/784111001"/>
    <hyperlink ref="F740" r:id="rId116" display="https://podminky.urs.cz/item/CS_URS_2022_01/784111007"/>
    <hyperlink ref="F743" r:id="rId117" display="https://podminky.urs.cz/item/CS_URS_2022_01/784121001"/>
    <hyperlink ref="F746" r:id="rId118" display="https://podminky.urs.cz/item/CS_URS_2022_01/784121007"/>
    <hyperlink ref="F749" r:id="rId119" display="https://podminky.urs.cz/item/CS_URS_2022_01/784121011"/>
    <hyperlink ref="F752" r:id="rId120" display="https://podminky.urs.cz/item/CS_URS_2022_01/784121017"/>
    <hyperlink ref="F755" r:id="rId121" display="https://podminky.urs.cz/item/CS_URS_2022_01/784181011"/>
    <hyperlink ref="F761" r:id="rId122" display="https://podminky.urs.cz/item/CS_URS_2022_01/784181017"/>
    <hyperlink ref="F764" r:id="rId123" display="https://podminky.urs.cz/item/CS_URS_2022_01/784312021"/>
    <hyperlink ref="F767" r:id="rId124" display="https://podminky.urs.cz/item/CS_URS_2022_01/784312027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2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19" t="s">
        <v>88</v>
      </c>
      <c r="AZ2" s="103" t="s">
        <v>1195</v>
      </c>
      <c r="BA2" s="103" t="s">
        <v>1195</v>
      </c>
      <c r="BB2" s="103" t="s">
        <v>28</v>
      </c>
      <c r="BC2" s="103" t="s">
        <v>1196</v>
      </c>
      <c r="BD2" s="103" t="s">
        <v>85</v>
      </c>
    </row>
    <row r="3" spans="2:5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85</v>
      </c>
      <c r="AZ3" s="103" t="s">
        <v>1197</v>
      </c>
      <c r="BA3" s="103" t="s">
        <v>1197</v>
      </c>
      <c r="BB3" s="103" t="s">
        <v>28</v>
      </c>
      <c r="BC3" s="103" t="s">
        <v>406</v>
      </c>
      <c r="BD3" s="103" t="s">
        <v>85</v>
      </c>
    </row>
    <row r="4" spans="2:56" s="1" customFormat="1" ht="24.95" customHeight="1">
      <c r="B4" s="22"/>
      <c r="D4" s="106" t="s">
        <v>116</v>
      </c>
      <c r="L4" s="22"/>
      <c r="M4" s="107" t="s">
        <v>10</v>
      </c>
      <c r="AT4" s="19" t="s">
        <v>4</v>
      </c>
      <c r="AZ4" s="103" t="s">
        <v>1198</v>
      </c>
      <c r="BA4" s="103" t="s">
        <v>1198</v>
      </c>
      <c r="BB4" s="103" t="s">
        <v>28</v>
      </c>
      <c r="BC4" s="103" t="s">
        <v>334</v>
      </c>
      <c r="BD4" s="103" t="s">
        <v>85</v>
      </c>
    </row>
    <row r="5" spans="2:56" s="1" customFormat="1" ht="6.95" customHeight="1">
      <c r="B5" s="22"/>
      <c r="L5" s="22"/>
      <c r="AZ5" s="103" t="s">
        <v>1199</v>
      </c>
      <c r="BA5" s="103" t="s">
        <v>1199</v>
      </c>
      <c r="BB5" s="103" t="s">
        <v>28</v>
      </c>
      <c r="BC5" s="103" t="s">
        <v>272</v>
      </c>
      <c r="BD5" s="103" t="s">
        <v>85</v>
      </c>
    </row>
    <row r="6" spans="2:56" s="1" customFormat="1" ht="12" customHeight="1">
      <c r="B6" s="22"/>
      <c r="D6" s="108" t="s">
        <v>16</v>
      </c>
      <c r="L6" s="22"/>
      <c r="AZ6" s="103" t="s">
        <v>1200</v>
      </c>
      <c r="BA6" s="103" t="s">
        <v>1200</v>
      </c>
      <c r="BB6" s="103" t="s">
        <v>28</v>
      </c>
      <c r="BC6" s="103" t="s">
        <v>1201</v>
      </c>
      <c r="BD6" s="103" t="s">
        <v>85</v>
      </c>
    </row>
    <row r="7" spans="2:56" s="1" customFormat="1" ht="26.25" customHeight="1">
      <c r="B7" s="22"/>
      <c r="E7" s="398" t="str">
        <f>'Rekapitulace stavby'!K6</f>
        <v>Gymnázium Jihlava - oprava technického zázemí - aktualizace 4/2022</v>
      </c>
      <c r="F7" s="399"/>
      <c r="G7" s="399"/>
      <c r="H7" s="399"/>
      <c r="L7" s="22"/>
      <c r="AZ7" s="103" t="s">
        <v>1202</v>
      </c>
      <c r="BA7" s="103" t="s">
        <v>1202</v>
      </c>
      <c r="BB7" s="103" t="s">
        <v>28</v>
      </c>
      <c r="BC7" s="103" t="s">
        <v>246</v>
      </c>
      <c r="BD7" s="103" t="s">
        <v>85</v>
      </c>
    </row>
    <row r="8" spans="1:56" s="2" customFormat="1" ht="12" customHeight="1">
      <c r="A8" s="36"/>
      <c r="B8" s="41"/>
      <c r="C8" s="36"/>
      <c r="D8" s="108" t="s">
        <v>125</v>
      </c>
      <c r="E8" s="36"/>
      <c r="F8" s="36"/>
      <c r="G8" s="36"/>
      <c r="H8" s="36"/>
      <c r="I8" s="36"/>
      <c r="J8" s="36"/>
      <c r="K8" s="36"/>
      <c r="L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Z8" s="103" t="s">
        <v>1203</v>
      </c>
      <c r="BA8" s="103" t="s">
        <v>1203</v>
      </c>
      <c r="BB8" s="103" t="s">
        <v>28</v>
      </c>
      <c r="BC8" s="103" t="s">
        <v>1204</v>
      </c>
      <c r="BD8" s="103" t="s">
        <v>85</v>
      </c>
    </row>
    <row r="9" spans="1:56" s="2" customFormat="1" ht="16.5" customHeight="1">
      <c r="A9" s="36"/>
      <c r="B9" s="41"/>
      <c r="C9" s="36"/>
      <c r="D9" s="36"/>
      <c r="E9" s="400" t="s">
        <v>1205</v>
      </c>
      <c r="F9" s="401"/>
      <c r="G9" s="401"/>
      <c r="H9" s="401"/>
      <c r="I9" s="36"/>
      <c r="J9" s="36"/>
      <c r="K9" s="36"/>
      <c r="L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Z9" s="103" t="s">
        <v>1206</v>
      </c>
      <c r="BA9" s="103" t="s">
        <v>1206</v>
      </c>
      <c r="BB9" s="103" t="s">
        <v>28</v>
      </c>
      <c r="BC9" s="103" t="s">
        <v>1207</v>
      </c>
      <c r="BD9" s="103" t="s">
        <v>85</v>
      </c>
    </row>
    <row r="10" spans="1:56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Z10" s="103" t="s">
        <v>1208</v>
      </c>
      <c r="BA10" s="103" t="s">
        <v>1208</v>
      </c>
      <c r="BB10" s="103" t="s">
        <v>28</v>
      </c>
      <c r="BC10" s="103" t="s">
        <v>1209</v>
      </c>
      <c r="BD10" s="103" t="s">
        <v>85</v>
      </c>
    </row>
    <row r="11" spans="1:56" s="2" customFormat="1" ht="12" customHeight="1">
      <c r="A11" s="36"/>
      <c r="B11" s="41"/>
      <c r="C11" s="36"/>
      <c r="D11" s="108" t="s">
        <v>18</v>
      </c>
      <c r="E11" s="36"/>
      <c r="F11" s="110" t="s">
        <v>84</v>
      </c>
      <c r="G11" s="36"/>
      <c r="H11" s="36"/>
      <c r="I11" s="108" t="s">
        <v>20</v>
      </c>
      <c r="J11" s="110" t="s">
        <v>28</v>
      </c>
      <c r="K11" s="36"/>
      <c r="L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Z11" s="103" t="s">
        <v>160</v>
      </c>
      <c r="BA11" s="103" t="s">
        <v>160</v>
      </c>
      <c r="BB11" s="103" t="s">
        <v>28</v>
      </c>
      <c r="BC11" s="103" t="s">
        <v>1210</v>
      </c>
      <c r="BD11" s="103" t="s">
        <v>85</v>
      </c>
    </row>
    <row r="12" spans="1:56" s="2" customFormat="1" ht="12" customHeight="1">
      <c r="A12" s="36"/>
      <c r="B12" s="41"/>
      <c r="C12" s="36"/>
      <c r="D12" s="108" t="s">
        <v>22</v>
      </c>
      <c r="E12" s="36"/>
      <c r="F12" s="110" t="s">
        <v>23</v>
      </c>
      <c r="G12" s="36"/>
      <c r="H12" s="36"/>
      <c r="I12" s="108" t="s">
        <v>24</v>
      </c>
      <c r="J12" s="111" t="str">
        <f>'Rekapitulace stavby'!AN8</f>
        <v>18. 5. 2022</v>
      </c>
      <c r="K12" s="36"/>
      <c r="L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Z12" s="103" t="s">
        <v>1211</v>
      </c>
      <c r="BA12" s="103" t="s">
        <v>1211</v>
      </c>
      <c r="BB12" s="103" t="s">
        <v>28</v>
      </c>
      <c r="BC12" s="103" t="s">
        <v>1212</v>
      </c>
      <c r="BD12" s="103" t="s">
        <v>85</v>
      </c>
    </row>
    <row r="13" spans="1:5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Z13" s="103" t="s">
        <v>1213</v>
      </c>
      <c r="BA13" s="103" t="s">
        <v>1213</v>
      </c>
      <c r="BB13" s="103" t="s">
        <v>28</v>
      </c>
      <c r="BC13" s="103" t="s">
        <v>1214</v>
      </c>
      <c r="BD13" s="103" t="s">
        <v>85</v>
      </c>
    </row>
    <row r="14" spans="1:56" s="2" customFormat="1" ht="12" customHeight="1">
      <c r="A14" s="36"/>
      <c r="B14" s="41"/>
      <c r="C14" s="36"/>
      <c r="D14" s="108" t="s">
        <v>26</v>
      </c>
      <c r="E14" s="36"/>
      <c r="F14" s="36"/>
      <c r="G14" s="36"/>
      <c r="H14" s="36"/>
      <c r="I14" s="108" t="s">
        <v>27</v>
      </c>
      <c r="J14" s="110" t="s">
        <v>28</v>
      </c>
      <c r="K14" s="36"/>
      <c r="L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Z14" s="103" t="s">
        <v>1215</v>
      </c>
      <c r="BA14" s="103" t="s">
        <v>1215</v>
      </c>
      <c r="BB14" s="103" t="s">
        <v>28</v>
      </c>
      <c r="BC14" s="103" t="s">
        <v>1216</v>
      </c>
      <c r="BD14" s="103" t="s">
        <v>85</v>
      </c>
    </row>
    <row r="15" spans="1:31" s="2" customFormat="1" ht="18" customHeight="1">
      <c r="A15" s="36"/>
      <c r="B15" s="41"/>
      <c r="C15" s="36"/>
      <c r="D15" s="36"/>
      <c r="E15" s="110" t="s">
        <v>29</v>
      </c>
      <c r="F15" s="36"/>
      <c r="G15" s="36"/>
      <c r="H15" s="36"/>
      <c r="I15" s="108" t="s">
        <v>30</v>
      </c>
      <c r="J15" s="110" t="s">
        <v>28</v>
      </c>
      <c r="K15" s="36"/>
      <c r="L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31</v>
      </c>
      <c r="E17" s="36"/>
      <c r="F17" s="36"/>
      <c r="G17" s="36"/>
      <c r="H17" s="36"/>
      <c r="I17" s="108" t="s">
        <v>27</v>
      </c>
      <c r="J17" s="32" t="str">
        <f>'Rekapitulace stavby'!AN13</f>
        <v>Vyplň údaj</v>
      </c>
      <c r="K17" s="36"/>
      <c r="L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8" t="s">
        <v>30</v>
      </c>
      <c r="J18" s="32" t="str">
        <f>'Rekapitulace stavby'!AN14</f>
        <v>Vyplň údaj</v>
      </c>
      <c r="K18" s="36"/>
      <c r="L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33</v>
      </c>
      <c r="E20" s="36"/>
      <c r="F20" s="36"/>
      <c r="G20" s="36"/>
      <c r="H20" s="36"/>
      <c r="I20" s="108" t="s">
        <v>27</v>
      </c>
      <c r="J20" s="110" t="s">
        <v>28</v>
      </c>
      <c r="K20" s="36"/>
      <c r="L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">
        <v>34</v>
      </c>
      <c r="F21" s="36"/>
      <c r="G21" s="36"/>
      <c r="H21" s="36"/>
      <c r="I21" s="108" t="s">
        <v>30</v>
      </c>
      <c r="J21" s="110" t="s">
        <v>28</v>
      </c>
      <c r="K21" s="36"/>
      <c r="L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36</v>
      </c>
      <c r="E23" s="36"/>
      <c r="F23" s="36"/>
      <c r="G23" s="36"/>
      <c r="H23" s="36"/>
      <c r="I23" s="108" t="s">
        <v>27</v>
      </c>
      <c r="J23" s="110" t="str">
        <f>IF('Rekapitulace stavby'!AN19="","",'Rekapitulace stavby'!AN19)</f>
        <v/>
      </c>
      <c r="K23" s="36"/>
      <c r="L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tr">
        <f>IF('Rekapitulace stavby'!E20="","",'Rekapitulace stavby'!E20)</f>
        <v xml:space="preserve"> </v>
      </c>
      <c r="F24" s="36"/>
      <c r="G24" s="36"/>
      <c r="H24" s="36"/>
      <c r="I24" s="108" t="s">
        <v>30</v>
      </c>
      <c r="J24" s="110" t="str">
        <f>IF('Rekapitulace stavby'!AN20="","",'Rekapitulace stavby'!AN20)</f>
        <v/>
      </c>
      <c r="K24" s="36"/>
      <c r="L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38</v>
      </c>
      <c r="E26" s="36"/>
      <c r="F26" s="36"/>
      <c r="G26" s="36"/>
      <c r="H26" s="36"/>
      <c r="I26" s="36"/>
      <c r="J26" s="36"/>
      <c r="K26" s="36"/>
      <c r="L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202.5" customHeight="1">
      <c r="A27" s="112"/>
      <c r="B27" s="113"/>
      <c r="C27" s="112"/>
      <c r="D27" s="112"/>
      <c r="E27" s="404" t="s">
        <v>164</v>
      </c>
      <c r="F27" s="404"/>
      <c r="G27" s="404"/>
      <c r="H27" s="404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6"/>
      <c r="E29" s="116"/>
      <c r="F29" s="116"/>
      <c r="G29" s="116"/>
      <c r="H29" s="116"/>
      <c r="I29" s="116"/>
      <c r="J29" s="116"/>
      <c r="K29" s="116"/>
      <c r="L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7" t="s">
        <v>40</v>
      </c>
      <c r="E30" s="36"/>
      <c r="F30" s="36"/>
      <c r="G30" s="36"/>
      <c r="H30" s="36"/>
      <c r="I30" s="36"/>
      <c r="J30" s="118">
        <f>ROUND(J97,2)</f>
        <v>0</v>
      </c>
      <c r="K30" s="36"/>
      <c r="L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6"/>
      <c r="E31" s="116"/>
      <c r="F31" s="116"/>
      <c r="G31" s="116"/>
      <c r="H31" s="116"/>
      <c r="I31" s="116"/>
      <c r="J31" s="116"/>
      <c r="K31" s="116"/>
      <c r="L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9" t="s">
        <v>42</v>
      </c>
      <c r="G32" s="36"/>
      <c r="H32" s="36"/>
      <c r="I32" s="119" t="s">
        <v>41</v>
      </c>
      <c r="J32" s="119" t="s">
        <v>43</v>
      </c>
      <c r="K32" s="36"/>
      <c r="L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0" t="s">
        <v>44</v>
      </c>
      <c r="E33" s="108" t="s">
        <v>45</v>
      </c>
      <c r="F33" s="121">
        <f>ROUND((SUM(BE97:BE1340)),2)</f>
        <v>0</v>
      </c>
      <c r="G33" s="36"/>
      <c r="H33" s="36"/>
      <c r="I33" s="122">
        <v>0.21</v>
      </c>
      <c r="J33" s="121">
        <f>ROUND(((SUM(BE97:BE1340))*I33),2)</f>
        <v>0</v>
      </c>
      <c r="K33" s="36"/>
      <c r="L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8" t="s">
        <v>46</v>
      </c>
      <c r="F34" s="121">
        <f>ROUND((SUM(BF97:BF1340)),2)</f>
        <v>0</v>
      </c>
      <c r="G34" s="36"/>
      <c r="H34" s="36"/>
      <c r="I34" s="122">
        <v>0.15</v>
      </c>
      <c r="J34" s="121">
        <f>ROUND(((SUM(BF97:BF1340))*I34),2)</f>
        <v>0</v>
      </c>
      <c r="K34" s="36"/>
      <c r="L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8" t="s">
        <v>47</v>
      </c>
      <c r="F35" s="121">
        <f>ROUND((SUM(BG97:BG1340)),2)</f>
        <v>0</v>
      </c>
      <c r="G35" s="36"/>
      <c r="H35" s="36"/>
      <c r="I35" s="122">
        <v>0.21</v>
      </c>
      <c r="J35" s="121">
        <f>0</f>
        <v>0</v>
      </c>
      <c r="K35" s="36"/>
      <c r="L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8" t="s">
        <v>48</v>
      </c>
      <c r="F36" s="121">
        <f>ROUND((SUM(BH97:BH1340)),2)</f>
        <v>0</v>
      </c>
      <c r="G36" s="36"/>
      <c r="H36" s="36"/>
      <c r="I36" s="122">
        <v>0.15</v>
      </c>
      <c r="J36" s="121">
        <f>0</f>
        <v>0</v>
      </c>
      <c r="K36" s="36"/>
      <c r="L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8" t="s">
        <v>49</v>
      </c>
      <c r="F37" s="121">
        <f>ROUND((SUM(BI97:BI1340)),2)</f>
        <v>0</v>
      </c>
      <c r="G37" s="36"/>
      <c r="H37" s="36"/>
      <c r="I37" s="122">
        <v>0</v>
      </c>
      <c r="J37" s="121">
        <f>0</f>
        <v>0</v>
      </c>
      <c r="K37" s="36"/>
      <c r="L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3"/>
      <c r="D39" s="124" t="s">
        <v>50</v>
      </c>
      <c r="E39" s="125"/>
      <c r="F39" s="125"/>
      <c r="G39" s="126" t="s">
        <v>51</v>
      </c>
      <c r="H39" s="127" t="s">
        <v>52</v>
      </c>
      <c r="I39" s="125"/>
      <c r="J39" s="128">
        <f>SUM(J30:J37)</f>
        <v>0</v>
      </c>
      <c r="K39" s="129"/>
      <c r="L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0"/>
      <c r="C40" s="131"/>
      <c r="D40" s="131"/>
      <c r="E40" s="131"/>
      <c r="F40" s="131"/>
      <c r="G40" s="131"/>
      <c r="H40" s="131"/>
      <c r="I40" s="131"/>
      <c r="J40" s="131"/>
      <c r="K40" s="131"/>
      <c r="L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0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188</v>
      </c>
      <c r="D45" s="38"/>
      <c r="E45" s="38"/>
      <c r="F45" s="38"/>
      <c r="G45" s="38"/>
      <c r="H45" s="38"/>
      <c r="I45" s="38"/>
      <c r="J45" s="38"/>
      <c r="K45" s="38"/>
      <c r="L45" s="10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26.25" customHeight="1">
      <c r="A48" s="36"/>
      <c r="B48" s="37"/>
      <c r="C48" s="38"/>
      <c r="D48" s="38"/>
      <c r="E48" s="405" t="str">
        <f>E7</f>
        <v>Gymnázium Jihlava - oprava technického zázemí - aktualizace 4/2022</v>
      </c>
      <c r="F48" s="406"/>
      <c r="G48" s="406"/>
      <c r="H48" s="406"/>
      <c r="I48" s="38"/>
      <c r="J48" s="38"/>
      <c r="K48" s="38"/>
      <c r="L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125</v>
      </c>
      <c r="D49" s="38"/>
      <c r="E49" s="38"/>
      <c r="F49" s="38"/>
      <c r="G49" s="38"/>
      <c r="H49" s="38"/>
      <c r="I49" s="38"/>
      <c r="J49" s="38"/>
      <c r="K49" s="38"/>
      <c r="L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8" t="str">
        <f>E9</f>
        <v>ALFA-340011 - SO 01 - D.1.4.1. - zdravotechnické instalace</v>
      </c>
      <c r="F50" s="407"/>
      <c r="G50" s="407"/>
      <c r="H50" s="407"/>
      <c r="I50" s="38"/>
      <c r="J50" s="38"/>
      <c r="K50" s="38"/>
      <c r="L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Jihlava</v>
      </c>
      <c r="G52" s="38"/>
      <c r="H52" s="38"/>
      <c r="I52" s="31" t="s">
        <v>24</v>
      </c>
      <c r="J52" s="61" t="str">
        <f>IF(J12="","",J12)</f>
        <v>18. 5. 2022</v>
      </c>
      <c r="K52" s="38"/>
      <c r="L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26</v>
      </c>
      <c r="D54" s="38"/>
      <c r="E54" s="38"/>
      <c r="F54" s="29" t="str">
        <f>E15</f>
        <v>Kraj Vysočina, Žižkova 57, Jihlava</v>
      </c>
      <c r="G54" s="38"/>
      <c r="H54" s="38"/>
      <c r="I54" s="31" t="s">
        <v>33</v>
      </c>
      <c r="J54" s="34" t="str">
        <f>E21</f>
        <v>Atelier Alfa spol. s r.o.</v>
      </c>
      <c r="K54" s="38"/>
      <c r="L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 xml:space="preserve"> </v>
      </c>
      <c r="K55" s="38"/>
      <c r="L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4" t="s">
        <v>189</v>
      </c>
      <c r="D57" s="135"/>
      <c r="E57" s="135"/>
      <c r="F57" s="135"/>
      <c r="G57" s="135"/>
      <c r="H57" s="135"/>
      <c r="I57" s="135"/>
      <c r="J57" s="136" t="s">
        <v>190</v>
      </c>
      <c r="K57" s="135"/>
      <c r="L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7" t="s">
        <v>72</v>
      </c>
      <c r="D59" s="38"/>
      <c r="E59" s="38"/>
      <c r="F59" s="38"/>
      <c r="G59" s="38"/>
      <c r="H59" s="38"/>
      <c r="I59" s="38"/>
      <c r="J59" s="79">
        <f>J97</f>
        <v>0</v>
      </c>
      <c r="K59" s="38"/>
      <c r="L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191</v>
      </c>
    </row>
    <row r="60" spans="2:12" s="9" customFormat="1" ht="24.95" customHeight="1">
      <c r="B60" s="138"/>
      <c r="C60" s="139"/>
      <c r="D60" s="140" t="s">
        <v>192</v>
      </c>
      <c r="E60" s="141"/>
      <c r="F60" s="141"/>
      <c r="G60" s="141"/>
      <c r="H60" s="141"/>
      <c r="I60" s="141"/>
      <c r="J60" s="142">
        <f>J98</f>
        <v>0</v>
      </c>
      <c r="K60" s="139"/>
      <c r="L60" s="143"/>
    </row>
    <row r="61" spans="2:12" s="10" customFormat="1" ht="19.9" customHeight="1">
      <c r="B61" s="144"/>
      <c r="C61" s="145"/>
      <c r="D61" s="146" t="s">
        <v>193</v>
      </c>
      <c r="E61" s="147"/>
      <c r="F61" s="147"/>
      <c r="G61" s="147"/>
      <c r="H61" s="147"/>
      <c r="I61" s="147"/>
      <c r="J61" s="148">
        <f>J99</f>
        <v>0</v>
      </c>
      <c r="K61" s="145"/>
      <c r="L61" s="149"/>
    </row>
    <row r="62" spans="2:12" s="10" customFormat="1" ht="19.9" customHeight="1">
      <c r="B62" s="144"/>
      <c r="C62" s="145"/>
      <c r="D62" s="146" t="s">
        <v>1217</v>
      </c>
      <c r="E62" s="147"/>
      <c r="F62" s="147"/>
      <c r="G62" s="147"/>
      <c r="H62" s="147"/>
      <c r="I62" s="147"/>
      <c r="J62" s="148">
        <f>J190</f>
        <v>0</v>
      </c>
      <c r="K62" s="145"/>
      <c r="L62" s="149"/>
    </row>
    <row r="63" spans="2:12" s="10" customFormat="1" ht="19.9" customHeight="1">
      <c r="B63" s="144"/>
      <c r="C63" s="145"/>
      <c r="D63" s="146" t="s">
        <v>195</v>
      </c>
      <c r="E63" s="147"/>
      <c r="F63" s="147"/>
      <c r="G63" s="147"/>
      <c r="H63" s="147"/>
      <c r="I63" s="147"/>
      <c r="J63" s="148">
        <f>J194</f>
        <v>0</v>
      </c>
      <c r="K63" s="145"/>
      <c r="L63" s="149"/>
    </row>
    <row r="64" spans="2:12" s="10" customFormat="1" ht="19.9" customHeight="1">
      <c r="B64" s="144"/>
      <c r="C64" s="145"/>
      <c r="D64" s="146" t="s">
        <v>1218</v>
      </c>
      <c r="E64" s="147"/>
      <c r="F64" s="147"/>
      <c r="G64" s="147"/>
      <c r="H64" s="147"/>
      <c r="I64" s="147"/>
      <c r="J64" s="148">
        <f>J251</f>
        <v>0</v>
      </c>
      <c r="K64" s="145"/>
      <c r="L64" s="149"/>
    </row>
    <row r="65" spans="2:12" s="10" customFormat="1" ht="19.9" customHeight="1">
      <c r="B65" s="144"/>
      <c r="C65" s="145"/>
      <c r="D65" s="146" t="s">
        <v>199</v>
      </c>
      <c r="E65" s="147"/>
      <c r="F65" s="147"/>
      <c r="G65" s="147"/>
      <c r="H65" s="147"/>
      <c r="I65" s="147"/>
      <c r="J65" s="148">
        <f>J471</f>
        <v>0</v>
      </c>
      <c r="K65" s="145"/>
      <c r="L65" s="149"/>
    </row>
    <row r="66" spans="2:12" s="10" customFormat="1" ht="19.9" customHeight="1">
      <c r="B66" s="144"/>
      <c r="C66" s="145"/>
      <c r="D66" s="146" t="s">
        <v>200</v>
      </c>
      <c r="E66" s="147"/>
      <c r="F66" s="147"/>
      <c r="G66" s="147"/>
      <c r="H66" s="147"/>
      <c r="I66" s="147"/>
      <c r="J66" s="148">
        <f>J482</f>
        <v>0</v>
      </c>
      <c r="K66" s="145"/>
      <c r="L66" s="149"/>
    </row>
    <row r="67" spans="2:12" s="9" customFormat="1" ht="24.95" customHeight="1">
      <c r="B67" s="138"/>
      <c r="C67" s="139"/>
      <c r="D67" s="140" t="s">
        <v>201</v>
      </c>
      <c r="E67" s="141"/>
      <c r="F67" s="141"/>
      <c r="G67" s="141"/>
      <c r="H67" s="141"/>
      <c r="I67" s="141"/>
      <c r="J67" s="142">
        <f>J485</f>
        <v>0</v>
      </c>
      <c r="K67" s="139"/>
      <c r="L67" s="143"/>
    </row>
    <row r="68" spans="2:12" s="10" customFormat="1" ht="19.9" customHeight="1">
      <c r="B68" s="144"/>
      <c r="C68" s="145"/>
      <c r="D68" s="146" t="s">
        <v>202</v>
      </c>
      <c r="E68" s="147"/>
      <c r="F68" s="147"/>
      <c r="G68" s="147"/>
      <c r="H68" s="147"/>
      <c r="I68" s="147"/>
      <c r="J68" s="148">
        <f>J486</f>
        <v>0</v>
      </c>
      <c r="K68" s="145"/>
      <c r="L68" s="149"/>
    </row>
    <row r="69" spans="2:12" s="10" customFormat="1" ht="19.9" customHeight="1">
      <c r="B69" s="144"/>
      <c r="C69" s="145"/>
      <c r="D69" s="146" t="s">
        <v>203</v>
      </c>
      <c r="E69" s="147"/>
      <c r="F69" s="147"/>
      <c r="G69" s="147"/>
      <c r="H69" s="147"/>
      <c r="I69" s="147"/>
      <c r="J69" s="148">
        <f>J515</f>
        <v>0</v>
      </c>
      <c r="K69" s="145"/>
      <c r="L69" s="149"/>
    </row>
    <row r="70" spans="2:12" s="10" customFormat="1" ht="19.9" customHeight="1">
      <c r="B70" s="144"/>
      <c r="C70" s="145"/>
      <c r="D70" s="146" t="s">
        <v>1219</v>
      </c>
      <c r="E70" s="147"/>
      <c r="F70" s="147"/>
      <c r="G70" s="147"/>
      <c r="H70" s="147"/>
      <c r="I70" s="147"/>
      <c r="J70" s="148">
        <f>J556</f>
        <v>0</v>
      </c>
      <c r="K70" s="145"/>
      <c r="L70" s="149"/>
    </row>
    <row r="71" spans="2:12" s="10" customFormat="1" ht="19.9" customHeight="1">
      <c r="B71" s="144"/>
      <c r="C71" s="145"/>
      <c r="D71" s="146" t="s">
        <v>1220</v>
      </c>
      <c r="E71" s="147"/>
      <c r="F71" s="147"/>
      <c r="G71" s="147"/>
      <c r="H71" s="147"/>
      <c r="I71" s="147"/>
      <c r="J71" s="148">
        <f>J761</f>
        <v>0</v>
      </c>
      <c r="K71" s="145"/>
      <c r="L71" s="149"/>
    </row>
    <row r="72" spans="2:12" s="10" customFormat="1" ht="19.9" customHeight="1">
      <c r="B72" s="144"/>
      <c r="C72" s="145"/>
      <c r="D72" s="146" t="s">
        <v>1221</v>
      </c>
      <c r="E72" s="147"/>
      <c r="F72" s="147"/>
      <c r="G72" s="147"/>
      <c r="H72" s="147"/>
      <c r="I72" s="147"/>
      <c r="J72" s="148">
        <f>J964</f>
        <v>0</v>
      </c>
      <c r="K72" s="145"/>
      <c r="L72" s="149"/>
    </row>
    <row r="73" spans="2:12" s="10" customFormat="1" ht="19.9" customHeight="1">
      <c r="B73" s="144"/>
      <c r="C73" s="145"/>
      <c r="D73" s="146" t="s">
        <v>1222</v>
      </c>
      <c r="E73" s="147"/>
      <c r="F73" s="147"/>
      <c r="G73" s="147"/>
      <c r="H73" s="147"/>
      <c r="I73" s="147"/>
      <c r="J73" s="148">
        <f>J1239</f>
        <v>0</v>
      </c>
      <c r="K73" s="145"/>
      <c r="L73" s="149"/>
    </row>
    <row r="74" spans="2:12" s="10" customFormat="1" ht="19.9" customHeight="1">
      <c r="B74" s="144"/>
      <c r="C74" s="145"/>
      <c r="D74" s="146" t="s">
        <v>1223</v>
      </c>
      <c r="E74" s="147"/>
      <c r="F74" s="147"/>
      <c r="G74" s="147"/>
      <c r="H74" s="147"/>
      <c r="I74" s="147"/>
      <c r="J74" s="148">
        <f>J1257</f>
        <v>0</v>
      </c>
      <c r="K74" s="145"/>
      <c r="L74" s="149"/>
    </row>
    <row r="75" spans="2:12" s="10" customFormat="1" ht="19.9" customHeight="1">
      <c r="B75" s="144"/>
      <c r="C75" s="145"/>
      <c r="D75" s="146" t="s">
        <v>208</v>
      </c>
      <c r="E75" s="147"/>
      <c r="F75" s="147"/>
      <c r="G75" s="147"/>
      <c r="H75" s="147"/>
      <c r="I75" s="147"/>
      <c r="J75" s="148">
        <f>J1287</f>
        <v>0</v>
      </c>
      <c r="K75" s="145"/>
      <c r="L75" s="149"/>
    </row>
    <row r="76" spans="2:12" s="10" customFormat="1" ht="19.9" customHeight="1">
      <c r="B76" s="144"/>
      <c r="C76" s="145"/>
      <c r="D76" s="146" t="s">
        <v>1224</v>
      </c>
      <c r="E76" s="147"/>
      <c r="F76" s="147"/>
      <c r="G76" s="147"/>
      <c r="H76" s="147"/>
      <c r="I76" s="147"/>
      <c r="J76" s="148">
        <f>J1302</f>
        <v>0</v>
      </c>
      <c r="K76" s="145"/>
      <c r="L76" s="149"/>
    </row>
    <row r="77" spans="2:12" s="10" customFormat="1" ht="19.9" customHeight="1">
      <c r="B77" s="144"/>
      <c r="C77" s="145"/>
      <c r="D77" s="146" t="s">
        <v>212</v>
      </c>
      <c r="E77" s="147"/>
      <c r="F77" s="147"/>
      <c r="G77" s="147"/>
      <c r="H77" s="147"/>
      <c r="I77" s="147"/>
      <c r="J77" s="148">
        <f>J1334</f>
        <v>0</v>
      </c>
      <c r="K77" s="145"/>
      <c r="L77" s="149"/>
    </row>
    <row r="78" spans="1:31" s="2" customFormat="1" ht="21.7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109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3" spans="1:31" s="2" customFormat="1" ht="6.95" customHeight="1">
      <c r="A83" s="36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109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4.95" customHeight="1">
      <c r="A84" s="36"/>
      <c r="B84" s="37"/>
      <c r="C84" s="25" t="s">
        <v>213</v>
      </c>
      <c r="D84" s="38"/>
      <c r="E84" s="38"/>
      <c r="F84" s="38"/>
      <c r="G84" s="38"/>
      <c r="H84" s="38"/>
      <c r="I84" s="38"/>
      <c r="J84" s="38"/>
      <c r="K84" s="38"/>
      <c r="L84" s="109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9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16</v>
      </c>
      <c r="D86" s="38"/>
      <c r="E86" s="38"/>
      <c r="F86" s="38"/>
      <c r="G86" s="38"/>
      <c r="H86" s="38"/>
      <c r="I86" s="38"/>
      <c r="J86" s="38"/>
      <c r="K86" s="38"/>
      <c r="L86" s="109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26.25" customHeight="1">
      <c r="A87" s="36"/>
      <c r="B87" s="37"/>
      <c r="C87" s="38"/>
      <c r="D87" s="38"/>
      <c r="E87" s="405" t="str">
        <f>E7</f>
        <v>Gymnázium Jihlava - oprava technického zázemí - aktualizace 4/2022</v>
      </c>
      <c r="F87" s="406"/>
      <c r="G87" s="406"/>
      <c r="H87" s="406"/>
      <c r="I87" s="38"/>
      <c r="J87" s="38"/>
      <c r="K87" s="38"/>
      <c r="L87" s="109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125</v>
      </c>
      <c r="D88" s="38"/>
      <c r="E88" s="38"/>
      <c r="F88" s="38"/>
      <c r="G88" s="38"/>
      <c r="H88" s="38"/>
      <c r="I88" s="38"/>
      <c r="J88" s="38"/>
      <c r="K88" s="38"/>
      <c r="L88" s="109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58" t="str">
        <f>E9</f>
        <v>ALFA-340011 - SO 01 - D.1.4.1. - zdravotechnické instalace</v>
      </c>
      <c r="F89" s="407"/>
      <c r="G89" s="407"/>
      <c r="H89" s="407"/>
      <c r="I89" s="38"/>
      <c r="J89" s="38"/>
      <c r="K89" s="38"/>
      <c r="L89" s="109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09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22</v>
      </c>
      <c r="D91" s="38"/>
      <c r="E91" s="38"/>
      <c r="F91" s="29" t="str">
        <f>F12</f>
        <v>Jihlava</v>
      </c>
      <c r="G91" s="38"/>
      <c r="H91" s="38"/>
      <c r="I91" s="31" t="s">
        <v>24</v>
      </c>
      <c r="J91" s="61" t="str">
        <f>IF(J12="","",J12)</f>
        <v>18. 5. 2022</v>
      </c>
      <c r="K91" s="38"/>
      <c r="L91" s="109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09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25.7" customHeight="1">
      <c r="A93" s="36"/>
      <c r="B93" s="37"/>
      <c r="C93" s="31" t="s">
        <v>26</v>
      </c>
      <c r="D93" s="38"/>
      <c r="E93" s="38"/>
      <c r="F93" s="29" t="str">
        <f>E15</f>
        <v>Kraj Vysočina, Žižkova 57, Jihlava</v>
      </c>
      <c r="G93" s="38"/>
      <c r="H93" s="38"/>
      <c r="I93" s="31" t="s">
        <v>33</v>
      </c>
      <c r="J93" s="34" t="str">
        <f>E21</f>
        <v>Atelier Alfa spol. s r.o.</v>
      </c>
      <c r="K93" s="38"/>
      <c r="L93" s="109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1" t="s">
        <v>31</v>
      </c>
      <c r="D94" s="38"/>
      <c r="E94" s="38"/>
      <c r="F94" s="29" t="str">
        <f>IF(E18="","",E18)</f>
        <v>Vyplň údaj</v>
      </c>
      <c r="G94" s="38"/>
      <c r="H94" s="38"/>
      <c r="I94" s="31" t="s">
        <v>36</v>
      </c>
      <c r="J94" s="34" t="str">
        <f>E24</f>
        <v xml:space="preserve"> </v>
      </c>
      <c r="K94" s="38"/>
      <c r="L94" s="109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109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11" customFormat="1" ht="29.25" customHeight="1">
      <c r="A96" s="150"/>
      <c r="B96" s="151"/>
      <c r="C96" s="152" t="s">
        <v>214</v>
      </c>
      <c r="D96" s="153" t="s">
        <v>59</v>
      </c>
      <c r="E96" s="153" t="s">
        <v>55</v>
      </c>
      <c r="F96" s="153" t="s">
        <v>56</v>
      </c>
      <c r="G96" s="153" t="s">
        <v>215</v>
      </c>
      <c r="H96" s="153" t="s">
        <v>216</v>
      </c>
      <c r="I96" s="153" t="s">
        <v>217</v>
      </c>
      <c r="J96" s="153" t="s">
        <v>190</v>
      </c>
      <c r="K96" s="154" t="s">
        <v>218</v>
      </c>
      <c r="L96" s="155"/>
      <c r="M96" s="70" t="s">
        <v>28</v>
      </c>
      <c r="N96" s="71" t="s">
        <v>44</v>
      </c>
      <c r="O96" s="71" t="s">
        <v>219</v>
      </c>
      <c r="P96" s="71" t="s">
        <v>220</v>
      </c>
      <c r="Q96" s="71" t="s">
        <v>221</v>
      </c>
      <c r="R96" s="71" t="s">
        <v>222</v>
      </c>
      <c r="S96" s="71" t="s">
        <v>223</v>
      </c>
      <c r="T96" s="72" t="s">
        <v>224</v>
      </c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</row>
    <row r="97" spans="1:63" s="2" customFormat="1" ht="22.9" customHeight="1">
      <c r="A97" s="36"/>
      <c r="B97" s="37"/>
      <c r="C97" s="77" t="s">
        <v>225</v>
      </c>
      <c r="D97" s="38"/>
      <c r="E97" s="38"/>
      <c r="F97" s="38"/>
      <c r="G97" s="38"/>
      <c r="H97" s="38"/>
      <c r="I97" s="38"/>
      <c r="J97" s="156">
        <f>BK97</f>
        <v>0</v>
      </c>
      <c r="K97" s="38"/>
      <c r="L97" s="41"/>
      <c r="M97" s="73"/>
      <c r="N97" s="157"/>
      <c r="O97" s="74"/>
      <c r="P97" s="158">
        <f>P98+P485</f>
        <v>0</v>
      </c>
      <c r="Q97" s="74"/>
      <c r="R97" s="158">
        <f>R98+R485</f>
        <v>20.26674775</v>
      </c>
      <c r="S97" s="74"/>
      <c r="T97" s="159">
        <f>T98+T485</f>
        <v>17.73987982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73</v>
      </c>
      <c r="AU97" s="19" t="s">
        <v>191</v>
      </c>
      <c r="BK97" s="160">
        <f>BK98+BK485</f>
        <v>0</v>
      </c>
    </row>
    <row r="98" spans="2:63" s="12" customFormat="1" ht="25.9" customHeight="1">
      <c r="B98" s="161"/>
      <c r="C98" s="162"/>
      <c r="D98" s="163" t="s">
        <v>73</v>
      </c>
      <c r="E98" s="164" t="s">
        <v>226</v>
      </c>
      <c r="F98" s="164" t="s">
        <v>227</v>
      </c>
      <c r="G98" s="162"/>
      <c r="H98" s="162"/>
      <c r="I98" s="165"/>
      <c r="J98" s="166">
        <f>BK98</f>
        <v>0</v>
      </c>
      <c r="K98" s="162"/>
      <c r="L98" s="167"/>
      <c r="M98" s="168"/>
      <c r="N98" s="169"/>
      <c r="O98" s="169"/>
      <c r="P98" s="170">
        <f>P99+P190+P194+P251+P471+P482</f>
        <v>0</v>
      </c>
      <c r="Q98" s="169"/>
      <c r="R98" s="170">
        <f>R99+R190+R194+R251+R471+R482</f>
        <v>19.04430266</v>
      </c>
      <c r="S98" s="169"/>
      <c r="T98" s="171">
        <f>T99+T190+T194+T251+T471+T482</f>
        <v>17.008404</v>
      </c>
      <c r="AR98" s="172" t="s">
        <v>82</v>
      </c>
      <c r="AT98" s="173" t="s">
        <v>73</v>
      </c>
      <c r="AU98" s="173" t="s">
        <v>74</v>
      </c>
      <c r="AY98" s="172" t="s">
        <v>228</v>
      </c>
      <c r="BK98" s="174">
        <f>BK99+BK190+BK194+BK251+BK471+BK482</f>
        <v>0</v>
      </c>
    </row>
    <row r="99" spans="2:63" s="12" customFormat="1" ht="22.9" customHeight="1">
      <c r="B99" s="161"/>
      <c r="C99" s="162"/>
      <c r="D99" s="163" t="s">
        <v>73</v>
      </c>
      <c r="E99" s="175" t="s">
        <v>82</v>
      </c>
      <c r="F99" s="175" t="s">
        <v>229</v>
      </c>
      <c r="G99" s="162"/>
      <c r="H99" s="162"/>
      <c r="I99" s="165"/>
      <c r="J99" s="176">
        <f>BK99</f>
        <v>0</v>
      </c>
      <c r="K99" s="162"/>
      <c r="L99" s="167"/>
      <c r="M99" s="168"/>
      <c r="N99" s="169"/>
      <c r="O99" s="169"/>
      <c r="P99" s="170">
        <f>SUM(P100:P189)</f>
        <v>0</v>
      </c>
      <c r="Q99" s="169"/>
      <c r="R99" s="170">
        <f>SUM(R100:R189)</f>
        <v>0</v>
      </c>
      <c r="S99" s="169"/>
      <c r="T99" s="171">
        <f>SUM(T100:T189)</f>
        <v>0</v>
      </c>
      <c r="AR99" s="172" t="s">
        <v>82</v>
      </c>
      <c r="AT99" s="173" t="s">
        <v>73</v>
      </c>
      <c r="AU99" s="173" t="s">
        <v>82</v>
      </c>
      <c r="AY99" s="172" t="s">
        <v>228</v>
      </c>
      <c r="BK99" s="174">
        <f>SUM(BK100:BK189)</f>
        <v>0</v>
      </c>
    </row>
    <row r="100" spans="1:65" s="2" customFormat="1" ht="24.2" customHeight="1">
      <c r="A100" s="36"/>
      <c r="B100" s="37"/>
      <c r="C100" s="177" t="s">
        <v>82</v>
      </c>
      <c r="D100" s="177" t="s">
        <v>230</v>
      </c>
      <c r="E100" s="178" t="s">
        <v>231</v>
      </c>
      <c r="F100" s="179" t="s">
        <v>232</v>
      </c>
      <c r="G100" s="180" t="s">
        <v>233</v>
      </c>
      <c r="H100" s="181">
        <v>18.51</v>
      </c>
      <c r="I100" s="182"/>
      <c r="J100" s="183">
        <f>ROUND(I100*H100,2)</f>
        <v>0</v>
      </c>
      <c r="K100" s="179" t="s">
        <v>234</v>
      </c>
      <c r="L100" s="41"/>
      <c r="M100" s="184" t="s">
        <v>28</v>
      </c>
      <c r="N100" s="185" t="s">
        <v>45</v>
      </c>
      <c r="O100" s="66"/>
      <c r="P100" s="186">
        <f>O100*H100</f>
        <v>0</v>
      </c>
      <c r="Q100" s="186">
        <v>0</v>
      </c>
      <c r="R100" s="186">
        <f>Q100*H100</f>
        <v>0</v>
      </c>
      <c r="S100" s="186">
        <v>0</v>
      </c>
      <c r="T100" s="187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8" t="s">
        <v>176</v>
      </c>
      <c r="AT100" s="188" t="s">
        <v>230</v>
      </c>
      <c r="AU100" s="188" t="s">
        <v>85</v>
      </c>
      <c r="AY100" s="19" t="s">
        <v>228</v>
      </c>
      <c r="BE100" s="189">
        <f>IF(N100="základní",J100,0)</f>
        <v>0</v>
      </c>
      <c r="BF100" s="189">
        <f>IF(N100="snížená",J100,0)</f>
        <v>0</v>
      </c>
      <c r="BG100" s="189">
        <f>IF(N100="zákl. přenesená",J100,0)</f>
        <v>0</v>
      </c>
      <c r="BH100" s="189">
        <f>IF(N100="sníž. přenesená",J100,0)</f>
        <v>0</v>
      </c>
      <c r="BI100" s="189">
        <f>IF(N100="nulová",J100,0)</f>
        <v>0</v>
      </c>
      <c r="BJ100" s="19" t="s">
        <v>82</v>
      </c>
      <c r="BK100" s="189">
        <f>ROUND(I100*H100,2)</f>
        <v>0</v>
      </c>
      <c r="BL100" s="19" t="s">
        <v>176</v>
      </c>
      <c r="BM100" s="188" t="s">
        <v>1225</v>
      </c>
    </row>
    <row r="101" spans="1:47" s="2" customFormat="1" ht="11.25">
      <c r="A101" s="36"/>
      <c r="B101" s="37"/>
      <c r="C101" s="38"/>
      <c r="D101" s="190" t="s">
        <v>236</v>
      </c>
      <c r="E101" s="38"/>
      <c r="F101" s="191" t="s">
        <v>237</v>
      </c>
      <c r="G101" s="38"/>
      <c r="H101" s="38"/>
      <c r="I101" s="192"/>
      <c r="J101" s="38"/>
      <c r="K101" s="38"/>
      <c r="L101" s="41"/>
      <c r="M101" s="193"/>
      <c r="N101" s="194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236</v>
      </c>
      <c r="AU101" s="19" t="s">
        <v>85</v>
      </c>
    </row>
    <row r="102" spans="2:51" s="13" customFormat="1" ht="11.25">
      <c r="B102" s="195"/>
      <c r="C102" s="196"/>
      <c r="D102" s="197" t="s">
        <v>238</v>
      </c>
      <c r="E102" s="198" t="s">
        <v>28</v>
      </c>
      <c r="F102" s="199" t="s">
        <v>1226</v>
      </c>
      <c r="G102" s="196"/>
      <c r="H102" s="198" t="s">
        <v>28</v>
      </c>
      <c r="I102" s="200"/>
      <c r="J102" s="196"/>
      <c r="K102" s="196"/>
      <c r="L102" s="201"/>
      <c r="M102" s="202"/>
      <c r="N102" s="203"/>
      <c r="O102" s="203"/>
      <c r="P102" s="203"/>
      <c r="Q102" s="203"/>
      <c r="R102" s="203"/>
      <c r="S102" s="203"/>
      <c r="T102" s="204"/>
      <c r="AT102" s="205" t="s">
        <v>238</v>
      </c>
      <c r="AU102" s="205" t="s">
        <v>85</v>
      </c>
      <c r="AV102" s="13" t="s">
        <v>82</v>
      </c>
      <c r="AW102" s="13" t="s">
        <v>35</v>
      </c>
      <c r="AX102" s="13" t="s">
        <v>74</v>
      </c>
      <c r="AY102" s="205" t="s">
        <v>228</v>
      </c>
    </row>
    <row r="103" spans="2:51" s="13" customFormat="1" ht="11.25">
      <c r="B103" s="195"/>
      <c r="C103" s="196"/>
      <c r="D103" s="197" t="s">
        <v>238</v>
      </c>
      <c r="E103" s="198" t="s">
        <v>28</v>
      </c>
      <c r="F103" s="199" t="s">
        <v>1227</v>
      </c>
      <c r="G103" s="196"/>
      <c r="H103" s="198" t="s">
        <v>28</v>
      </c>
      <c r="I103" s="200"/>
      <c r="J103" s="196"/>
      <c r="K103" s="196"/>
      <c r="L103" s="201"/>
      <c r="M103" s="202"/>
      <c r="N103" s="203"/>
      <c r="O103" s="203"/>
      <c r="P103" s="203"/>
      <c r="Q103" s="203"/>
      <c r="R103" s="203"/>
      <c r="S103" s="203"/>
      <c r="T103" s="204"/>
      <c r="AT103" s="205" t="s">
        <v>238</v>
      </c>
      <c r="AU103" s="205" t="s">
        <v>85</v>
      </c>
      <c r="AV103" s="13" t="s">
        <v>82</v>
      </c>
      <c r="AW103" s="13" t="s">
        <v>35</v>
      </c>
      <c r="AX103" s="13" t="s">
        <v>74</v>
      </c>
      <c r="AY103" s="205" t="s">
        <v>228</v>
      </c>
    </row>
    <row r="104" spans="2:51" s="13" customFormat="1" ht="11.25">
      <c r="B104" s="195"/>
      <c r="C104" s="196"/>
      <c r="D104" s="197" t="s">
        <v>238</v>
      </c>
      <c r="E104" s="198" t="s">
        <v>28</v>
      </c>
      <c r="F104" s="199" t="s">
        <v>1228</v>
      </c>
      <c r="G104" s="196"/>
      <c r="H104" s="198" t="s">
        <v>28</v>
      </c>
      <c r="I104" s="200"/>
      <c r="J104" s="196"/>
      <c r="K104" s="196"/>
      <c r="L104" s="201"/>
      <c r="M104" s="202"/>
      <c r="N104" s="203"/>
      <c r="O104" s="203"/>
      <c r="P104" s="203"/>
      <c r="Q104" s="203"/>
      <c r="R104" s="203"/>
      <c r="S104" s="203"/>
      <c r="T104" s="204"/>
      <c r="AT104" s="205" t="s">
        <v>238</v>
      </c>
      <c r="AU104" s="205" t="s">
        <v>85</v>
      </c>
      <c r="AV104" s="13" t="s">
        <v>82</v>
      </c>
      <c r="AW104" s="13" t="s">
        <v>35</v>
      </c>
      <c r="AX104" s="13" t="s">
        <v>74</v>
      </c>
      <c r="AY104" s="205" t="s">
        <v>228</v>
      </c>
    </row>
    <row r="105" spans="2:51" s="14" customFormat="1" ht="11.25">
      <c r="B105" s="206"/>
      <c r="C105" s="207"/>
      <c r="D105" s="197" t="s">
        <v>238</v>
      </c>
      <c r="E105" s="208" t="s">
        <v>28</v>
      </c>
      <c r="F105" s="209" t="s">
        <v>1229</v>
      </c>
      <c r="G105" s="207"/>
      <c r="H105" s="210">
        <v>12.068</v>
      </c>
      <c r="I105" s="211"/>
      <c r="J105" s="207"/>
      <c r="K105" s="207"/>
      <c r="L105" s="212"/>
      <c r="M105" s="213"/>
      <c r="N105" s="214"/>
      <c r="O105" s="214"/>
      <c r="P105" s="214"/>
      <c r="Q105" s="214"/>
      <c r="R105" s="214"/>
      <c r="S105" s="214"/>
      <c r="T105" s="215"/>
      <c r="AT105" s="216" t="s">
        <v>238</v>
      </c>
      <c r="AU105" s="216" t="s">
        <v>85</v>
      </c>
      <c r="AV105" s="14" t="s">
        <v>85</v>
      </c>
      <c r="AW105" s="14" t="s">
        <v>35</v>
      </c>
      <c r="AX105" s="14" t="s">
        <v>74</v>
      </c>
      <c r="AY105" s="216" t="s">
        <v>228</v>
      </c>
    </row>
    <row r="106" spans="2:51" s="13" customFormat="1" ht="11.25">
      <c r="B106" s="195"/>
      <c r="C106" s="196"/>
      <c r="D106" s="197" t="s">
        <v>238</v>
      </c>
      <c r="E106" s="198" t="s">
        <v>28</v>
      </c>
      <c r="F106" s="199" t="s">
        <v>1230</v>
      </c>
      <c r="G106" s="196"/>
      <c r="H106" s="198" t="s">
        <v>28</v>
      </c>
      <c r="I106" s="200"/>
      <c r="J106" s="196"/>
      <c r="K106" s="196"/>
      <c r="L106" s="201"/>
      <c r="M106" s="202"/>
      <c r="N106" s="203"/>
      <c r="O106" s="203"/>
      <c r="P106" s="203"/>
      <c r="Q106" s="203"/>
      <c r="R106" s="203"/>
      <c r="S106" s="203"/>
      <c r="T106" s="204"/>
      <c r="AT106" s="205" t="s">
        <v>238</v>
      </c>
      <c r="AU106" s="205" t="s">
        <v>85</v>
      </c>
      <c r="AV106" s="13" t="s">
        <v>82</v>
      </c>
      <c r="AW106" s="13" t="s">
        <v>35</v>
      </c>
      <c r="AX106" s="13" t="s">
        <v>74</v>
      </c>
      <c r="AY106" s="205" t="s">
        <v>228</v>
      </c>
    </row>
    <row r="107" spans="2:51" s="14" customFormat="1" ht="11.25">
      <c r="B107" s="206"/>
      <c r="C107" s="207"/>
      <c r="D107" s="197" t="s">
        <v>238</v>
      </c>
      <c r="E107" s="208" t="s">
        <v>28</v>
      </c>
      <c r="F107" s="209" t="s">
        <v>1231</v>
      </c>
      <c r="G107" s="207"/>
      <c r="H107" s="210">
        <v>0.789</v>
      </c>
      <c r="I107" s="211"/>
      <c r="J107" s="207"/>
      <c r="K107" s="207"/>
      <c r="L107" s="212"/>
      <c r="M107" s="213"/>
      <c r="N107" s="214"/>
      <c r="O107" s="214"/>
      <c r="P107" s="214"/>
      <c r="Q107" s="214"/>
      <c r="R107" s="214"/>
      <c r="S107" s="214"/>
      <c r="T107" s="215"/>
      <c r="AT107" s="216" t="s">
        <v>238</v>
      </c>
      <c r="AU107" s="216" t="s">
        <v>85</v>
      </c>
      <c r="AV107" s="14" t="s">
        <v>85</v>
      </c>
      <c r="AW107" s="14" t="s">
        <v>35</v>
      </c>
      <c r="AX107" s="14" t="s">
        <v>74</v>
      </c>
      <c r="AY107" s="216" t="s">
        <v>228</v>
      </c>
    </row>
    <row r="108" spans="2:51" s="13" customFormat="1" ht="11.25">
      <c r="B108" s="195"/>
      <c r="C108" s="196"/>
      <c r="D108" s="197" t="s">
        <v>238</v>
      </c>
      <c r="E108" s="198" t="s">
        <v>28</v>
      </c>
      <c r="F108" s="199" t="s">
        <v>1232</v>
      </c>
      <c r="G108" s="196"/>
      <c r="H108" s="198" t="s">
        <v>28</v>
      </c>
      <c r="I108" s="200"/>
      <c r="J108" s="196"/>
      <c r="K108" s="196"/>
      <c r="L108" s="201"/>
      <c r="M108" s="202"/>
      <c r="N108" s="203"/>
      <c r="O108" s="203"/>
      <c r="P108" s="203"/>
      <c r="Q108" s="203"/>
      <c r="R108" s="203"/>
      <c r="S108" s="203"/>
      <c r="T108" s="204"/>
      <c r="AT108" s="205" t="s">
        <v>238</v>
      </c>
      <c r="AU108" s="205" t="s">
        <v>85</v>
      </c>
      <c r="AV108" s="13" t="s">
        <v>82</v>
      </c>
      <c r="AW108" s="13" t="s">
        <v>35</v>
      </c>
      <c r="AX108" s="13" t="s">
        <v>74</v>
      </c>
      <c r="AY108" s="205" t="s">
        <v>228</v>
      </c>
    </row>
    <row r="109" spans="2:51" s="14" customFormat="1" ht="11.25">
      <c r="B109" s="206"/>
      <c r="C109" s="207"/>
      <c r="D109" s="197" t="s">
        <v>238</v>
      </c>
      <c r="E109" s="208" t="s">
        <v>28</v>
      </c>
      <c r="F109" s="209" t="s">
        <v>1233</v>
      </c>
      <c r="G109" s="207"/>
      <c r="H109" s="210">
        <v>0.47</v>
      </c>
      <c r="I109" s="211"/>
      <c r="J109" s="207"/>
      <c r="K109" s="207"/>
      <c r="L109" s="212"/>
      <c r="M109" s="213"/>
      <c r="N109" s="214"/>
      <c r="O109" s="214"/>
      <c r="P109" s="214"/>
      <c r="Q109" s="214"/>
      <c r="R109" s="214"/>
      <c r="S109" s="214"/>
      <c r="T109" s="215"/>
      <c r="AT109" s="216" t="s">
        <v>238</v>
      </c>
      <c r="AU109" s="216" t="s">
        <v>85</v>
      </c>
      <c r="AV109" s="14" t="s">
        <v>85</v>
      </c>
      <c r="AW109" s="14" t="s">
        <v>35</v>
      </c>
      <c r="AX109" s="14" t="s">
        <v>74</v>
      </c>
      <c r="AY109" s="216" t="s">
        <v>228</v>
      </c>
    </row>
    <row r="110" spans="2:51" s="13" customFormat="1" ht="11.25">
      <c r="B110" s="195"/>
      <c r="C110" s="196"/>
      <c r="D110" s="197" t="s">
        <v>238</v>
      </c>
      <c r="E110" s="198" t="s">
        <v>28</v>
      </c>
      <c r="F110" s="199" t="s">
        <v>1234</v>
      </c>
      <c r="G110" s="196"/>
      <c r="H110" s="198" t="s">
        <v>28</v>
      </c>
      <c r="I110" s="200"/>
      <c r="J110" s="196"/>
      <c r="K110" s="196"/>
      <c r="L110" s="201"/>
      <c r="M110" s="202"/>
      <c r="N110" s="203"/>
      <c r="O110" s="203"/>
      <c r="P110" s="203"/>
      <c r="Q110" s="203"/>
      <c r="R110" s="203"/>
      <c r="S110" s="203"/>
      <c r="T110" s="204"/>
      <c r="AT110" s="205" t="s">
        <v>238</v>
      </c>
      <c r="AU110" s="205" t="s">
        <v>85</v>
      </c>
      <c r="AV110" s="13" t="s">
        <v>82</v>
      </c>
      <c r="AW110" s="13" t="s">
        <v>35</v>
      </c>
      <c r="AX110" s="13" t="s">
        <v>74</v>
      </c>
      <c r="AY110" s="205" t="s">
        <v>228</v>
      </c>
    </row>
    <row r="111" spans="2:51" s="14" customFormat="1" ht="11.25">
      <c r="B111" s="206"/>
      <c r="C111" s="207"/>
      <c r="D111" s="197" t="s">
        <v>238</v>
      </c>
      <c r="E111" s="208" t="s">
        <v>28</v>
      </c>
      <c r="F111" s="209" t="s">
        <v>1235</v>
      </c>
      <c r="G111" s="207"/>
      <c r="H111" s="210">
        <v>2.521</v>
      </c>
      <c r="I111" s="211"/>
      <c r="J111" s="207"/>
      <c r="K111" s="207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238</v>
      </c>
      <c r="AU111" s="216" t="s">
        <v>85</v>
      </c>
      <c r="AV111" s="14" t="s">
        <v>85</v>
      </c>
      <c r="AW111" s="14" t="s">
        <v>35</v>
      </c>
      <c r="AX111" s="14" t="s">
        <v>74</v>
      </c>
      <c r="AY111" s="216" t="s">
        <v>228</v>
      </c>
    </row>
    <row r="112" spans="2:51" s="13" customFormat="1" ht="11.25">
      <c r="B112" s="195"/>
      <c r="C112" s="196"/>
      <c r="D112" s="197" t="s">
        <v>238</v>
      </c>
      <c r="E112" s="198" t="s">
        <v>28</v>
      </c>
      <c r="F112" s="199" t="s">
        <v>1236</v>
      </c>
      <c r="G112" s="196"/>
      <c r="H112" s="198" t="s">
        <v>28</v>
      </c>
      <c r="I112" s="200"/>
      <c r="J112" s="196"/>
      <c r="K112" s="196"/>
      <c r="L112" s="201"/>
      <c r="M112" s="202"/>
      <c r="N112" s="203"/>
      <c r="O112" s="203"/>
      <c r="P112" s="203"/>
      <c r="Q112" s="203"/>
      <c r="R112" s="203"/>
      <c r="S112" s="203"/>
      <c r="T112" s="204"/>
      <c r="AT112" s="205" t="s">
        <v>238</v>
      </c>
      <c r="AU112" s="205" t="s">
        <v>85</v>
      </c>
      <c r="AV112" s="13" t="s">
        <v>82</v>
      </c>
      <c r="AW112" s="13" t="s">
        <v>35</v>
      </c>
      <c r="AX112" s="13" t="s">
        <v>74</v>
      </c>
      <c r="AY112" s="205" t="s">
        <v>228</v>
      </c>
    </row>
    <row r="113" spans="2:51" s="14" customFormat="1" ht="11.25">
      <c r="B113" s="206"/>
      <c r="C113" s="207"/>
      <c r="D113" s="197" t="s">
        <v>238</v>
      </c>
      <c r="E113" s="208" t="s">
        <v>28</v>
      </c>
      <c r="F113" s="209" t="s">
        <v>1237</v>
      </c>
      <c r="G113" s="207"/>
      <c r="H113" s="210">
        <v>0.437</v>
      </c>
      <c r="I113" s="211"/>
      <c r="J113" s="207"/>
      <c r="K113" s="207"/>
      <c r="L113" s="212"/>
      <c r="M113" s="213"/>
      <c r="N113" s="214"/>
      <c r="O113" s="214"/>
      <c r="P113" s="214"/>
      <c r="Q113" s="214"/>
      <c r="R113" s="214"/>
      <c r="S113" s="214"/>
      <c r="T113" s="215"/>
      <c r="AT113" s="216" t="s">
        <v>238</v>
      </c>
      <c r="AU113" s="216" t="s">
        <v>85</v>
      </c>
      <c r="AV113" s="14" t="s">
        <v>85</v>
      </c>
      <c r="AW113" s="14" t="s">
        <v>35</v>
      </c>
      <c r="AX113" s="14" t="s">
        <v>74</v>
      </c>
      <c r="AY113" s="216" t="s">
        <v>228</v>
      </c>
    </row>
    <row r="114" spans="2:51" s="13" customFormat="1" ht="11.25">
      <c r="B114" s="195"/>
      <c r="C114" s="196"/>
      <c r="D114" s="197" t="s">
        <v>238</v>
      </c>
      <c r="E114" s="198" t="s">
        <v>28</v>
      </c>
      <c r="F114" s="199" t="s">
        <v>1238</v>
      </c>
      <c r="G114" s="196"/>
      <c r="H114" s="198" t="s">
        <v>28</v>
      </c>
      <c r="I114" s="200"/>
      <c r="J114" s="196"/>
      <c r="K114" s="196"/>
      <c r="L114" s="201"/>
      <c r="M114" s="202"/>
      <c r="N114" s="203"/>
      <c r="O114" s="203"/>
      <c r="P114" s="203"/>
      <c r="Q114" s="203"/>
      <c r="R114" s="203"/>
      <c r="S114" s="203"/>
      <c r="T114" s="204"/>
      <c r="AT114" s="205" t="s">
        <v>238</v>
      </c>
      <c r="AU114" s="205" t="s">
        <v>85</v>
      </c>
      <c r="AV114" s="13" t="s">
        <v>82</v>
      </c>
      <c r="AW114" s="13" t="s">
        <v>35</v>
      </c>
      <c r="AX114" s="13" t="s">
        <v>74</v>
      </c>
      <c r="AY114" s="205" t="s">
        <v>228</v>
      </c>
    </row>
    <row r="115" spans="2:51" s="14" customFormat="1" ht="11.25">
      <c r="B115" s="206"/>
      <c r="C115" s="207"/>
      <c r="D115" s="197" t="s">
        <v>238</v>
      </c>
      <c r="E115" s="208" t="s">
        <v>28</v>
      </c>
      <c r="F115" s="209" t="s">
        <v>1239</v>
      </c>
      <c r="G115" s="207"/>
      <c r="H115" s="210">
        <v>0.297</v>
      </c>
      <c r="I115" s="211"/>
      <c r="J115" s="207"/>
      <c r="K115" s="207"/>
      <c r="L115" s="212"/>
      <c r="M115" s="213"/>
      <c r="N115" s="214"/>
      <c r="O115" s="214"/>
      <c r="P115" s="214"/>
      <c r="Q115" s="214"/>
      <c r="R115" s="214"/>
      <c r="S115" s="214"/>
      <c r="T115" s="215"/>
      <c r="AT115" s="216" t="s">
        <v>238</v>
      </c>
      <c r="AU115" s="216" t="s">
        <v>85</v>
      </c>
      <c r="AV115" s="14" t="s">
        <v>85</v>
      </c>
      <c r="AW115" s="14" t="s">
        <v>35</v>
      </c>
      <c r="AX115" s="14" t="s">
        <v>74</v>
      </c>
      <c r="AY115" s="216" t="s">
        <v>228</v>
      </c>
    </row>
    <row r="116" spans="2:51" s="13" customFormat="1" ht="11.25">
      <c r="B116" s="195"/>
      <c r="C116" s="196"/>
      <c r="D116" s="197" t="s">
        <v>238</v>
      </c>
      <c r="E116" s="198" t="s">
        <v>28</v>
      </c>
      <c r="F116" s="199" t="s">
        <v>1240</v>
      </c>
      <c r="G116" s="196"/>
      <c r="H116" s="198" t="s">
        <v>28</v>
      </c>
      <c r="I116" s="200"/>
      <c r="J116" s="196"/>
      <c r="K116" s="196"/>
      <c r="L116" s="201"/>
      <c r="M116" s="202"/>
      <c r="N116" s="203"/>
      <c r="O116" s="203"/>
      <c r="P116" s="203"/>
      <c r="Q116" s="203"/>
      <c r="R116" s="203"/>
      <c r="S116" s="203"/>
      <c r="T116" s="204"/>
      <c r="AT116" s="205" t="s">
        <v>238</v>
      </c>
      <c r="AU116" s="205" t="s">
        <v>85</v>
      </c>
      <c r="AV116" s="13" t="s">
        <v>82</v>
      </c>
      <c r="AW116" s="13" t="s">
        <v>35</v>
      </c>
      <c r="AX116" s="13" t="s">
        <v>74</v>
      </c>
      <c r="AY116" s="205" t="s">
        <v>228</v>
      </c>
    </row>
    <row r="117" spans="2:51" s="14" customFormat="1" ht="11.25">
      <c r="B117" s="206"/>
      <c r="C117" s="207"/>
      <c r="D117" s="197" t="s">
        <v>238</v>
      </c>
      <c r="E117" s="208" t="s">
        <v>28</v>
      </c>
      <c r="F117" s="209" t="s">
        <v>1241</v>
      </c>
      <c r="G117" s="207"/>
      <c r="H117" s="210">
        <v>1.693</v>
      </c>
      <c r="I117" s="211"/>
      <c r="J117" s="207"/>
      <c r="K117" s="207"/>
      <c r="L117" s="212"/>
      <c r="M117" s="213"/>
      <c r="N117" s="214"/>
      <c r="O117" s="214"/>
      <c r="P117" s="214"/>
      <c r="Q117" s="214"/>
      <c r="R117" s="214"/>
      <c r="S117" s="214"/>
      <c r="T117" s="215"/>
      <c r="AT117" s="216" t="s">
        <v>238</v>
      </c>
      <c r="AU117" s="216" t="s">
        <v>85</v>
      </c>
      <c r="AV117" s="14" t="s">
        <v>85</v>
      </c>
      <c r="AW117" s="14" t="s">
        <v>35</v>
      </c>
      <c r="AX117" s="14" t="s">
        <v>74</v>
      </c>
      <c r="AY117" s="216" t="s">
        <v>228</v>
      </c>
    </row>
    <row r="118" spans="2:51" s="13" customFormat="1" ht="11.25">
      <c r="B118" s="195"/>
      <c r="C118" s="196"/>
      <c r="D118" s="197" t="s">
        <v>238</v>
      </c>
      <c r="E118" s="198" t="s">
        <v>28</v>
      </c>
      <c r="F118" s="199" t="s">
        <v>1242</v>
      </c>
      <c r="G118" s="196"/>
      <c r="H118" s="198" t="s">
        <v>28</v>
      </c>
      <c r="I118" s="200"/>
      <c r="J118" s="196"/>
      <c r="K118" s="196"/>
      <c r="L118" s="201"/>
      <c r="M118" s="202"/>
      <c r="N118" s="203"/>
      <c r="O118" s="203"/>
      <c r="P118" s="203"/>
      <c r="Q118" s="203"/>
      <c r="R118" s="203"/>
      <c r="S118" s="203"/>
      <c r="T118" s="204"/>
      <c r="AT118" s="205" t="s">
        <v>238</v>
      </c>
      <c r="AU118" s="205" t="s">
        <v>85</v>
      </c>
      <c r="AV118" s="13" t="s">
        <v>82</v>
      </c>
      <c r="AW118" s="13" t="s">
        <v>35</v>
      </c>
      <c r="AX118" s="13" t="s">
        <v>74</v>
      </c>
      <c r="AY118" s="205" t="s">
        <v>228</v>
      </c>
    </row>
    <row r="119" spans="2:51" s="14" customFormat="1" ht="11.25">
      <c r="B119" s="206"/>
      <c r="C119" s="207"/>
      <c r="D119" s="197" t="s">
        <v>238</v>
      </c>
      <c r="E119" s="208" t="s">
        <v>28</v>
      </c>
      <c r="F119" s="209" t="s">
        <v>1243</v>
      </c>
      <c r="G119" s="207"/>
      <c r="H119" s="210">
        <v>0.235</v>
      </c>
      <c r="I119" s="211"/>
      <c r="J119" s="207"/>
      <c r="K119" s="207"/>
      <c r="L119" s="212"/>
      <c r="M119" s="213"/>
      <c r="N119" s="214"/>
      <c r="O119" s="214"/>
      <c r="P119" s="214"/>
      <c r="Q119" s="214"/>
      <c r="R119" s="214"/>
      <c r="S119" s="214"/>
      <c r="T119" s="215"/>
      <c r="AT119" s="216" t="s">
        <v>238</v>
      </c>
      <c r="AU119" s="216" t="s">
        <v>85</v>
      </c>
      <c r="AV119" s="14" t="s">
        <v>85</v>
      </c>
      <c r="AW119" s="14" t="s">
        <v>35</v>
      </c>
      <c r="AX119" s="14" t="s">
        <v>74</v>
      </c>
      <c r="AY119" s="216" t="s">
        <v>228</v>
      </c>
    </row>
    <row r="120" spans="2:51" s="15" customFormat="1" ht="11.25">
      <c r="B120" s="217"/>
      <c r="C120" s="218"/>
      <c r="D120" s="197" t="s">
        <v>238</v>
      </c>
      <c r="E120" s="219" t="s">
        <v>1213</v>
      </c>
      <c r="F120" s="220" t="s">
        <v>241</v>
      </c>
      <c r="G120" s="218"/>
      <c r="H120" s="221">
        <v>18.51</v>
      </c>
      <c r="I120" s="222"/>
      <c r="J120" s="218"/>
      <c r="K120" s="218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238</v>
      </c>
      <c r="AU120" s="227" t="s">
        <v>85</v>
      </c>
      <c r="AV120" s="15" t="s">
        <v>176</v>
      </c>
      <c r="AW120" s="15" t="s">
        <v>35</v>
      </c>
      <c r="AX120" s="15" t="s">
        <v>82</v>
      </c>
      <c r="AY120" s="227" t="s">
        <v>228</v>
      </c>
    </row>
    <row r="121" spans="1:65" s="2" customFormat="1" ht="55.5" customHeight="1">
      <c r="A121" s="36"/>
      <c r="B121" s="37"/>
      <c r="C121" s="177" t="s">
        <v>85</v>
      </c>
      <c r="D121" s="177" t="s">
        <v>230</v>
      </c>
      <c r="E121" s="178" t="s">
        <v>242</v>
      </c>
      <c r="F121" s="179" t="s">
        <v>243</v>
      </c>
      <c r="G121" s="180" t="s">
        <v>233</v>
      </c>
      <c r="H121" s="181">
        <v>4.895</v>
      </c>
      <c r="I121" s="182"/>
      <c r="J121" s="183">
        <f>ROUND(I121*H121,2)</f>
        <v>0</v>
      </c>
      <c r="K121" s="179" t="s">
        <v>234</v>
      </c>
      <c r="L121" s="41"/>
      <c r="M121" s="184" t="s">
        <v>28</v>
      </c>
      <c r="N121" s="185" t="s">
        <v>45</v>
      </c>
      <c r="O121" s="66"/>
      <c r="P121" s="186">
        <f>O121*H121</f>
        <v>0</v>
      </c>
      <c r="Q121" s="186">
        <v>0</v>
      </c>
      <c r="R121" s="186">
        <f>Q121*H121</f>
        <v>0</v>
      </c>
      <c r="S121" s="186">
        <v>0</v>
      </c>
      <c r="T121" s="187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8" t="s">
        <v>176</v>
      </c>
      <c r="AT121" s="188" t="s">
        <v>230</v>
      </c>
      <c r="AU121" s="188" t="s">
        <v>85</v>
      </c>
      <c r="AY121" s="19" t="s">
        <v>228</v>
      </c>
      <c r="BE121" s="189">
        <f>IF(N121="základní",J121,0)</f>
        <v>0</v>
      </c>
      <c r="BF121" s="189">
        <f>IF(N121="snížená",J121,0)</f>
        <v>0</v>
      </c>
      <c r="BG121" s="189">
        <f>IF(N121="zákl. přenesená",J121,0)</f>
        <v>0</v>
      </c>
      <c r="BH121" s="189">
        <f>IF(N121="sníž. přenesená",J121,0)</f>
        <v>0</v>
      </c>
      <c r="BI121" s="189">
        <f>IF(N121="nulová",J121,0)</f>
        <v>0</v>
      </c>
      <c r="BJ121" s="19" t="s">
        <v>82</v>
      </c>
      <c r="BK121" s="189">
        <f>ROUND(I121*H121,2)</f>
        <v>0</v>
      </c>
      <c r="BL121" s="19" t="s">
        <v>176</v>
      </c>
      <c r="BM121" s="188" t="s">
        <v>1244</v>
      </c>
    </row>
    <row r="122" spans="1:47" s="2" customFormat="1" ht="11.25">
      <c r="A122" s="36"/>
      <c r="B122" s="37"/>
      <c r="C122" s="38"/>
      <c r="D122" s="190" t="s">
        <v>236</v>
      </c>
      <c r="E122" s="38"/>
      <c r="F122" s="191" t="s">
        <v>245</v>
      </c>
      <c r="G122" s="38"/>
      <c r="H122" s="38"/>
      <c r="I122" s="192"/>
      <c r="J122" s="38"/>
      <c r="K122" s="38"/>
      <c r="L122" s="41"/>
      <c r="M122" s="193"/>
      <c r="N122" s="194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236</v>
      </c>
      <c r="AU122" s="19" t="s">
        <v>85</v>
      </c>
    </row>
    <row r="123" spans="2:51" s="14" customFormat="1" ht="11.25">
      <c r="B123" s="206"/>
      <c r="C123" s="207"/>
      <c r="D123" s="197" t="s">
        <v>238</v>
      </c>
      <c r="E123" s="208" t="s">
        <v>28</v>
      </c>
      <c r="F123" s="209" t="s">
        <v>1195</v>
      </c>
      <c r="G123" s="207"/>
      <c r="H123" s="210">
        <v>4.895</v>
      </c>
      <c r="I123" s="211"/>
      <c r="J123" s="207"/>
      <c r="K123" s="207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238</v>
      </c>
      <c r="AU123" s="216" t="s">
        <v>85</v>
      </c>
      <c r="AV123" s="14" t="s">
        <v>85</v>
      </c>
      <c r="AW123" s="14" t="s">
        <v>35</v>
      </c>
      <c r="AX123" s="14" t="s">
        <v>82</v>
      </c>
      <c r="AY123" s="216" t="s">
        <v>228</v>
      </c>
    </row>
    <row r="124" spans="1:65" s="2" customFormat="1" ht="55.5" customHeight="1">
      <c r="A124" s="36"/>
      <c r="B124" s="37"/>
      <c r="C124" s="177" t="s">
        <v>246</v>
      </c>
      <c r="D124" s="177" t="s">
        <v>230</v>
      </c>
      <c r="E124" s="178" t="s">
        <v>247</v>
      </c>
      <c r="F124" s="179" t="s">
        <v>248</v>
      </c>
      <c r="G124" s="180" t="s">
        <v>233</v>
      </c>
      <c r="H124" s="181">
        <v>19.58</v>
      </c>
      <c r="I124" s="182"/>
      <c r="J124" s="183">
        <f>ROUND(I124*H124,2)</f>
        <v>0</v>
      </c>
      <c r="K124" s="179" t="s">
        <v>234</v>
      </c>
      <c r="L124" s="41"/>
      <c r="M124" s="184" t="s">
        <v>28</v>
      </c>
      <c r="N124" s="185" t="s">
        <v>45</v>
      </c>
      <c r="O124" s="66"/>
      <c r="P124" s="186">
        <f>O124*H124</f>
        <v>0</v>
      </c>
      <c r="Q124" s="186">
        <v>0</v>
      </c>
      <c r="R124" s="186">
        <f>Q124*H124</f>
        <v>0</v>
      </c>
      <c r="S124" s="186">
        <v>0</v>
      </c>
      <c r="T124" s="187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8" t="s">
        <v>176</v>
      </c>
      <c r="AT124" s="188" t="s">
        <v>230</v>
      </c>
      <c r="AU124" s="188" t="s">
        <v>85</v>
      </c>
      <c r="AY124" s="19" t="s">
        <v>228</v>
      </c>
      <c r="BE124" s="189">
        <f>IF(N124="základní",J124,0)</f>
        <v>0</v>
      </c>
      <c r="BF124" s="189">
        <f>IF(N124="snížená",J124,0)</f>
        <v>0</v>
      </c>
      <c r="BG124" s="189">
        <f>IF(N124="zákl. přenesená",J124,0)</f>
        <v>0</v>
      </c>
      <c r="BH124" s="189">
        <f>IF(N124="sníž. přenesená",J124,0)</f>
        <v>0</v>
      </c>
      <c r="BI124" s="189">
        <f>IF(N124="nulová",J124,0)</f>
        <v>0</v>
      </c>
      <c r="BJ124" s="19" t="s">
        <v>82</v>
      </c>
      <c r="BK124" s="189">
        <f>ROUND(I124*H124,2)</f>
        <v>0</v>
      </c>
      <c r="BL124" s="19" t="s">
        <v>176</v>
      </c>
      <c r="BM124" s="188" t="s">
        <v>1245</v>
      </c>
    </row>
    <row r="125" spans="1:47" s="2" customFormat="1" ht="11.25">
      <c r="A125" s="36"/>
      <c r="B125" s="37"/>
      <c r="C125" s="38"/>
      <c r="D125" s="190" t="s">
        <v>236</v>
      </c>
      <c r="E125" s="38"/>
      <c r="F125" s="191" t="s">
        <v>250</v>
      </c>
      <c r="G125" s="38"/>
      <c r="H125" s="38"/>
      <c r="I125" s="192"/>
      <c r="J125" s="38"/>
      <c r="K125" s="38"/>
      <c r="L125" s="41"/>
      <c r="M125" s="193"/>
      <c r="N125" s="194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236</v>
      </c>
      <c r="AU125" s="19" t="s">
        <v>85</v>
      </c>
    </row>
    <row r="126" spans="2:51" s="14" customFormat="1" ht="11.25">
      <c r="B126" s="206"/>
      <c r="C126" s="207"/>
      <c r="D126" s="197" t="s">
        <v>238</v>
      </c>
      <c r="E126" s="208" t="s">
        <v>28</v>
      </c>
      <c r="F126" s="209" t="s">
        <v>1246</v>
      </c>
      <c r="G126" s="207"/>
      <c r="H126" s="210">
        <v>19.58</v>
      </c>
      <c r="I126" s="211"/>
      <c r="J126" s="207"/>
      <c r="K126" s="207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238</v>
      </c>
      <c r="AU126" s="216" t="s">
        <v>85</v>
      </c>
      <c r="AV126" s="14" t="s">
        <v>85</v>
      </c>
      <c r="AW126" s="14" t="s">
        <v>35</v>
      </c>
      <c r="AX126" s="14" t="s">
        <v>82</v>
      </c>
      <c r="AY126" s="216" t="s">
        <v>228</v>
      </c>
    </row>
    <row r="127" spans="1:65" s="2" customFormat="1" ht="62.65" customHeight="1">
      <c r="A127" s="36"/>
      <c r="B127" s="37"/>
      <c r="C127" s="177" t="s">
        <v>176</v>
      </c>
      <c r="D127" s="177" t="s">
        <v>230</v>
      </c>
      <c r="E127" s="178" t="s">
        <v>252</v>
      </c>
      <c r="F127" s="179" t="s">
        <v>253</v>
      </c>
      <c r="G127" s="180" t="s">
        <v>233</v>
      </c>
      <c r="H127" s="181">
        <v>4.895</v>
      </c>
      <c r="I127" s="182"/>
      <c r="J127" s="183">
        <f>ROUND(I127*H127,2)</f>
        <v>0</v>
      </c>
      <c r="K127" s="179" t="s">
        <v>234</v>
      </c>
      <c r="L127" s="41"/>
      <c r="M127" s="184" t="s">
        <v>28</v>
      </c>
      <c r="N127" s="185" t="s">
        <v>45</v>
      </c>
      <c r="O127" s="66"/>
      <c r="P127" s="186">
        <f>O127*H127</f>
        <v>0</v>
      </c>
      <c r="Q127" s="186">
        <v>0</v>
      </c>
      <c r="R127" s="186">
        <f>Q127*H127</f>
        <v>0</v>
      </c>
      <c r="S127" s="186">
        <v>0</v>
      </c>
      <c r="T127" s="187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8" t="s">
        <v>176</v>
      </c>
      <c r="AT127" s="188" t="s">
        <v>230</v>
      </c>
      <c r="AU127" s="188" t="s">
        <v>85</v>
      </c>
      <c r="AY127" s="19" t="s">
        <v>228</v>
      </c>
      <c r="BE127" s="189">
        <f>IF(N127="základní",J127,0)</f>
        <v>0</v>
      </c>
      <c r="BF127" s="189">
        <f>IF(N127="snížená",J127,0)</f>
        <v>0</v>
      </c>
      <c r="BG127" s="189">
        <f>IF(N127="zákl. přenesená",J127,0)</f>
        <v>0</v>
      </c>
      <c r="BH127" s="189">
        <f>IF(N127="sníž. přenesená",J127,0)</f>
        <v>0</v>
      </c>
      <c r="BI127" s="189">
        <f>IF(N127="nulová",J127,0)</f>
        <v>0</v>
      </c>
      <c r="BJ127" s="19" t="s">
        <v>82</v>
      </c>
      <c r="BK127" s="189">
        <f>ROUND(I127*H127,2)</f>
        <v>0</v>
      </c>
      <c r="BL127" s="19" t="s">
        <v>176</v>
      </c>
      <c r="BM127" s="188" t="s">
        <v>1247</v>
      </c>
    </row>
    <row r="128" spans="1:47" s="2" customFormat="1" ht="11.25">
      <c r="A128" s="36"/>
      <c r="B128" s="37"/>
      <c r="C128" s="38"/>
      <c r="D128" s="190" t="s">
        <v>236</v>
      </c>
      <c r="E128" s="38"/>
      <c r="F128" s="191" t="s">
        <v>255</v>
      </c>
      <c r="G128" s="38"/>
      <c r="H128" s="38"/>
      <c r="I128" s="192"/>
      <c r="J128" s="38"/>
      <c r="K128" s="38"/>
      <c r="L128" s="41"/>
      <c r="M128" s="193"/>
      <c r="N128" s="194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236</v>
      </c>
      <c r="AU128" s="19" t="s">
        <v>85</v>
      </c>
    </row>
    <row r="129" spans="2:51" s="13" customFormat="1" ht="11.25">
      <c r="B129" s="195"/>
      <c r="C129" s="196"/>
      <c r="D129" s="197" t="s">
        <v>238</v>
      </c>
      <c r="E129" s="198" t="s">
        <v>28</v>
      </c>
      <c r="F129" s="199" t="s">
        <v>1226</v>
      </c>
      <c r="G129" s="196"/>
      <c r="H129" s="198" t="s">
        <v>28</v>
      </c>
      <c r="I129" s="200"/>
      <c r="J129" s="196"/>
      <c r="K129" s="196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238</v>
      </c>
      <c r="AU129" s="205" t="s">
        <v>85</v>
      </c>
      <c r="AV129" s="13" t="s">
        <v>82</v>
      </c>
      <c r="AW129" s="13" t="s">
        <v>35</v>
      </c>
      <c r="AX129" s="13" t="s">
        <v>74</v>
      </c>
      <c r="AY129" s="205" t="s">
        <v>228</v>
      </c>
    </row>
    <row r="130" spans="2:51" s="13" customFormat="1" ht="11.25">
      <c r="B130" s="195"/>
      <c r="C130" s="196"/>
      <c r="D130" s="197" t="s">
        <v>238</v>
      </c>
      <c r="E130" s="198" t="s">
        <v>28</v>
      </c>
      <c r="F130" s="199" t="s">
        <v>1248</v>
      </c>
      <c r="G130" s="196"/>
      <c r="H130" s="198" t="s">
        <v>28</v>
      </c>
      <c r="I130" s="200"/>
      <c r="J130" s="196"/>
      <c r="K130" s="196"/>
      <c r="L130" s="201"/>
      <c r="M130" s="202"/>
      <c r="N130" s="203"/>
      <c r="O130" s="203"/>
      <c r="P130" s="203"/>
      <c r="Q130" s="203"/>
      <c r="R130" s="203"/>
      <c r="S130" s="203"/>
      <c r="T130" s="204"/>
      <c r="AT130" s="205" t="s">
        <v>238</v>
      </c>
      <c r="AU130" s="205" t="s">
        <v>85</v>
      </c>
      <c r="AV130" s="13" t="s">
        <v>82</v>
      </c>
      <c r="AW130" s="13" t="s">
        <v>35</v>
      </c>
      <c r="AX130" s="13" t="s">
        <v>74</v>
      </c>
      <c r="AY130" s="205" t="s">
        <v>228</v>
      </c>
    </row>
    <row r="131" spans="2:51" s="13" customFormat="1" ht="11.25">
      <c r="B131" s="195"/>
      <c r="C131" s="196"/>
      <c r="D131" s="197" t="s">
        <v>238</v>
      </c>
      <c r="E131" s="198" t="s">
        <v>28</v>
      </c>
      <c r="F131" s="199" t="s">
        <v>1228</v>
      </c>
      <c r="G131" s="196"/>
      <c r="H131" s="198" t="s">
        <v>28</v>
      </c>
      <c r="I131" s="200"/>
      <c r="J131" s="196"/>
      <c r="K131" s="196"/>
      <c r="L131" s="201"/>
      <c r="M131" s="202"/>
      <c r="N131" s="203"/>
      <c r="O131" s="203"/>
      <c r="P131" s="203"/>
      <c r="Q131" s="203"/>
      <c r="R131" s="203"/>
      <c r="S131" s="203"/>
      <c r="T131" s="204"/>
      <c r="AT131" s="205" t="s">
        <v>238</v>
      </c>
      <c r="AU131" s="205" t="s">
        <v>85</v>
      </c>
      <c r="AV131" s="13" t="s">
        <v>82</v>
      </c>
      <c r="AW131" s="13" t="s">
        <v>35</v>
      </c>
      <c r="AX131" s="13" t="s">
        <v>74</v>
      </c>
      <c r="AY131" s="205" t="s">
        <v>228</v>
      </c>
    </row>
    <row r="132" spans="2:51" s="14" customFormat="1" ht="11.25">
      <c r="B132" s="206"/>
      <c r="C132" s="207"/>
      <c r="D132" s="197" t="s">
        <v>238</v>
      </c>
      <c r="E132" s="208" t="s">
        <v>28</v>
      </c>
      <c r="F132" s="209" t="s">
        <v>1249</v>
      </c>
      <c r="G132" s="207"/>
      <c r="H132" s="210">
        <v>2.239</v>
      </c>
      <c r="I132" s="211"/>
      <c r="J132" s="207"/>
      <c r="K132" s="207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238</v>
      </c>
      <c r="AU132" s="216" t="s">
        <v>85</v>
      </c>
      <c r="AV132" s="14" t="s">
        <v>85</v>
      </c>
      <c r="AW132" s="14" t="s">
        <v>35</v>
      </c>
      <c r="AX132" s="14" t="s">
        <v>74</v>
      </c>
      <c r="AY132" s="216" t="s">
        <v>228</v>
      </c>
    </row>
    <row r="133" spans="2:51" s="13" customFormat="1" ht="11.25">
      <c r="B133" s="195"/>
      <c r="C133" s="196"/>
      <c r="D133" s="197" t="s">
        <v>238</v>
      </c>
      <c r="E133" s="198" t="s">
        <v>28</v>
      </c>
      <c r="F133" s="199" t="s">
        <v>1230</v>
      </c>
      <c r="G133" s="196"/>
      <c r="H133" s="198" t="s">
        <v>28</v>
      </c>
      <c r="I133" s="200"/>
      <c r="J133" s="196"/>
      <c r="K133" s="196"/>
      <c r="L133" s="201"/>
      <c r="M133" s="202"/>
      <c r="N133" s="203"/>
      <c r="O133" s="203"/>
      <c r="P133" s="203"/>
      <c r="Q133" s="203"/>
      <c r="R133" s="203"/>
      <c r="S133" s="203"/>
      <c r="T133" s="204"/>
      <c r="AT133" s="205" t="s">
        <v>238</v>
      </c>
      <c r="AU133" s="205" t="s">
        <v>85</v>
      </c>
      <c r="AV133" s="13" t="s">
        <v>82</v>
      </c>
      <c r="AW133" s="13" t="s">
        <v>35</v>
      </c>
      <c r="AX133" s="13" t="s">
        <v>74</v>
      </c>
      <c r="AY133" s="205" t="s">
        <v>228</v>
      </c>
    </row>
    <row r="134" spans="2:51" s="14" customFormat="1" ht="11.25">
      <c r="B134" s="206"/>
      <c r="C134" s="207"/>
      <c r="D134" s="197" t="s">
        <v>238</v>
      </c>
      <c r="E134" s="208" t="s">
        <v>28</v>
      </c>
      <c r="F134" s="209" t="s">
        <v>1250</v>
      </c>
      <c r="G134" s="207"/>
      <c r="H134" s="210">
        <v>0.164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238</v>
      </c>
      <c r="AU134" s="216" t="s">
        <v>85</v>
      </c>
      <c r="AV134" s="14" t="s">
        <v>85</v>
      </c>
      <c r="AW134" s="14" t="s">
        <v>35</v>
      </c>
      <c r="AX134" s="14" t="s">
        <v>74</v>
      </c>
      <c r="AY134" s="216" t="s">
        <v>228</v>
      </c>
    </row>
    <row r="135" spans="2:51" s="13" customFormat="1" ht="11.25">
      <c r="B135" s="195"/>
      <c r="C135" s="196"/>
      <c r="D135" s="197" t="s">
        <v>238</v>
      </c>
      <c r="E135" s="198" t="s">
        <v>28</v>
      </c>
      <c r="F135" s="199" t="s">
        <v>1232</v>
      </c>
      <c r="G135" s="196"/>
      <c r="H135" s="198" t="s">
        <v>28</v>
      </c>
      <c r="I135" s="200"/>
      <c r="J135" s="196"/>
      <c r="K135" s="196"/>
      <c r="L135" s="201"/>
      <c r="M135" s="202"/>
      <c r="N135" s="203"/>
      <c r="O135" s="203"/>
      <c r="P135" s="203"/>
      <c r="Q135" s="203"/>
      <c r="R135" s="203"/>
      <c r="S135" s="203"/>
      <c r="T135" s="204"/>
      <c r="AT135" s="205" t="s">
        <v>238</v>
      </c>
      <c r="AU135" s="205" t="s">
        <v>85</v>
      </c>
      <c r="AV135" s="13" t="s">
        <v>82</v>
      </c>
      <c r="AW135" s="13" t="s">
        <v>35</v>
      </c>
      <c r="AX135" s="13" t="s">
        <v>74</v>
      </c>
      <c r="AY135" s="205" t="s">
        <v>228</v>
      </c>
    </row>
    <row r="136" spans="2:51" s="14" customFormat="1" ht="11.25">
      <c r="B136" s="206"/>
      <c r="C136" s="207"/>
      <c r="D136" s="197" t="s">
        <v>238</v>
      </c>
      <c r="E136" s="208" t="s">
        <v>28</v>
      </c>
      <c r="F136" s="209" t="s">
        <v>1251</v>
      </c>
      <c r="G136" s="207"/>
      <c r="H136" s="210">
        <v>0.119</v>
      </c>
      <c r="I136" s="211"/>
      <c r="J136" s="207"/>
      <c r="K136" s="207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238</v>
      </c>
      <c r="AU136" s="216" t="s">
        <v>85</v>
      </c>
      <c r="AV136" s="14" t="s">
        <v>85</v>
      </c>
      <c r="AW136" s="14" t="s">
        <v>35</v>
      </c>
      <c r="AX136" s="14" t="s">
        <v>74</v>
      </c>
      <c r="AY136" s="216" t="s">
        <v>228</v>
      </c>
    </row>
    <row r="137" spans="2:51" s="13" customFormat="1" ht="11.25">
      <c r="B137" s="195"/>
      <c r="C137" s="196"/>
      <c r="D137" s="197" t="s">
        <v>238</v>
      </c>
      <c r="E137" s="198" t="s">
        <v>28</v>
      </c>
      <c r="F137" s="199" t="s">
        <v>1234</v>
      </c>
      <c r="G137" s="196"/>
      <c r="H137" s="198" t="s">
        <v>28</v>
      </c>
      <c r="I137" s="200"/>
      <c r="J137" s="196"/>
      <c r="K137" s="196"/>
      <c r="L137" s="201"/>
      <c r="M137" s="202"/>
      <c r="N137" s="203"/>
      <c r="O137" s="203"/>
      <c r="P137" s="203"/>
      <c r="Q137" s="203"/>
      <c r="R137" s="203"/>
      <c r="S137" s="203"/>
      <c r="T137" s="204"/>
      <c r="AT137" s="205" t="s">
        <v>238</v>
      </c>
      <c r="AU137" s="205" t="s">
        <v>85</v>
      </c>
      <c r="AV137" s="13" t="s">
        <v>82</v>
      </c>
      <c r="AW137" s="13" t="s">
        <v>35</v>
      </c>
      <c r="AX137" s="13" t="s">
        <v>74</v>
      </c>
      <c r="AY137" s="205" t="s">
        <v>228</v>
      </c>
    </row>
    <row r="138" spans="2:51" s="14" customFormat="1" ht="11.25">
      <c r="B138" s="206"/>
      <c r="C138" s="207"/>
      <c r="D138" s="197" t="s">
        <v>238</v>
      </c>
      <c r="E138" s="208" t="s">
        <v>28</v>
      </c>
      <c r="F138" s="209" t="s">
        <v>1252</v>
      </c>
      <c r="G138" s="207"/>
      <c r="H138" s="210">
        <v>0.557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238</v>
      </c>
      <c r="AU138" s="216" t="s">
        <v>85</v>
      </c>
      <c r="AV138" s="14" t="s">
        <v>85</v>
      </c>
      <c r="AW138" s="14" t="s">
        <v>35</v>
      </c>
      <c r="AX138" s="14" t="s">
        <v>74</v>
      </c>
      <c r="AY138" s="216" t="s">
        <v>228</v>
      </c>
    </row>
    <row r="139" spans="2:51" s="13" customFormat="1" ht="11.25">
      <c r="B139" s="195"/>
      <c r="C139" s="196"/>
      <c r="D139" s="197" t="s">
        <v>238</v>
      </c>
      <c r="E139" s="198" t="s">
        <v>28</v>
      </c>
      <c r="F139" s="199" t="s">
        <v>1236</v>
      </c>
      <c r="G139" s="196"/>
      <c r="H139" s="198" t="s">
        <v>28</v>
      </c>
      <c r="I139" s="200"/>
      <c r="J139" s="196"/>
      <c r="K139" s="196"/>
      <c r="L139" s="201"/>
      <c r="M139" s="202"/>
      <c r="N139" s="203"/>
      <c r="O139" s="203"/>
      <c r="P139" s="203"/>
      <c r="Q139" s="203"/>
      <c r="R139" s="203"/>
      <c r="S139" s="203"/>
      <c r="T139" s="204"/>
      <c r="AT139" s="205" t="s">
        <v>238</v>
      </c>
      <c r="AU139" s="205" t="s">
        <v>85</v>
      </c>
      <c r="AV139" s="13" t="s">
        <v>82</v>
      </c>
      <c r="AW139" s="13" t="s">
        <v>35</v>
      </c>
      <c r="AX139" s="13" t="s">
        <v>74</v>
      </c>
      <c r="AY139" s="205" t="s">
        <v>228</v>
      </c>
    </row>
    <row r="140" spans="2:51" s="14" customFormat="1" ht="11.25">
      <c r="B140" s="206"/>
      <c r="C140" s="207"/>
      <c r="D140" s="197" t="s">
        <v>238</v>
      </c>
      <c r="E140" s="208" t="s">
        <v>28</v>
      </c>
      <c r="F140" s="209" t="s">
        <v>1253</v>
      </c>
      <c r="G140" s="207"/>
      <c r="H140" s="210">
        <v>0.094</v>
      </c>
      <c r="I140" s="211"/>
      <c r="J140" s="207"/>
      <c r="K140" s="207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238</v>
      </c>
      <c r="AU140" s="216" t="s">
        <v>85</v>
      </c>
      <c r="AV140" s="14" t="s">
        <v>85</v>
      </c>
      <c r="AW140" s="14" t="s">
        <v>35</v>
      </c>
      <c r="AX140" s="14" t="s">
        <v>74</v>
      </c>
      <c r="AY140" s="216" t="s">
        <v>228</v>
      </c>
    </row>
    <row r="141" spans="2:51" s="13" customFormat="1" ht="11.25">
      <c r="B141" s="195"/>
      <c r="C141" s="196"/>
      <c r="D141" s="197" t="s">
        <v>238</v>
      </c>
      <c r="E141" s="198" t="s">
        <v>28</v>
      </c>
      <c r="F141" s="199" t="s">
        <v>1238</v>
      </c>
      <c r="G141" s="196"/>
      <c r="H141" s="198" t="s">
        <v>28</v>
      </c>
      <c r="I141" s="200"/>
      <c r="J141" s="196"/>
      <c r="K141" s="196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238</v>
      </c>
      <c r="AU141" s="205" t="s">
        <v>85</v>
      </c>
      <c r="AV141" s="13" t="s">
        <v>82</v>
      </c>
      <c r="AW141" s="13" t="s">
        <v>35</v>
      </c>
      <c r="AX141" s="13" t="s">
        <v>74</v>
      </c>
      <c r="AY141" s="205" t="s">
        <v>228</v>
      </c>
    </row>
    <row r="142" spans="2:51" s="14" customFormat="1" ht="11.25">
      <c r="B142" s="206"/>
      <c r="C142" s="207"/>
      <c r="D142" s="197" t="s">
        <v>238</v>
      </c>
      <c r="E142" s="208" t="s">
        <v>28</v>
      </c>
      <c r="F142" s="209" t="s">
        <v>1254</v>
      </c>
      <c r="G142" s="207"/>
      <c r="H142" s="210">
        <v>0.076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238</v>
      </c>
      <c r="AU142" s="216" t="s">
        <v>85</v>
      </c>
      <c r="AV142" s="14" t="s">
        <v>85</v>
      </c>
      <c r="AW142" s="14" t="s">
        <v>35</v>
      </c>
      <c r="AX142" s="14" t="s">
        <v>74</v>
      </c>
      <c r="AY142" s="216" t="s">
        <v>228</v>
      </c>
    </row>
    <row r="143" spans="2:51" s="13" customFormat="1" ht="11.25">
      <c r="B143" s="195"/>
      <c r="C143" s="196"/>
      <c r="D143" s="197" t="s">
        <v>238</v>
      </c>
      <c r="E143" s="198" t="s">
        <v>28</v>
      </c>
      <c r="F143" s="199" t="s">
        <v>1240</v>
      </c>
      <c r="G143" s="196"/>
      <c r="H143" s="198" t="s">
        <v>28</v>
      </c>
      <c r="I143" s="200"/>
      <c r="J143" s="196"/>
      <c r="K143" s="196"/>
      <c r="L143" s="201"/>
      <c r="M143" s="202"/>
      <c r="N143" s="203"/>
      <c r="O143" s="203"/>
      <c r="P143" s="203"/>
      <c r="Q143" s="203"/>
      <c r="R143" s="203"/>
      <c r="S143" s="203"/>
      <c r="T143" s="204"/>
      <c r="AT143" s="205" t="s">
        <v>238</v>
      </c>
      <c r="AU143" s="205" t="s">
        <v>85</v>
      </c>
      <c r="AV143" s="13" t="s">
        <v>82</v>
      </c>
      <c r="AW143" s="13" t="s">
        <v>35</v>
      </c>
      <c r="AX143" s="13" t="s">
        <v>74</v>
      </c>
      <c r="AY143" s="205" t="s">
        <v>228</v>
      </c>
    </row>
    <row r="144" spans="2:51" s="14" customFormat="1" ht="11.25">
      <c r="B144" s="206"/>
      <c r="C144" s="207"/>
      <c r="D144" s="197" t="s">
        <v>238</v>
      </c>
      <c r="E144" s="208" t="s">
        <v>28</v>
      </c>
      <c r="F144" s="209" t="s">
        <v>1255</v>
      </c>
      <c r="G144" s="207"/>
      <c r="H144" s="210">
        <v>0.576</v>
      </c>
      <c r="I144" s="211"/>
      <c r="J144" s="207"/>
      <c r="K144" s="207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238</v>
      </c>
      <c r="AU144" s="216" t="s">
        <v>85</v>
      </c>
      <c r="AV144" s="14" t="s">
        <v>85</v>
      </c>
      <c r="AW144" s="14" t="s">
        <v>35</v>
      </c>
      <c r="AX144" s="14" t="s">
        <v>74</v>
      </c>
      <c r="AY144" s="216" t="s">
        <v>228</v>
      </c>
    </row>
    <row r="145" spans="2:51" s="13" customFormat="1" ht="11.25">
      <c r="B145" s="195"/>
      <c r="C145" s="196"/>
      <c r="D145" s="197" t="s">
        <v>238</v>
      </c>
      <c r="E145" s="198" t="s">
        <v>28</v>
      </c>
      <c r="F145" s="199" t="s">
        <v>1242</v>
      </c>
      <c r="G145" s="196"/>
      <c r="H145" s="198" t="s">
        <v>28</v>
      </c>
      <c r="I145" s="200"/>
      <c r="J145" s="196"/>
      <c r="K145" s="196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238</v>
      </c>
      <c r="AU145" s="205" t="s">
        <v>85</v>
      </c>
      <c r="AV145" s="13" t="s">
        <v>82</v>
      </c>
      <c r="AW145" s="13" t="s">
        <v>35</v>
      </c>
      <c r="AX145" s="13" t="s">
        <v>74</v>
      </c>
      <c r="AY145" s="205" t="s">
        <v>228</v>
      </c>
    </row>
    <row r="146" spans="2:51" s="14" customFormat="1" ht="11.25">
      <c r="B146" s="206"/>
      <c r="C146" s="207"/>
      <c r="D146" s="197" t="s">
        <v>238</v>
      </c>
      <c r="E146" s="208" t="s">
        <v>28</v>
      </c>
      <c r="F146" s="209" t="s">
        <v>1256</v>
      </c>
      <c r="G146" s="207"/>
      <c r="H146" s="210">
        <v>0.095</v>
      </c>
      <c r="I146" s="211"/>
      <c r="J146" s="207"/>
      <c r="K146" s="207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238</v>
      </c>
      <c r="AU146" s="216" t="s">
        <v>85</v>
      </c>
      <c r="AV146" s="14" t="s">
        <v>85</v>
      </c>
      <c r="AW146" s="14" t="s">
        <v>35</v>
      </c>
      <c r="AX146" s="14" t="s">
        <v>74</v>
      </c>
      <c r="AY146" s="216" t="s">
        <v>228</v>
      </c>
    </row>
    <row r="147" spans="2:51" s="16" customFormat="1" ht="11.25">
      <c r="B147" s="238"/>
      <c r="C147" s="239"/>
      <c r="D147" s="197" t="s">
        <v>238</v>
      </c>
      <c r="E147" s="240" t="s">
        <v>1215</v>
      </c>
      <c r="F147" s="241" t="s">
        <v>554</v>
      </c>
      <c r="G147" s="239"/>
      <c r="H147" s="242">
        <v>3.92</v>
      </c>
      <c r="I147" s="243"/>
      <c r="J147" s="239"/>
      <c r="K147" s="239"/>
      <c r="L147" s="244"/>
      <c r="M147" s="245"/>
      <c r="N147" s="246"/>
      <c r="O147" s="246"/>
      <c r="P147" s="246"/>
      <c r="Q147" s="246"/>
      <c r="R147" s="246"/>
      <c r="S147" s="246"/>
      <c r="T147" s="247"/>
      <c r="AT147" s="248" t="s">
        <v>238</v>
      </c>
      <c r="AU147" s="248" t="s">
        <v>85</v>
      </c>
      <c r="AV147" s="16" t="s">
        <v>246</v>
      </c>
      <c r="AW147" s="16" t="s">
        <v>35</v>
      </c>
      <c r="AX147" s="16" t="s">
        <v>74</v>
      </c>
      <c r="AY147" s="248" t="s">
        <v>228</v>
      </c>
    </row>
    <row r="148" spans="2:51" s="13" customFormat="1" ht="11.25">
      <c r="B148" s="195"/>
      <c r="C148" s="196"/>
      <c r="D148" s="197" t="s">
        <v>238</v>
      </c>
      <c r="E148" s="198" t="s">
        <v>28</v>
      </c>
      <c r="F148" s="199" t="s">
        <v>1257</v>
      </c>
      <c r="G148" s="196"/>
      <c r="H148" s="198" t="s">
        <v>28</v>
      </c>
      <c r="I148" s="200"/>
      <c r="J148" s="196"/>
      <c r="K148" s="196"/>
      <c r="L148" s="201"/>
      <c r="M148" s="202"/>
      <c r="N148" s="203"/>
      <c r="O148" s="203"/>
      <c r="P148" s="203"/>
      <c r="Q148" s="203"/>
      <c r="R148" s="203"/>
      <c r="S148" s="203"/>
      <c r="T148" s="204"/>
      <c r="AT148" s="205" t="s">
        <v>238</v>
      </c>
      <c r="AU148" s="205" t="s">
        <v>85</v>
      </c>
      <c r="AV148" s="13" t="s">
        <v>82</v>
      </c>
      <c r="AW148" s="13" t="s">
        <v>35</v>
      </c>
      <c r="AX148" s="13" t="s">
        <v>74</v>
      </c>
      <c r="AY148" s="205" t="s">
        <v>228</v>
      </c>
    </row>
    <row r="149" spans="2:51" s="13" customFormat="1" ht="11.25">
      <c r="B149" s="195"/>
      <c r="C149" s="196"/>
      <c r="D149" s="197" t="s">
        <v>238</v>
      </c>
      <c r="E149" s="198" t="s">
        <v>28</v>
      </c>
      <c r="F149" s="199" t="s">
        <v>1228</v>
      </c>
      <c r="G149" s="196"/>
      <c r="H149" s="198" t="s">
        <v>28</v>
      </c>
      <c r="I149" s="200"/>
      <c r="J149" s="196"/>
      <c r="K149" s="196"/>
      <c r="L149" s="201"/>
      <c r="M149" s="202"/>
      <c r="N149" s="203"/>
      <c r="O149" s="203"/>
      <c r="P149" s="203"/>
      <c r="Q149" s="203"/>
      <c r="R149" s="203"/>
      <c r="S149" s="203"/>
      <c r="T149" s="204"/>
      <c r="AT149" s="205" t="s">
        <v>238</v>
      </c>
      <c r="AU149" s="205" t="s">
        <v>85</v>
      </c>
      <c r="AV149" s="13" t="s">
        <v>82</v>
      </c>
      <c r="AW149" s="13" t="s">
        <v>35</v>
      </c>
      <c r="AX149" s="13" t="s">
        <v>74</v>
      </c>
      <c r="AY149" s="205" t="s">
        <v>228</v>
      </c>
    </row>
    <row r="150" spans="2:51" s="14" customFormat="1" ht="11.25">
      <c r="B150" s="206"/>
      <c r="C150" s="207"/>
      <c r="D150" s="197" t="s">
        <v>238</v>
      </c>
      <c r="E150" s="208" t="s">
        <v>28</v>
      </c>
      <c r="F150" s="209" t="s">
        <v>1258</v>
      </c>
      <c r="G150" s="207"/>
      <c r="H150" s="210">
        <v>0.286</v>
      </c>
      <c r="I150" s="211"/>
      <c r="J150" s="207"/>
      <c r="K150" s="207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238</v>
      </c>
      <c r="AU150" s="216" t="s">
        <v>85</v>
      </c>
      <c r="AV150" s="14" t="s">
        <v>85</v>
      </c>
      <c r="AW150" s="14" t="s">
        <v>35</v>
      </c>
      <c r="AX150" s="14" t="s">
        <v>74</v>
      </c>
      <c r="AY150" s="216" t="s">
        <v>228</v>
      </c>
    </row>
    <row r="151" spans="2:51" s="14" customFormat="1" ht="11.25">
      <c r="B151" s="206"/>
      <c r="C151" s="207"/>
      <c r="D151" s="197" t="s">
        <v>238</v>
      </c>
      <c r="E151" s="208" t="s">
        <v>28</v>
      </c>
      <c r="F151" s="209" t="s">
        <v>1259</v>
      </c>
      <c r="G151" s="207"/>
      <c r="H151" s="210">
        <v>0.036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238</v>
      </c>
      <c r="AU151" s="216" t="s">
        <v>85</v>
      </c>
      <c r="AV151" s="14" t="s">
        <v>85</v>
      </c>
      <c r="AW151" s="14" t="s">
        <v>35</v>
      </c>
      <c r="AX151" s="14" t="s">
        <v>74</v>
      </c>
      <c r="AY151" s="216" t="s">
        <v>228</v>
      </c>
    </row>
    <row r="152" spans="2:51" s="14" customFormat="1" ht="11.25">
      <c r="B152" s="206"/>
      <c r="C152" s="207"/>
      <c r="D152" s="197" t="s">
        <v>238</v>
      </c>
      <c r="E152" s="208" t="s">
        <v>28</v>
      </c>
      <c r="F152" s="209" t="s">
        <v>1260</v>
      </c>
      <c r="G152" s="207"/>
      <c r="H152" s="210">
        <v>0.047</v>
      </c>
      <c r="I152" s="211"/>
      <c r="J152" s="207"/>
      <c r="K152" s="207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238</v>
      </c>
      <c r="AU152" s="216" t="s">
        <v>85</v>
      </c>
      <c r="AV152" s="14" t="s">
        <v>85</v>
      </c>
      <c r="AW152" s="14" t="s">
        <v>35</v>
      </c>
      <c r="AX152" s="14" t="s">
        <v>74</v>
      </c>
      <c r="AY152" s="216" t="s">
        <v>228</v>
      </c>
    </row>
    <row r="153" spans="2:51" s="14" customFormat="1" ht="11.25">
      <c r="B153" s="206"/>
      <c r="C153" s="207"/>
      <c r="D153" s="197" t="s">
        <v>238</v>
      </c>
      <c r="E153" s="208" t="s">
        <v>28</v>
      </c>
      <c r="F153" s="209" t="s">
        <v>1261</v>
      </c>
      <c r="G153" s="207"/>
      <c r="H153" s="210">
        <v>0.396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238</v>
      </c>
      <c r="AU153" s="216" t="s">
        <v>85</v>
      </c>
      <c r="AV153" s="14" t="s">
        <v>85</v>
      </c>
      <c r="AW153" s="14" t="s">
        <v>35</v>
      </c>
      <c r="AX153" s="14" t="s">
        <v>74</v>
      </c>
      <c r="AY153" s="216" t="s">
        <v>228</v>
      </c>
    </row>
    <row r="154" spans="2:51" s="13" customFormat="1" ht="11.25">
      <c r="B154" s="195"/>
      <c r="C154" s="196"/>
      <c r="D154" s="197" t="s">
        <v>238</v>
      </c>
      <c r="E154" s="198" t="s">
        <v>28</v>
      </c>
      <c r="F154" s="199" t="s">
        <v>1230</v>
      </c>
      <c r="G154" s="196"/>
      <c r="H154" s="198" t="s">
        <v>28</v>
      </c>
      <c r="I154" s="200"/>
      <c r="J154" s="196"/>
      <c r="K154" s="196"/>
      <c r="L154" s="201"/>
      <c r="M154" s="202"/>
      <c r="N154" s="203"/>
      <c r="O154" s="203"/>
      <c r="P154" s="203"/>
      <c r="Q154" s="203"/>
      <c r="R154" s="203"/>
      <c r="S154" s="203"/>
      <c r="T154" s="204"/>
      <c r="AT154" s="205" t="s">
        <v>238</v>
      </c>
      <c r="AU154" s="205" t="s">
        <v>85</v>
      </c>
      <c r="AV154" s="13" t="s">
        <v>82</v>
      </c>
      <c r="AW154" s="13" t="s">
        <v>35</v>
      </c>
      <c r="AX154" s="13" t="s">
        <v>74</v>
      </c>
      <c r="AY154" s="205" t="s">
        <v>228</v>
      </c>
    </row>
    <row r="155" spans="2:51" s="14" customFormat="1" ht="11.25">
      <c r="B155" s="206"/>
      <c r="C155" s="207"/>
      <c r="D155" s="197" t="s">
        <v>238</v>
      </c>
      <c r="E155" s="208" t="s">
        <v>28</v>
      </c>
      <c r="F155" s="209" t="s">
        <v>1262</v>
      </c>
      <c r="G155" s="207"/>
      <c r="H155" s="210">
        <v>0.016</v>
      </c>
      <c r="I155" s="211"/>
      <c r="J155" s="207"/>
      <c r="K155" s="207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238</v>
      </c>
      <c r="AU155" s="216" t="s">
        <v>85</v>
      </c>
      <c r="AV155" s="14" t="s">
        <v>85</v>
      </c>
      <c r="AW155" s="14" t="s">
        <v>35</v>
      </c>
      <c r="AX155" s="14" t="s">
        <v>74</v>
      </c>
      <c r="AY155" s="216" t="s">
        <v>228</v>
      </c>
    </row>
    <row r="156" spans="2:51" s="13" customFormat="1" ht="11.25">
      <c r="B156" s="195"/>
      <c r="C156" s="196"/>
      <c r="D156" s="197" t="s">
        <v>238</v>
      </c>
      <c r="E156" s="198" t="s">
        <v>28</v>
      </c>
      <c r="F156" s="199" t="s">
        <v>1232</v>
      </c>
      <c r="G156" s="196"/>
      <c r="H156" s="198" t="s">
        <v>28</v>
      </c>
      <c r="I156" s="200"/>
      <c r="J156" s="196"/>
      <c r="K156" s="196"/>
      <c r="L156" s="201"/>
      <c r="M156" s="202"/>
      <c r="N156" s="203"/>
      <c r="O156" s="203"/>
      <c r="P156" s="203"/>
      <c r="Q156" s="203"/>
      <c r="R156" s="203"/>
      <c r="S156" s="203"/>
      <c r="T156" s="204"/>
      <c r="AT156" s="205" t="s">
        <v>238</v>
      </c>
      <c r="AU156" s="205" t="s">
        <v>85</v>
      </c>
      <c r="AV156" s="13" t="s">
        <v>82</v>
      </c>
      <c r="AW156" s="13" t="s">
        <v>35</v>
      </c>
      <c r="AX156" s="13" t="s">
        <v>74</v>
      </c>
      <c r="AY156" s="205" t="s">
        <v>228</v>
      </c>
    </row>
    <row r="157" spans="2:51" s="14" customFormat="1" ht="11.25">
      <c r="B157" s="206"/>
      <c r="C157" s="207"/>
      <c r="D157" s="197" t="s">
        <v>238</v>
      </c>
      <c r="E157" s="208" t="s">
        <v>28</v>
      </c>
      <c r="F157" s="209" t="s">
        <v>1263</v>
      </c>
      <c r="G157" s="207"/>
      <c r="H157" s="210">
        <v>0.013</v>
      </c>
      <c r="I157" s="211"/>
      <c r="J157" s="207"/>
      <c r="K157" s="207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238</v>
      </c>
      <c r="AU157" s="216" t="s">
        <v>85</v>
      </c>
      <c r="AV157" s="14" t="s">
        <v>85</v>
      </c>
      <c r="AW157" s="14" t="s">
        <v>35</v>
      </c>
      <c r="AX157" s="14" t="s">
        <v>74</v>
      </c>
      <c r="AY157" s="216" t="s">
        <v>228</v>
      </c>
    </row>
    <row r="158" spans="2:51" s="13" customFormat="1" ht="11.25">
      <c r="B158" s="195"/>
      <c r="C158" s="196"/>
      <c r="D158" s="197" t="s">
        <v>238</v>
      </c>
      <c r="E158" s="198" t="s">
        <v>28</v>
      </c>
      <c r="F158" s="199" t="s">
        <v>1234</v>
      </c>
      <c r="G158" s="196"/>
      <c r="H158" s="198" t="s">
        <v>28</v>
      </c>
      <c r="I158" s="200"/>
      <c r="J158" s="196"/>
      <c r="K158" s="196"/>
      <c r="L158" s="201"/>
      <c r="M158" s="202"/>
      <c r="N158" s="203"/>
      <c r="O158" s="203"/>
      <c r="P158" s="203"/>
      <c r="Q158" s="203"/>
      <c r="R158" s="203"/>
      <c r="S158" s="203"/>
      <c r="T158" s="204"/>
      <c r="AT158" s="205" t="s">
        <v>238</v>
      </c>
      <c r="AU158" s="205" t="s">
        <v>85</v>
      </c>
      <c r="AV158" s="13" t="s">
        <v>82</v>
      </c>
      <c r="AW158" s="13" t="s">
        <v>35</v>
      </c>
      <c r="AX158" s="13" t="s">
        <v>74</v>
      </c>
      <c r="AY158" s="205" t="s">
        <v>228</v>
      </c>
    </row>
    <row r="159" spans="2:51" s="14" customFormat="1" ht="11.25">
      <c r="B159" s="206"/>
      <c r="C159" s="207"/>
      <c r="D159" s="197" t="s">
        <v>238</v>
      </c>
      <c r="E159" s="208" t="s">
        <v>28</v>
      </c>
      <c r="F159" s="209" t="s">
        <v>1264</v>
      </c>
      <c r="G159" s="207"/>
      <c r="H159" s="210">
        <v>0.04</v>
      </c>
      <c r="I159" s="211"/>
      <c r="J159" s="207"/>
      <c r="K159" s="207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238</v>
      </c>
      <c r="AU159" s="216" t="s">
        <v>85</v>
      </c>
      <c r="AV159" s="14" t="s">
        <v>85</v>
      </c>
      <c r="AW159" s="14" t="s">
        <v>35</v>
      </c>
      <c r="AX159" s="14" t="s">
        <v>74</v>
      </c>
      <c r="AY159" s="216" t="s">
        <v>228</v>
      </c>
    </row>
    <row r="160" spans="2:51" s="14" customFormat="1" ht="11.25">
      <c r="B160" s="206"/>
      <c r="C160" s="207"/>
      <c r="D160" s="197" t="s">
        <v>238</v>
      </c>
      <c r="E160" s="208" t="s">
        <v>28</v>
      </c>
      <c r="F160" s="209" t="s">
        <v>1265</v>
      </c>
      <c r="G160" s="207"/>
      <c r="H160" s="210">
        <v>0.041</v>
      </c>
      <c r="I160" s="211"/>
      <c r="J160" s="207"/>
      <c r="K160" s="207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238</v>
      </c>
      <c r="AU160" s="216" t="s">
        <v>85</v>
      </c>
      <c r="AV160" s="14" t="s">
        <v>85</v>
      </c>
      <c r="AW160" s="14" t="s">
        <v>35</v>
      </c>
      <c r="AX160" s="14" t="s">
        <v>74</v>
      </c>
      <c r="AY160" s="216" t="s">
        <v>228</v>
      </c>
    </row>
    <row r="161" spans="2:51" s="13" customFormat="1" ht="11.25">
      <c r="B161" s="195"/>
      <c r="C161" s="196"/>
      <c r="D161" s="197" t="s">
        <v>238</v>
      </c>
      <c r="E161" s="198" t="s">
        <v>28</v>
      </c>
      <c r="F161" s="199" t="s">
        <v>1236</v>
      </c>
      <c r="G161" s="196"/>
      <c r="H161" s="198" t="s">
        <v>28</v>
      </c>
      <c r="I161" s="200"/>
      <c r="J161" s="196"/>
      <c r="K161" s="196"/>
      <c r="L161" s="201"/>
      <c r="M161" s="202"/>
      <c r="N161" s="203"/>
      <c r="O161" s="203"/>
      <c r="P161" s="203"/>
      <c r="Q161" s="203"/>
      <c r="R161" s="203"/>
      <c r="S161" s="203"/>
      <c r="T161" s="204"/>
      <c r="AT161" s="205" t="s">
        <v>238</v>
      </c>
      <c r="AU161" s="205" t="s">
        <v>85</v>
      </c>
      <c r="AV161" s="13" t="s">
        <v>82</v>
      </c>
      <c r="AW161" s="13" t="s">
        <v>35</v>
      </c>
      <c r="AX161" s="13" t="s">
        <v>74</v>
      </c>
      <c r="AY161" s="205" t="s">
        <v>228</v>
      </c>
    </row>
    <row r="162" spans="2:51" s="14" customFormat="1" ht="11.25">
      <c r="B162" s="206"/>
      <c r="C162" s="207"/>
      <c r="D162" s="197" t="s">
        <v>238</v>
      </c>
      <c r="E162" s="208" t="s">
        <v>28</v>
      </c>
      <c r="F162" s="209" t="s">
        <v>1266</v>
      </c>
      <c r="G162" s="207"/>
      <c r="H162" s="210">
        <v>0.018</v>
      </c>
      <c r="I162" s="211"/>
      <c r="J162" s="207"/>
      <c r="K162" s="207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238</v>
      </c>
      <c r="AU162" s="216" t="s">
        <v>85</v>
      </c>
      <c r="AV162" s="14" t="s">
        <v>85</v>
      </c>
      <c r="AW162" s="14" t="s">
        <v>35</v>
      </c>
      <c r="AX162" s="14" t="s">
        <v>74</v>
      </c>
      <c r="AY162" s="216" t="s">
        <v>228</v>
      </c>
    </row>
    <row r="163" spans="2:51" s="13" customFormat="1" ht="11.25">
      <c r="B163" s="195"/>
      <c r="C163" s="196"/>
      <c r="D163" s="197" t="s">
        <v>238</v>
      </c>
      <c r="E163" s="198" t="s">
        <v>28</v>
      </c>
      <c r="F163" s="199" t="s">
        <v>1238</v>
      </c>
      <c r="G163" s="196"/>
      <c r="H163" s="198" t="s">
        <v>28</v>
      </c>
      <c r="I163" s="200"/>
      <c r="J163" s="196"/>
      <c r="K163" s="196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238</v>
      </c>
      <c r="AU163" s="205" t="s">
        <v>85</v>
      </c>
      <c r="AV163" s="13" t="s">
        <v>82</v>
      </c>
      <c r="AW163" s="13" t="s">
        <v>35</v>
      </c>
      <c r="AX163" s="13" t="s">
        <v>74</v>
      </c>
      <c r="AY163" s="205" t="s">
        <v>228</v>
      </c>
    </row>
    <row r="164" spans="2:51" s="14" customFormat="1" ht="11.25">
      <c r="B164" s="206"/>
      <c r="C164" s="207"/>
      <c r="D164" s="197" t="s">
        <v>238</v>
      </c>
      <c r="E164" s="208" t="s">
        <v>28</v>
      </c>
      <c r="F164" s="209" t="s">
        <v>1267</v>
      </c>
      <c r="G164" s="207"/>
      <c r="H164" s="210">
        <v>0.014</v>
      </c>
      <c r="I164" s="211"/>
      <c r="J164" s="207"/>
      <c r="K164" s="207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238</v>
      </c>
      <c r="AU164" s="216" t="s">
        <v>85</v>
      </c>
      <c r="AV164" s="14" t="s">
        <v>85</v>
      </c>
      <c r="AW164" s="14" t="s">
        <v>35</v>
      </c>
      <c r="AX164" s="14" t="s">
        <v>74</v>
      </c>
      <c r="AY164" s="216" t="s">
        <v>228</v>
      </c>
    </row>
    <row r="165" spans="2:51" s="13" customFormat="1" ht="11.25">
      <c r="B165" s="195"/>
      <c r="C165" s="196"/>
      <c r="D165" s="197" t="s">
        <v>238</v>
      </c>
      <c r="E165" s="198" t="s">
        <v>28</v>
      </c>
      <c r="F165" s="199" t="s">
        <v>1240</v>
      </c>
      <c r="G165" s="196"/>
      <c r="H165" s="198" t="s">
        <v>28</v>
      </c>
      <c r="I165" s="200"/>
      <c r="J165" s="196"/>
      <c r="K165" s="196"/>
      <c r="L165" s="201"/>
      <c r="M165" s="202"/>
      <c r="N165" s="203"/>
      <c r="O165" s="203"/>
      <c r="P165" s="203"/>
      <c r="Q165" s="203"/>
      <c r="R165" s="203"/>
      <c r="S165" s="203"/>
      <c r="T165" s="204"/>
      <c r="AT165" s="205" t="s">
        <v>238</v>
      </c>
      <c r="AU165" s="205" t="s">
        <v>85</v>
      </c>
      <c r="AV165" s="13" t="s">
        <v>82</v>
      </c>
      <c r="AW165" s="13" t="s">
        <v>35</v>
      </c>
      <c r="AX165" s="13" t="s">
        <v>74</v>
      </c>
      <c r="AY165" s="205" t="s">
        <v>228</v>
      </c>
    </row>
    <row r="166" spans="2:51" s="14" customFormat="1" ht="11.25">
      <c r="B166" s="206"/>
      <c r="C166" s="207"/>
      <c r="D166" s="197" t="s">
        <v>238</v>
      </c>
      <c r="E166" s="208" t="s">
        <v>28</v>
      </c>
      <c r="F166" s="209" t="s">
        <v>1268</v>
      </c>
      <c r="G166" s="207"/>
      <c r="H166" s="210">
        <v>0.057</v>
      </c>
      <c r="I166" s="211"/>
      <c r="J166" s="207"/>
      <c r="K166" s="207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238</v>
      </c>
      <c r="AU166" s="216" t="s">
        <v>85</v>
      </c>
      <c r="AV166" s="14" t="s">
        <v>85</v>
      </c>
      <c r="AW166" s="14" t="s">
        <v>35</v>
      </c>
      <c r="AX166" s="14" t="s">
        <v>74</v>
      </c>
      <c r="AY166" s="216" t="s">
        <v>228</v>
      </c>
    </row>
    <row r="167" spans="2:51" s="13" customFormat="1" ht="11.25">
      <c r="B167" s="195"/>
      <c r="C167" s="196"/>
      <c r="D167" s="197" t="s">
        <v>238</v>
      </c>
      <c r="E167" s="198" t="s">
        <v>28</v>
      </c>
      <c r="F167" s="199" t="s">
        <v>1242</v>
      </c>
      <c r="G167" s="196"/>
      <c r="H167" s="198" t="s">
        <v>28</v>
      </c>
      <c r="I167" s="200"/>
      <c r="J167" s="196"/>
      <c r="K167" s="196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238</v>
      </c>
      <c r="AU167" s="205" t="s">
        <v>85</v>
      </c>
      <c r="AV167" s="13" t="s">
        <v>82</v>
      </c>
      <c r="AW167" s="13" t="s">
        <v>35</v>
      </c>
      <c r="AX167" s="13" t="s">
        <v>74</v>
      </c>
      <c r="AY167" s="205" t="s">
        <v>228</v>
      </c>
    </row>
    <row r="168" spans="2:51" s="14" customFormat="1" ht="11.25">
      <c r="B168" s="206"/>
      <c r="C168" s="207"/>
      <c r="D168" s="197" t="s">
        <v>238</v>
      </c>
      <c r="E168" s="208" t="s">
        <v>28</v>
      </c>
      <c r="F168" s="209" t="s">
        <v>1269</v>
      </c>
      <c r="G168" s="207"/>
      <c r="H168" s="210">
        <v>0.011</v>
      </c>
      <c r="I168" s="211"/>
      <c r="J168" s="207"/>
      <c r="K168" s="207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238</v>
      </c>
      <c r="AU168" s="216" t="s">
        <v>85</v>
      </c>
      <c r="AV168" s="14" t="s">
        <v>85</v>
      </c>
      <c r="AW168" s="14" t="s">
        <v>35</v>
      </c>
      <c r="AX168" s="14" t="s">
        <v>74</v>
      </c>
      <c r="AY168" s="216" t="s">
        <v>228</v>
      </c>
    </row>
    <row r="169" spans="2:51" s="16" customFormat="1" ht="11.25">
      <c r="B169" s="238"/>
      <c r="C169" s="239"/>
      <c r="D169" s="197" t="s">
        <v>238</v>
      </c>
      <c r="E169" s="240" t="s">
        <v>1270</v>
      </c>
      <c r="F169" s="241" t="s">
        <v>554</v>
      </c>
      <c r="G169" s="239"/>
      <c r="H169" s="242">
        <v>0.975</v>
      </c>
      <c r="I169" s="243"/>
      <c r="J169" s="239"/>
      <c r="K169" s="239"/>
      <c r="L169" s="244"/>
      <c r="M169" s="245"/>
      <c r="N169" s="246"/>
      <c r="O169" s="246"/>
      <c r="P169" s="246"/>
      <c r="Q169" s="246"/>
      <c r="R169" s="246"/>
      <c r="S169" s="246"/>
      <c r="T169" s="247"/>
      <c r="AT169" s="248" t="s">
        <v>238</v>
      </c>
      <c r="AU169" s="248" t="s">
        <v>85</v>
      </c>
      <c r="AV169" s="16" t="s">
        <v>246</v>
      </c>
      <c r="AW169" s="16" t="s">
        <v>35</v>
      </c>
      <c r="AX169" s="16" t="s">
        <v>74</v>
      </c>
      <c r="AY169" s="248" t="s">
        <v>228</v>
      </c>
    </row>
    <row r="170" spans="2:51" s="15" customFormat="1" ht="11.25">
      <c r="B170" s="217"/>
      <c r="C170" s="218"/>
      <c r="D170" s="197" t="s">
        <v>238</v>
      </c>
      <c r="E170" s="219" t="s">
        <v>1195</v>
      </c>
      <c r="F170" s="220" t="s">
        <v>241</v>
      </c>
      <c r="G170" s="218"/>
      <c r="H170" s="221">
        <v>4.895</v>
      </c>
      <c r="I170" s="222"/>
      <c r="J170" s="218"/>
      <c r="K170" s="218"/>
      <c r="L170" s="223"/>
      <c r="M170" s="224"/>
      <c r="N170" s="225"/>
      <c r="O170" s="225"/>
      <c r="P170" s="225"/>
      <c r="Q170" s="225"/>
      <c r="R170" s="225"/>
      <c r="S170" s="225"/>
      <c r="T170" s="226"/>
      <c r="AT170" s="227" t="s">
        <v>238</v>
      </c>
      <c r="AU170" s="227" t="s">
        <v>85</v>
      </c>
      <c r="AV170" s="15" t="s">
        <v>176</v>
      </c>
      <c r="AW170" s="15" t="s">
        <v>35</v>
      </c>
      <c r="AX170" s="15" t="s">
        <v>82</v>
      </c>
      <c r="AY170" s="227" t="s">
        <v>228</v>
      </c>
    </row>
    <row r="171" spans="1:65" s="2" customFormat="1" ht="37.9" customHeight="1">
      <c r="A171" s="36"/>
      <c r="B171" s="37"/>
      <c r="C171" s="177" t="s">
        <v>256</v>
      </c>
      <c r="D171" s="177" t="s">
        <v>230</v>
      </c>
      <c r="E171" s="178" t="s">
        <v>257</v>
      </c>
      <c r="F171" s="179" t="s">
        <v>258</v>
      </c>
      <c r="G171" s="180" t="s">
        <v>233</v>
      </c>
      <c r="H171" s="181">
        <v>4.895</v>
      </c>
      <c r="I171" s="182"/>
      <c r="J171" s="183">
        <f>ROUND(I171*H171,2)</f>
        <v>0</v>
      </c>
      <c r="K171" s="179" t="s">
        <v>234</v>
      </c>
      <c r="L171" s="41"/>
      <c r="M171" s="184" t="s">
        <v>28</v>
      </c>
      <c r="N171" s="185" t="s">
        <v>45</v>
      </c>
      <c r="O171" s="66"/>
      <c r="P171" s="186">
        <f>O171*H171</f>
        <v>0</v>
      </c>
      <c r="Q171" s="186">
        <v>0</v>
      </c>
      <c r="R171" s="186">
        <f>Q171*H171</f>
        <v>0</v>
      </c>
      <c r="S171" s="186">
        <v>0</v>
      </c>
      <c r="T171" s="187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8" t="s">
        <v>176</v>
      </c>
      <c r="AT171" s="188" t="s">
        <v>230</v>
      </c>
      <c r="AU171" s="188" t="s">
        <v>85</v>
      </c>
      <c r="AY171" s="19" t="s">
        <v>228</v>
      </c>
      <c r="BE171" s="189">
        <f>IF(N171="základní",J171,0)</f>
        <v>0</v>
      </c>
      <c r="BF171" s="189">
        <f>IF(N171="snížená",J171,0)</f>
        <v>0</v>
      </c>
      <c r="BG171" s="189">
        <f>IF(N171="zákl. přenesená",J171,0)</f>
        <v>0</v>
      </c>
      <c r="BH171" s="189">
        <f>IF(N171="sníž. přenesená",J171,0)</f>
        <v>0</v>
      </c>
      <c r="BI171" s="189">
        <f>IF(N171="nulová",J171,0)</f>
        <v>0</v>
      </c>
      <c r="BJ171" s="19" t="s">
        <v>82</v>
      </c>
      <c r="BK171" s="189">
        <f>ROUND(I171*H171,2)</f>
        <v>0</v>
      </c>
      <c r="BL171" s="19" t="s">
        <v>176</v>
      </c>
      <c r="BM171" s="188" t="s">
        <v>1271</v>
      </c>
    </row>
    <row r="172" spans="1:47" s="2" customFormat="1" ht="11.25">
      <c r="A172" s="36"/>
      <c r="B172" s="37"/>
      <c r="C172" s="38"/>
      <c r="D172" s="190" t="s">
        <v>236</v>
      </c>
      <c r="E172" s="38"/>
      <c r="F172" s="191" t="s">
        <v>260</v>
      </c>
      <c r="G172" s="38"/>
      <c r="H172" s="38"/>
      <c r="I172" s="192"/>
      <c r="J172" s="38"/>
      <c r="K172" s="38"/>
      <c r="L172" s="41"/>
      <c r="M172" s="193"/>
      <c r="N172" s="194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236</v>
      </c>
      <c r="AU172" s="19" t="s">
        <v>85</v>
      </c>
    </row>
    <row r="173" spans="2:51" s="14" customFormat="1" ht="11.25">
      <c r="B173" s="206"/>
      <c r="C173" s="207"/>
      <c r="D173" s="197" t="s">
        <v>238</v>
      </c>
      <c r="E173" s="208" t="s">
        <v>28</v>
      </c>
      <c r="F173" s="209" t="s">
        <v>1195</v>
      </c>
      <c r="G173" s="207"/>
      <c r="H173" s="210">
        <v>4.895</v>
      </c>
      <c r="I173" s="211"/>
      <c r="J173" s="207"/>
      <c r="K173" s="207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238</v>
      </c>
      <c r="AU173" s="216" t="s">
        <v>85</v>
      </c>
      <c r="AV173" s="14" t="s">
        <v>85</v>
      </c>
      <c r="AW173" s="14" t="s">
        <v>35</v>
      </c>
      <c r="AX173" s="14" t="s">
        <v>82</v>
      </c>
      <c r="AY173" s="216" t="s">
        <v>228</v>
      </c>
    </row>
    <row r="174" spans="1:65" s="2" customFormat="1" ht="44.25" customHeight="1">
      <c r="A174" s="36"/>
      <c r="B174" s="37"/>
      <c r="C174" s="177" t="s">
        <v>261</v>
      </c>
      <c r="D174" s="177" t="s">
        <v>230</v>
      </c>
      <c r="E174" s="178" t="s">
        <v>262</v>
      </c>
      <c r="F174" s="179" t="s">
        <v>263</v>
      </c>
      <c r="G174" s="180" t="s">
        <v>264</v>
      </c>
      <c r="H174" s="181">
        <v>4.895</v>
      </c>
      <c r="I174" s="182"/>
      <c r="J174" s="183">
        <f>ROUND(I174*H174,2)</f>
        <v>0</v>
      </c>
      <c r="K174" s="179" t="s">
        <v>234</v>
      </c>
      <c r="L174" s="41"/>
      <c r="M174" s="184" t="s">
        <v>28</v>
      </c>
      <c r="N174" s="185" t="s">
        <v>45</v>
      </c>
      <c r="O174" s="66"/>
      <c r="P174" s="186">
        <f>O174*H174</f>
        <v>0</v>
      </c>
      <c r="Q174" s="186">
        <v>0</v>
      </c>
      <c r="R174" s="186">
        <f>Q174*H174</f>
        <v>0</v>
      </c>
      <c r="S174" s="186">
        <v>0</v>
      </c>
      <c r="T174" s="187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88" t="s">
        <v>176</v>
      </c>
      <c r="AT174" s="188" t="s">
        <v>230</v>
      </c>
      <c r="AU174" s="188" t="s">
        <v>85</v>
      </c>
      <c r="AY174" s="19" t="s">
        <v>228</v>
      </c>
      <c r="BE174" s="189">
        <f>IF(N174="základní",J174,0)</f>
        <v>0</v>
      </c>
      <c r="BF174" s="189">
        <f>IF(N174="snížená",J174,0)</f>
        <v>0</v>
      </c>
      <c r="BG174" s="189">
        <f>IF(N174="zákl. přenesená",J174,0)</f>
        <v>0</v>
      </c>
      <c r="BH174" s="189">
        <f>IF(N174="sníž. přenesená",J174,0)</f>
        <v>0</v>
      </c>
      <c r="BI174" s="189">
        <f>IF(N174="nulová",J174,0)</f>
        <v>0</v>
      </c>
      <c r="BJ174" s="19" t="s">
        <v>82</v>
      </c>
      <c r="BK174" s="189">
        <f>ROUND(I174*H174,2)</f>
        <v>0</v>
      </c>
      <c r="BL174" s="19" t="s">
        <v>176</v>
      </c>
      <c r="BM174" s="188" t="s">
        <v>1272</v>
      </c>
    </row>
    <row r="175" spans="1:47" s="2" customFormat="1" ht="11.25">
      <c r="A175" s="36"/>
      <c r="B175" s="37"/>
      <c r="C175" s="38"/>
      <c r="D175" s="190" t="s">
        <v>236</v>
      </c>
      <c r="E175" s="38"/>
      <c r="F175" s="191" t="s">
        <v>266</v>
      </c>
      <c r="G175" s="38"/>
      <c r="H175" s="38"/>
      <c r="I175" s="192"/>
      <c r="J175" s="38"/>
      <c r="K175" s="38"/>
      <c r="L175" s="41"/>
      <c r="M175" s="193"/>
      <c r="N175" s="194"/>
      <c r="O175" s="66"/>
      <c r="P175" s="66"/>
      <c r="Q175" s="66"/>
      <c r="R175" s="66"/>
      <c r="S175" s="66"/>
      <c r="T175" s="67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236</v>
      </c>
      <c r="AU175" s="19" t="s">
        <v>85</v>
      </c>
    </row>
    <row r="176" spans="2:51" s="14" customFormat="1" ht="11.25">
      <c r="B176" s="206"/>
      <c r="C176" s="207"/>
      <c r="D176" s="197" t="s">
        <v>238</v>
      </c>
      <c r="E176" s="208" t="s">
        <v>28</v>
      </c>
      <c r="F176" s="209" t="s">
        <v>1195</v>
      </c>
      <c r="G176" s="207"/>
      <c r="H176" s="210">
        <v>4.895</v>
      </c>
      <c r="I176" s="211"/>
      <c r="J176" s="207"/>
      <c r="K176" s="207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238</v>
      </c>
      <c r="AU176" s="216" t="s">
        <v>85</v>
      </c>
      <c r="AV176" s="14" t="s">
        <v>85</v>
      </c>
      <c r="AW176" s="14" t="s">
        <v>35</v>
      </c>
      <c r="AX176" s="14" t="s">
        <v>82</v>
      </c>
      <c r="AY176" s="216" t="s">
        <v>228</v>
      </c>
    </row>
    <row r="177" spans="1:65" s="2" customFormat="1" ht="37.9" customHeight="1">
      <c r="A177" s="36"/>
      <c r="B177" s="37"/>
      <c r="C177" s="177" t="s">
        <v>267</v>
      </c>
      <c r="D177" s="177" t="s">
        <v>230</v>
      </c>
      <c r="E177" s="178" t="s">
        <v>268</v>
      </c>
      <c r="F177" s="179" t="s">
        <v>269</v>
      </c>
      <c r="G177" s="180" t="s">
        <v>233</v>
      </c>
      <c r="H177" s="181">
        <v>4.895</v>
      </c>
      <c r="I177" s="182"/>
      <c r="J177" s="183">
        <f>ROUND(I177*H177,2)</f>
        <v>0</v>
      </c>
      <c r="K177" s="179" t="s">
        <v>234</v>
      </c>
      <c r="L177" s="41"/>
      <c r="M177" s="184" t="s">
        <v>28</v>
      </c>
      <c r="N177" s="185" t="s">
        <v>45</v>
      </c>
      <c r="O177" s="66"/>
      <c r="P177" s="186">
        <f>O177*H177</f>
        <v>0</v>
      </c>
      <c r="Q177" s="186">
        <v>0</v>
      </c>
      <c r="R177" s="186">
        <f>Q177*H177</f>
        <v>0</v>
      </c>
      <c r="S177" s="186">
        <v>0</v>
      </c>
      <c r="T177" s="187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8" t="s">
        <v>176</v>
      </c>
      <c r="AT177" s="188" t="s">
        <v>230</v>
      </c>
      <c r="AU177" s="188" t="s">
        <v>85</v>
      </c>
      <c r="AY177" s="19" t="s">
        <v>228</v>
      </c>
      <c r="BE177" s="189">
        <f>IF(N177="základní",J177,0)</f>
        <v>0</v>
      </c>
      <c r="BF177" s="189">
        <f>IF(N177="snížená",J177,0)</f>
        <v>0</v>
      </c>
      <c r="BG177" s="189">
        <f>IF(N177="zákl. přenesená",J177,0)</f>
        <v>0</v>
      </c>
      <c r="BH177" s="189">
        <f>IF(N177="sníž. přenesená",J177,0)</f>
        <v>0</v>
      </c>
      <c r="BI177" s="189">
        <f>IF(N177="nulová",J177,0)</f>
        <v>0</v>
      </c>
      <c r="BJ177" s="19" t="s">
        <v>82</v>
      </c>
      <c r="BK177" s="189">
        <f>ROUND(I177*H177,2)</f>
        <v>0</v>
      </c>
      <c r="BL177" s="19" t="s">
        <v>176</v>
      </c>
      <c r="BM177" s="188" t="s">
        <v>1273</v>
      </c>
    </row>
    <row r="178" spans="1:47" s="2" customFormat="1" ht="11.25">
      <c r="A178" s="36"/>
      <c r="B178" s="37"/>
      <c r="C178" s="38"/>
      <c r="D178" s="190" t="s">
        <v>236</v>
      </c>
      <c r="E178" s="38"/>
      <c r="F178" s="191" t="s">
        <v>271</v>
      </c>
      <c r="G178" s="38"/>
      <c r="H178" s="38"/>
      <c r="I178" s="192"/>
      <c r="J178" s="38"/>
      <c r="K178" s="38"/>
      <c r="L178" s="41"/>
      <c r="M178" s="193"/>
      <c r="N178" s="194"/>
      <c r="O178" s="66"/>
      <c r="P178" s="66"/>
      <c r="Q178" s="66"/>
      <c r="R178" s="66"/>
      <c r="S178" s="66"/>
      <c r="T178" s="67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236</v>
      </c>
      <c r="AU178" s="19" t="s">
        <v>85</v>
      </c>
    </row>
    <row r="179" spans="2:51" s="14" customFormat="1" ht="11.25">
      <c r="B179" s="206"/>
      <c r="C179" s="207"/>
      <c r="D179" s="197" t="s">
        <v>238</v>
      </c>
      <c r="E179" s="208" t="s">
        <v>28</v>
      </c>
      <c r="F179" s="209" t="s">
        <v>1195</v>
      </c>
      <c r="G179" s="207"/>
      <c r="H179" s="210">
        <v>4.895</v>
      </c>
      <c r="I179" s="211"/>
      <c r="J179" s="207"/>
      <c r="K179" s="207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238</v>
      </c>
      <c r="AU179" s="216" t="s">
        <v>85</v>
      </c>
      <c r="AV179" s="14" t="s">
        <v>85</v>
      </c>
      <c r="AW179" s="14" t="s">
        <v>35</v>
      </c>
      <c r="AX179" s="14" t="s">
        <v>82</v>
      </c>
      <c r="AY179" s="216" t="s">
        <v>228</v>
      </c>
    </row>
    <row r="180" spans="1:65" s="2" customFormat="1" ht="44.25" customHeight="1">
      <c r="A180" s="36"/>
      <c r="B180" s="37"/>
      <c r="C180" s="177" t="s">
        <v>272</v>
      </c>
      <c r="D180" s="177" t="s">
        <v>230</v>
      </c>
      <c r="E180" s="178" t="s">
        <v>1274</v>
      </c>
      <c r="F180" s="179" t="s">
        <v>1275</v>
      </c>
      <c r="G180" s="180" t="s">
        <v>233</v>
      </c>
      <c r="H180" s="181">
        <v>13.615</v>
      </c>
      <c r="I180" s="182"/>
      <c r="J180" s="183">
        <f>ROUND(I180*H180,2)</f>
        <v>0</v>
      </c>
      <c r="K180" s="179" t="s">
        <v>234</v>
      </c>
      <c r="L180" s="41"/>
      <c r="M180" s="184" t="s">
        <v>28</v>
      </c>
      <c r="N180" s="185" t="s">
        <v>45</v>
      </c>
      <c r="O180" s="66"/>
      <c r="P180" s="186">
        <f>O180*H180</f>
        <v>0</v>
      </c>
      <c r="Q180" s="186">
        <v>0</v>
      </c>
      <c r="R180" s="186">
        <f>Q180*H180</f>
        <v>0</v>
      </c>
      <c r="S180" s="186">
        <v>0</v>
      </c>
      <c r="T180" s="187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8" t="s">
        <v>176</v>
      </c>
      <c r="AT180" s="188" t="s">
        <v>230</v>
      </c>
      <c r="AU180" s="188" t="s">
        <v>85</v>
      </c>
      <c r="AY180" s="19" t="s">
        <v>228</v>
      </c>
      <c r="BE180" s="189">
        <f>IF(N180="základní",J180,0)</f>
        <v>0</v>
      </c>
      <c r="BF180" s="189">
        <f>IF(N180="snížená",J180,0)</f>
        <v>0</v>
      </c>
      <c r="BG180" s="189">
        <f>IF(N180="zákl. přenesená",J180,0)</f>
        <v>0</v>
      </c>
      <c r="BH180" s="189">
        <f>IF(N180="sníž. přenesená",J180,0)</f>
        <v>0</v>
      </c>
      <c r="BI180" s="189">
        <f>IF(N180="nulová",J180,0)</f>
        <v>0</v>
      </c>
      <c r="BJ180" s="19" t="s">
        <v>82</v>
      </c>
      <c r="BK180" s="189">
        <f>ROUND(I180*H180,2)</f>
        <v>0</v>
      </c>
      <c r="BL180" s="19" t="s">
        <v>176</v>
      </c>
      <c r="BM180" s="188" t="s">
        <v>1276</v>
      </c>
    </row>
    <row r="181" spans="1:47" s="2" customFormat="1" ht="11.25">
      <c r="A181" s="36"/>
      <c r="B181" s="37"/>
      <c r="C181" s="38"/>
      <c r="D181" s="190" t="s">
        <v>236</v>
      </c>
      <c r="E181" s="38"/>
      <c r="F181" s="191" t="s">
        <v>1277</v>
      </c>
      <c r="G181" s="38"/>
      <c r="H181" s="38"/>
      <c r="I181" s="192"/>
      <c r="J181" s="38"/>
      <c r="K181" s="38"/>
      <c r="L181" s="41"/>
      <c r="M181" s="193"/>
      <c r="N181" s="194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236</v>
      </c>
      <c r="AU181" s="19" t="s">
        <v>85</v>
      </c>
    </row>
    <row r="182" spans="2:51" s="14" customFormat="1" ht="11.25">
      <c r="B182" s="206"/>
      <c r="C182" s="207"/>
      <c r="D182" s="197" t="s">
        <v>238</v>
      </c>
      <c r="E182" s="208" t="s">
        <v>28</v>
      </c>
      <c r="F182" s="209" t="s">
        <v>1213</v>
      </c>
      <c r="G182" s="207"/>
      <c r="H182" s="210">
        <v>18.51</v>
      </c>
      <c r="I182" s="211"/>
      <c r="J182" s="207"/>
      <c r="K182" s="207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238</v>
      </c>
      <c r="AU182" s="216" t="s">
        <v>85</v>
      </c>
      <c r="AV182" s="14" t="s">
        <v>85</v>
      </c>
      <c r="AW182" s="14" t="s">
        <v>35</v>
      </c>
      <c r="AX182" s="14" t="s">
        <v>74</v>
      </c>
      <c r="AY182" s="216" t="s">
        <v>228</v>
      </c>
    </row>
    <row r="183" spans="2:51" s="14" customFormat="1" ht="11.25">
      <c r="B183" s="206"/>
      <c r="C183" s="207"/>
      <c r="D183" s="197" t="s">
        <v>238</v>
      </c>
      <c r="E183" s="208" t="s">
        <v>28</v>
      </c>
      <c r="F183" s="209" t="s">
        <v>1278</v>
      </c>
      <c r="G183" s="207"/>
      <c r="H183" s="210">
        <v>-4.895</v>
      </c>
      <c r="I183" s="211"/>
      <c r="J183" s="207"/>
      <c r="K183" s="207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238</v>
      </c>
      <c r="AU183" s="216" t="s">
        <v>85</v>
      </c>
      <c r="AV183" s="14" t="s">
        <v>85</v>
      </c>
      <c r="AW183" s="14" t="s">
        <v>35</v>
      </c>
      <c r="AX183" s="14" t="s">
        <v>74</v>
      </c>
      <c r="AY183" s="216" t="s">
        <v>228</v>
      </c>
    </row>
    <row r="184" spans="2:51" s="15" customFormat="1" ht="11.25">
      <c r="B184" s="217"/>
      <c r="C184" s="218"/>
      <c r="D184" s="197" t="s">
        <v>238</v>
      </c>
      <c r="E184" s="219" t="s">
        <v>28</v>
      </c>
      <c r="F184" s="220" t="s">
        <v>241</v>
      </c>
      <c r="G184" s="218"/>
      <c r="H184" s="221">
        <v>13.615</v>
      </c>
      <c r="I184" s="222"/>
      <c r="J184" s="218"/>
      <c r="K184" s="218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238</v>
      </c>
      <c r="AU184" s="227" t="s">
        <v>85</v>
      </c>
      <c r="AV184" s="15" t="s">
        <v>176</v>
      </c>
      <c r="AW184" s="15" t="s">
        <v>35</v>
      </c>
      <c r="AX184" s="15" t="s">
        <v>82</v>
      </c>
      <c r="AY184" s="227" t="s">
        <v>228</v>
      </c>
    </row>
    <row r="185" spans="1:65" s="2" customFormat="1" ht="24.2" customHeight="1">
      <c r="A185" s="36"/>
      <c r="B185" s="37"/>
      <c r="C185" s="177" t="s">
        <v>280</v>
      </c>
      <c r="D185" s="177" t="s">
        <v>230</v>
      </c>
      <c r="E185" s="178" t="s">
        <v>1279</v>
      </c>
      <c r="F185" s="179" t="s">
        <v>1280</v>
      </c>
      <c r="G185" s="180" t="s">
        <v>233</v>
      </c>
      <c r="H185" s="181">
        <v>13.615</v>
      </c>
      <c r="I185" s="182"/>
      <c r="J185" s="183">
        <f>ROUND(I185*H185,2)</f>
        <v>0</v>
      </c>
      <c r="K185" s="179" t="s">
        <v>234</v>
      </c>
      <c r="L185" s="41"/>
      <c r="M185" s="184" t="s">
        <v>28</v>
      </c>
      <c r="N185" s="185" t="s">
        <v>45</v>
      </c>
      <c r="O185" s="66"/>
      <c r="P185" s="186">
        <f>O185*H185</f>
        <v>0</v>
      </c>
      <c r="Q185" s="186">
        <v>0</v>
      </c>
      <c r="R185" s="186">
        <f>Q185*H185</f>
        <v>0</v>
      </c>
      <c r="S185" s="186">
        <v>0</v>
      </c>
      <c r="T185" s="187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8" t="s">
        <v>176</v>
      </c>
      <c r="AT185" s="188" t="s">
        <v>230</v>
      </c>
      <c r="AU185" s="188" t="s">
        <v>85</v>
      </c>
      <c r="AY185" s="19" t="s">
        <v>228</v>
      </c>
      <c r="BE185" s="189">
        <f>IF(N185="základní",J185,0)</f>
        <v>0</v>
      </c>
      <c r="BF185" s="189">
        <f>IF(N185="snížená",J185,0)</f>
        <v>0</v>
      </c>
      <c r="BG185" s="189">
        <f>IF(N185="zákl. přenesená",J185,0)</f>
        <v>0</v>
      </c>
      <c r="BH185" s="189">
        <f>IF(N185="sníž. přenesená",J185,0)</f>
        <v>0</v>
      </c>
      <c r="BI185" s="189">
        <f>IF(N185="nulová",J185,0)</f>
        <v>0</v>
      </c>
      <c r="BJ185" s="19" t="s">
        <v>82</v>
      </c>
      <c r="BK185" s="189">
        <f>ROUND(I185*H185,2)</f>
        <v>0</v>
      </c>
      <c r="BL185" s="19" t="s">
        <v>176</v>
      </c>
      <c r="BM185" s="188" t="s">
        <v>1281</v>
      </c>
    </row>
    <row r="186" spans="1:47" s="2" customFormat="1" ht="11.25">
      <c r="A186" s="36"/>
      <c r="B186" s="37"/>
      <c r="C186" s="38"/>
      <c r="D186" s="190" t="s">
        <v>236</v>
      </c>
      <c r="E186" s="38"/>
      <c r="F186" s="191" t="s">
        <v>1282</v>
      </c>
      <c r="G186" s="38"/>
      <c r="H186" s="38"/>
      <c r="I186" s="192"/>
      <c r="J186" s="38"/>
      <c r="K186" s="38"/>
      <c r="L186" s="41"/>
      <c r="M186" s="193"/>
      <c r="N186" s="194"/>
      <c r="O186" s="66"/>
      <c r="P186" s="66"/>
      <c r="Q186" s="66"/>
      <c r="R186" s="66"/>
      <c r="S186" s="66"/>
      <c r="T186" s="67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236</v>
      </c>
      <c r="AU186" s="19" t="s">
        <v>85</v>
      </c>
    </row>
    <row r="187" spans="2:51" s="14" customFormat="1" ht="11.25">
      <c r="B187" s="206"/>
      <c r="C187" s="207"/>
      <c r="D187" s="197" t="s">
        <v>238</v>
      </c>
      <c r="E187" s="208" t="s">
        <v>28</v>
      </c>
      <c r="F187" s="209" t="s">
        <v>1213</v>
      </c>
      <c r="G187" s="207"/>
      <c r="H187" s="210">
        <v>18.51</v>
      </c>
      <c r="I187" s="211"/>
      <c r="J187" s="207"/>
      <c r="K187" s="207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238</v>
      </c>
      <c r="AU187" s="216" t="s">
        <v>85</v>
      </c>
      <c r="AV187" s="14" t="s">
        <v>85</v>
      </c>
      <c r="AW187" s="14" t="s">
        <v>35</v>
      </c>
      <c r="AX187" s="14" t="s">
        <v>74</v>
      </c>
      <c r="AY187" s="216" t="s">
        <v>228</v>
      </c>
    </row>
    <row r="188" spans="2:51" s="14" customFormat="1" ht="11.25">
      <c r="B188" s="206"/>
      <c r="C188" s="207"/>
      <c r="D188" s="197" t="s">
        <v>238</v>
      </c>
      <c r="E188" s="208" t="s">
        <v>28</v>
      </c>
      <c r="F188" s="209" t="s">
        <v>1278</v>
      </c>
      <c r="G188" s="207"/>
      <c r="H188" s="210">
        <v>-4.895</v>
      </c>
      <c r="I188" s="211"/>
      <c r="J188" s="207"/>
      <c r="K188" s="207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238</v>
      </c>
      <c r="AU188" s="216" t="s">
        <v>85</v>
      </c>
      <c r="AV188" s="14" t="s">
        <v>85</v>
      </c>
      <c r="AW188" s="14" t="s">
        <v>35</v>
      </c>
      <c r="AX188" s="14" t="s">
        <v>74</v>
      </c>
      <c r="AY188" s="216" t="s">
        <v>228</v>
      </c>
    </row>
    <row r="189" spans="2:51" s="15" customFormat="1" ht="11.25">
      <c r="B189" s="217"/>
      <c r="C189" s="218"/>
      <c r="D189" s="197" t="s">
        <v>238</v>
      </c>
      <c r="E189" s="219" t="s">
        <v>28</v>
      </c>
      <c r="F189" s="220" t="s">
        <v>241</v>
      </c>
      <c r="G189" s="218"/>
      <c r="H189" s="221">
        <v>13.615</v>
      </c>
      <c r="I189" s="222"/>
      <c r="J189" s="218"/>
      <c r="K189" s="218"/>
      <c r="L189" s="223"/>
      <c r="M189" s="224"/>
      <c r="N189" s="225"/>
      <c r="O189" s="225"/>
      <c r="P189" s="225"/>
      <c r="Q189" s="225"/>
      <c r="R189" s="225"/>
      <c r="S189" s="225"/>
      <c r="T189" s="226"/>
      <c r="AT189" s="227" t="s">
        <v>238</v>
      </c>
      <c r="AU189" s="227" t="s">
        <v>85</v>
      </c>
      <c r="AV189" s="15" t="s">
        <v>176</v>
      </c>
      <c r="AW189" s="15" t="s">
        <v>35</v>
      </c>
      <c r="AX189" s="15" t="s">
        <v>82</v>
      </c>
      <c r="AY189" s="227" t="s">
        <v>228</v>
      </c>
    </row>
    <row r="190" spans="2:63" s="12" customFormat="1" ht="22.9" customHeight="1">
      <c r="B190" s="161"/>
      <c r="C190" s="162"/>
      <c r="D190" s="163" t="s">
        <v>73</v>
      </c>
      <c r="E190" s="175" t="s">
        <v>176</v>
      </c>
      <c r="F190" s="175" t="s">
        <v>1283</v>
      </c>
      <c r="G190" s="162"/>
      <c r="H190" s="162"/>
      <c r="I190" s="165"/>
      <c r="J190" s="176">
        <f>BK190</f>
        <v>0</v>
      </c>
      <c r="K190" s="162"/>
      <c r="L190" s="167"/>
      <c r="M190" s="168"/>
      <c r="N190" s="169"/>
      <c r="O190" s="169"/>
      <c r="P190" s="170">
        <f>SUM(P191:P193)</f>
        <v>0</v>
      </c>
      <c r="Q190" s="169"/>
      <c r="R190" s="170">
        <f>SUM(R191:R193)</f>
        <v>7.4118184000000005</v>
      </c>
      <c r="S190" s="169"/>
      <c r="T190" s="171">
        <f>SUM(T191:T193)</f>
        <v>0</v>
      </c>
      <c r="AR190" s="172" t="s">
        <v>82</v>
      </c>
      <c r="AT190" s="173" t="s">
        <v>73</v>
      </c>
      <c r="AU190" s="173" t="s">
        <v>82</v>
      </c>
      <c r="AY190" s="172" t="s">
        <v>228</v>
      </c>
      <c r="BK190" s="174">
        <f>SUM(BK191:BK193)</f>
        <v>0</v>
      </c>
    </row>
    <row r="191" spans="1:65" s="2" customFormat="1" ht="33" customHeight="1">
      <c r="A191" s="36"/>
      <c r="B191" s="37"/>
      <c r="C191" s="177" t="s">
        <v>285</v>
      </c>
      <c r="D191" s="177" t="s">
        <v>230</v>
      </c>
      <c r="E191" s="178" t="s">
        <v>1284</v>
      </c>
      <c r="F191" s="179" t="s">
        <v>1285</v>
      </c>
      <c r="G191" s="180" t="s">
        <v>233</v>
      </c>
      <c r="H191" s="181">
        <v>3.92</v>
      </c>
      <c r="I191" s="182"/>
      <c r="J191" s="183">
        <f>ROUND(I191*H191,2)</f>
        <v>0</v>
      </c>
      <c r="K191" s="179" t="s">
        <v>234</v>
      </c>
      <c r="L191" s="41"/>
      <c r="M191" s="184" t="s">
        <v>28</v>
      </c>
      <c r="N191" s="185" t="s">
        <v>45</v>
      </c>
      <c r="O191" s="66"/>
      <c r="P191" s="186">
        <f>O191*H191</f>
        <v>0</v>
      </c>
      <c r="Q191" s="186">
        <v>1.89077</v>
      </c>
      <c r="R191" s="186">
        <f>Q191*H191</f>
        <v>7.4118184000000005</v>
      </c>
      <c r="S191" s="186">
        <v>0</v>
      </c>
      <c r="T191" s="187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8" t="s">
        <v>176</v>
      </c>
      <c r="AT191" s="188" t="s">
        <v>230</v>
      </c>
      <c r="AU191" s="188" t="s">
        <v>85</v>
      </c>
      <c r="AY191" s="19" t="s">
        <v>228</v>
      </c>
      <c r="BE191" s="189">
        <f>IF(N191="základní",J191,0)</f>
        <v>0</v>
      </c>
      <c r="BF191" s="189">
        <f>IF(N191="snížená",J191,0)</f>
        <v>0</v>
      </c>
      <c r="BG191" s="189">
        <f>IF(N191="zákl. přenesená",J191,0)</f>
        <v>0</v>
      </c>
      <c r="BH191" s="189">
        <f>IF(N191="sníž. přenesená",J191,0)</f>
        <v>0</v>
      </c>
      <c r="BI191" s="189">
        <f>IF(N191="nulová",J191,0)</f>
        <v>0</v>
      </c>
      <c r="BJ191" s="19" t="s">
        <v>82</v>
      </c>
      <c r="BK191" s="189">
        <f>ROUND(I191*H191,2)</f>
        <v>0</v>
      </c>
      <c r="BL191" s="19" t="s">
        <v>176</v>
      </c>
      <c r="BM191" s="188" t="s">
        <v>1286</v>
      </c>
    </row>
    <row r="192" spans="1:47" s="2" customFormat="1" ht="11.25">
      <c r="A192" s="36"/>
      <c r="B192" s="37"/>
      <c r="C192" s="38"/>
      <c r="D192" s="190" t="s">
        <v>236</v>
      </c>
      <c r="E192" s="38"/>
      <c r="F192" s="191" t="s">
        <v>1287</v>
      </c>
      <c r="G192" s="38"/>
      <c r="H192" s="38"/>
      <c r="I192" s="192"/>
      <c r="J192" s="38"/>
      <c r="K192" s="38"/>
      <c r="L192" s="41"/>
      <c r="M192" s="193"/>
      <c r="N192" s="194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236</v>
      </c>
      <c r="AU192" s="19" t="s">
        <v>85</v>
      </c>
    </row>
    <row r="193" spans="2:51" s="14" customFormat="1" ht="11.25">
      <c r="B193" s="206"/>
      <c r="C193" s="207"/>
      <c r="D193" s="197" t="s">
        <v>238</v>
      </c>
      <c r="E193" s="208" t="s">
        <v>28</v>
      </c>
      <c r="F193" s="209" t="s">
        <v>1215</v>
      </c>
      <c r="G193" s="207"/>
      <c r="H193" s="210">
        <v>3.92</v>
      </c>
      <c r="I193" s="211"/>
      <c r="J193" s="207"/>
      <c r="K193" s="207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238</v>
      </c>
      <c r="AU193" s="216" t="s">
        <v>85</v>
      </c>
      <c r="AV193" s="14" t="s">
        <v>85</v>
      </c>
      <c r="AW193" s="14" t="s">
        <v>35</v>
      </c>
      <c r="AX193" s="14" t="s">
        <v>82</v>
      </c>
      <c r="AY193" s="216" t="s">
        <v>228</v>
      </c>
    </row>
    <row r="194" spans="2:63" s="12" customFormat="1" ht="22.9" customHeight="1">
      <c r="B194" s="161"/>
      <c r="C194" s="162"/>
      <c r="D194" s="163" t="s">
        <v>73</v>
      </c>
      <c r="E194" s="175" t="s">
        <v>261</v>
      </c>
      <c r="F194" s="175" t="s">
        <v>333</v>
      </c>
      <c r="G194" s="162"/>
      <c r="H194" s="162"/>
      <c r="I194" s="165"/>
      <c r="J194" s="176">
        <f>BK194</f>
        <v>0</v>
      </c>
      <c r="K194" s="162"/>
      <c r="L194" s="167"/>
      <c r="M194" s="168"/>
      <c r="N194" s="169"/>
      <c r="O194" s="169"/>
      <c r="P194" s="170">
        <f>SUM(P195:P250)</f>
        <v>0</v>
      </c>
      <c r="Q194" s="169"/>
      <c r="R194" s="170">
        <f>SUM(R195:R250)</f>
        <v>11.336888759999999</v>
      </c>
      <c r="S194" s="169"/>
      <c r="T194" s="171">
        <f>SUM(T195:T250)</f>
        <v>0</v>
      </c>
      <c r="AR194" s="172" t="s">
        <v>82</v>
      </c>
      <c r="AT194" s="173" t="s">
        <v>73</v>
      </c>
      <c r="AU194" s="173" t="s">
        <v>82</v>
      </c>
      <c r="AY194" s="172" t="s">
        <v>228</v>
      </c>
      <c r="BK194" s="174">
        <f>SUM(BK195:BK250)</f>
        <v>0</v>
      </c>
    </row>
    <row r="195" spans="1:65" s="2" customFormat="1" ht="24.2" customHeight="1">
      <c r="A195" s="36"/>
      <c r="B195" s="37"/>
      <c r="C195" s="177" t="s">
        <v>290</v>
      </c>
      <c r="D195" s="177" t="s">
        <v>230</v>
      </c>
      <c r="E195" s="178" t="s">
        <v>1288</v>
      </c>
      <c r="F195" s="179" t="s">
        <v>1289</v>
      </c>
      <c r="G195" s="180" t="s">
        <v>275</v>
      </c>
      <c r="H195" s="181">
        <v>7.279</v>
      </c>
      <c r="I195" s="182"/>
      <c r="J195" s="183">
        <f>ROUND(I195*H195,2)</f>
        <v>0</v>
      </c>
      <c r="K195" s="179" t="s">
        <v>234</v>
      </c>
      <c r="L195" s="41"/>
      <c r="M195" s="184" t="s">
        <v>28</v>
      </c>
      <c r="N195" s="185" t="s">
        <v>45</v>
      </c>
      <c r="O195" s="66"/>
      <c r="P195" s="186">
        <f>O195*H195</f>
        <v>0</v>
      </c>
      <c r="Q195" s="186">
        <v>0.038</v>
      </c>
      <c r="R195" s="186">
        <f>Q195*H195</f>
        <v>0.276602</v>
      </c>
      <c r="S195" s="186">
        <v>0</v>
      </c>
      <c r="T195" s="187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8" t="s">
        <v>176</v>
      </c>
      <c r="AT195" s="188" t="s">
        <v>230</v>
      </c>
      <c r="AU195" s="188" t="s">
        <v>85</v>
      </c>
      <c r="AY195" s="19" t="s">
        <v>228</v>
      </c>
      <c r="BE195" s="189">
        <f>IF(N195="základní",J195,0)</f>
        <v>0</v>
      </c>
      <c r="BF195" s="189">
        <f>IF(N195="snížená",J195,0)</f>
        <v>0</v>
      </c>
      <c r="BG195" s="189">
        <f>IF(N195="zákl. přenesená",J195,0)</f>
        <v>0</v>
      </c>
      <c r="BH195" s="189">
        <f>IF(N195="sníž. přenesená",J195,0)</f>
        <v>0</v>
      </c>
      <c r="BI195" s="189">
        <f>IF(N195="nulová",J195,0)</f>
        <v>0</v>
      </c>
      <c r="BJ195" s="19" t="s">
        <v>82</v>
      </c>
      <c r="BK195" s="189">
        <f>ROUND(I195*H195,2)</f>
        <v>0</v>
      </c>
      <c r="BL195" s="19" t="s">
        <v>176</v>
      </c>
      <c r="BM195" s="188" t="s">
        <v>1290</v>
      </c>
    </row>
    <row r="196" spans="1:47" s="2" customFormat="1" ht="11.25">
      <c r="A196" s="36"/>
      <c r="B196" s="37"/>
      <c r="C196" s="38"/>
      <c r="D196" s="190" t="s">
        <v>236</v>
      </c>
      <c r="E196" s="38"/>
      <c r="F196" s="191" t="s">
        <v>1291</v>
      </c>
      <c r="G196" s="38"/>
      <c r="H196" s="38"/>
      <c r="I196" s="192"/>
      <c r="J196" s="38"/>
      <c r="K196" s="38"/>
      <c r="L196" s="41"/>
      <c r="M196" s="193"/>
      <c r="N196" s="194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236</v>
      </c>
      <c r="AU196" s="19" t="s">
        <v>85</v>
      </c>
    </row>
    <row r="197" spans="2:51" s="13" customFormat="1" ht="11.25">
      <c r="B197" s="195"/>
      <c r="C197" s="196"/>
      <c r="D197" s="197" t="s">
        <v>238</v>
      </c>
      <c r="E197" s="198" t="s">
        <v>28</v>
      </c>
      <c r="F197" s="199" t="s">
        <v>1227</v>
      </c>
      <c r="G197" s="196"/>
      <c r="H197" s="198" t="s">
        <v>28</v>
      </c>
      <c r="I197" s="200"/>
      <c r="J197" s="196"/>
      <c r="K197" s="196"/>
      <c r="L197" s="201"/>
      <c r="M197" s="202"/>
      <c r="N197" s="203"/>
      <c r="O197" s="203"/>
      <c r="P197" s="203"/>
      <c r="Q197" s="203"/>
      <c r="R197" s="203"/>
      <c r="S197" s="203"/>
      <c r="T197" s="204"/>
      <c r="AT197" s="205" t="s">
        <v>238</v>
      </c>
      <c r="AU197" s="205" t="s">
        <v>85</v>
      </c>
      <c r="AV197" s="13" t="s">
        <v>82</v>
      </c>
      <c r="AW197" s="13" t="s">
        <v>35</v>
      </c>
      <c r="AX197" s="13" t="s">
        <v>74</v>
      </c>
      <c r="AY197" s="205" t="s">
        <v>228</v>
      </c>
    </row>
    <row r="198" spans="2:51" s="14" customFormat="1" ht="11.25">
      <c r="B198" s="206"/>
      <c r="C198" s="207"/>
      <c r="D198" s="197" t="s">
        <v>238</v>
      </c>
      <c r="E198" s="208" t="s">
        <v>28</v>
      </c>
      <c r="F198" s="209" t="s">
        <v>1292</v>
      </c>
      <c r="G198" s="207"/>
      <c r="H198" s="210">
        <v>0.848</v>
      </c>
      <c r="I198" s="211"/>
      <c r="J198" s="207"/>
      <c r="K198" s="207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238</v>
      </c>
      <c r="AU198" s="216" t="s">
        <v>85</v>
      </c>
      <c r="AV198" s="14" t="s">
        <v>85</v>
      </c>
      <c r="AW198" s="14" t="s">
        <v>35</v>
      </c>
      <c r="AX198" s="14" t="s">
        <v>74</v>
      </c>
      <c r="AY198" s="216" t="s">
        <v>228</v>
      </c>
    </row>
    <row r="199" spans="2:51" s="14" customFormat="1" ht="11.25">
      <c r="B199" s="206"/>
      <c r="C199" s="207"/>
      <c r="D199" s="197" t="s">
        <v>238</v>
      </c>
      <c r="E199" s="208" t="s">
        <v>28</v>
      </c>
      <c r="F199" s="209" t="s">
        <v>1293</v>
      </c>
      <c r="G199" s="207"/>
      <c r="H199" s="210">
        <v>2.865</v>
      </c>
      <c r="I199" s="211"/>
      <c r="J199" s="207"/>
      <c r="K199" s="207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238</v>
      </c>
      <c r="AU199" s="216" t="s">
        <v>85</v>
      </c>
      <c r="AV199" s="14" t="s">
        <v>85</v>
      </c>
      <c r="AW199" s="14" t="s">
        <v>35</v>
      </c>
      <c r="AX199" s="14" t="s">
        <v>74</v>
      </c>
      <c r="AY199" s="216" t="s">
        <v>228</v>
      </c>
    </row>
    <row r="200" spans="2:51" s="13" customFormat="1" ht="11.25">
      <c r="B200" s="195"/>
      <c r="C200" s="196"/>
      <c r="D200" s="197" t="s">
        <v>238</v>
      </c>
      <c r="E200" s="198" t="s">
        <v>28</v>
      </c>
      <c r="F200" s="199" t="s">
        <v>1294</v>
      </c>
      <c r="G200" s="196"/>
      <c r="H200" s="198" t="s">
        <v>28</v>
      </c>
      <c r="I200" s="200"/>
      <c r="J200" s="196"/>
      <c r="K200" s="196"/>
      <c r="L200" s="201"/>
      <c r="M200" s="202"/>
      <c r="N200" s="203"/>
      <c r="O200" s="203"/>
      <c r="P200" s="203"/>
      <c r="Q200" s="203"/>
      <c r="R200" s="203"/>
      <c r="S200" s="203"/>
      <c r="T200" s="204"/>
      <c r="AT200" s="205" t="s">
        <v>238</v>
      </c>
      <c r="AU200" s="205" t="s">
        <v>85</v>
      </c>
      <c r="AV200" s="13" t="s">
        <v>82</v>
      </c>
      <c r="AW200" s="13" t="s">
        <v>35</v>
      </c>
      <c r="AX200" s="13" t="s">
        <v>74</v>
      </c>
      <c r="AY200" s="205" t="s">
        <v>228</v>
      </c>
    </row>
    <row r="201" spans="2:51" s="14" customFormat="1" ht="11.25">
      <c r="B201" s="206"/>
      <c r="C201" s="207"/>
      <c r="D201" s="197" t="s">
        <v>238</v>
      </c>
      <c r="E201" s="208" t="s">
        <v>28</v>
      </c>
      <c r="F201" s="209" t="s">
        <v>1295</v>
      </c>
      <c r="G201" s="207"/>
      <c r="H201" s="210">
        <v>3.566</v>
      </c>
      <c r="I201" s="211"/>
      <c r="J201" s="207"/>
      <c r="K201" s="207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238</v>
      </c>
      <c r="AU201" s="216" t="s">
        <v>85</v>
      </c>
      <c r="AV201" s="14" t="s">
        <v>85</v>
      </c>
      <c r="AW201" s="14" t="s">
        <v>35</v>
      </c>
      <c r="AX201" s="14" t="s">
        <v>74</v>
      </c>
      <c r="AY201" s="216" t="s">
        <v>228</v>
      </c>
    </row>
    <row r="202" spans="2:51" s="15" customFormat="1" ht="11.25">
      <c r="B202" s="217"/>
      <c r="C202" s="218"/>
      <c r="D202" s="197" t="s">
        <v>238</v>
      </c>
      <c r="E202" s="219" t="s">
        <v>28</v>
      </c>
      <c r="F202" s="220" t="s">
        <v>241</v>
      </c>
      <c r="G202" s="218"/>
      <c r="H202" s="221">
        <v>7.279</v>
      </c>
      <c r="I202" s="222"/>
      <c r="J202" s="218"/>
      <c r="K202" s="218"/>
      <c r="L202" s="223"/>
      <c r="M202" s="224"/>
      <c r="N202" s="225"/>
      <c r="O202" s="225"/>
      <c r="P202" s="225"/>
      <c r="Q202" s="225"/>
      <c r="R202" s="225"/>
      <c r="S202" s="225"/>
      <c r="T202" s="226"/>
      <c r="AT202" s="227" t="s">
        <v>238</v>
      </c>
      <c r="AU202" s="227" t="s">
        <v>85</v>
      </c>
      <c r="AV202" s="15" t="s">
        <v>176</v>
      </c>
      <c r="AW202" s="15" t="s">
        <v>35</v>
      </c>
      <c r="AX202" s="15" t="s">
        <v>82</v>
      </c>
      <c r="AY202" s="227" t="s">
        <v>228</v>
      </c>
    </row>
    <row r="203" spans="1:65" s="2" customFormat="1" ht="16.5" customHeight="1">
      <c r="A203" s="36"/>
      <c r="B203" s="37"/>
      <c r="C203" s="177" t="s">
        <v>297</v>
      </c>
      <c r="D203" s="177" t="s">
        <v>230</v>
      </c>
      <c r="E203" s="178" t="s">
        <v>1296</v>
      </c>
      <c r="F203" s="179" t="s">
        <v>1297</v>
      </c>
      <c r="G203" s="180" t="s">
        <v>275</v>
      </c>
      <c r="H203" s="181">
        <v>15.302</v>
      </c>
      <c r="I203" s="182"/>
      <c r="J203" s="183">
        <f>ROUND(I203*H203,2)</f>
        <v>0</v>
      </c>
      <c r="K203" s="179" t="s">
        <v>234</v>
      </c>
      <c r="L203" s="41"/>
      <c r="M203" s="184" t="s">
        <v>28</v>
      </c>
      <c r="N203" s="185" t="s">
        <v>45</v>
      </c>
      <c r="O203" s="66"/>
      <c r="P203" s="186">
        <f>O203*H203</f>
        <v>0</v>
      </c>
      <c r="Q203" s="186">
        <v>0.0389</v>
      </c>
      <c r="R203" s="186">
        <f>Q203*H203</f>
        <v>0.5952478</v>
      </c>
      <c r="S203" s="186">
        <v>0</v>
      </c>
      <c r="T203" s="187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88" t="s">
        <v>176</v>
      </c>
      <c r="AT203" s="188" t="s">
        <v>230</v>
      </c>
      <c r="AU203" s="188" t="s">
        <v>85</v>
      </c>
      <c r="AY203" s="19" t="s">
        <v>228</v>
      </c>
      <c r="BE203" s="189">
        <f>IF(N203="základní",J203,0)</f>
        <v>0</v>
      </c>
      <c r="BF203" s="189">
        <f>IF(N203="snížená",J203,0)</f>
        <v>0</v>
      </c>
      <c r="BG203" s="189">
        <f>IF(N203="zákl. přenesená",J203,0)</f>
        <v>0</v>
      </c>
      <c r="BH203" s="189">
        <f>IF(N203="sníž. přenesená",J203,0)</f>
        <v>0</v>
      </c>
      <c r="BI203" s="189">
        <f>IF(N203="nulová",J203,0)</f>
        <v>0</v>
      </c>
      <c r="BJ203" s="19" t="s">
        <v>82</v>
      </c>
      <c r="BK203" s="189">
        <f>ROUND(I203*H203,2)</f>
        <v>0</v>
      </c>
      <c r="BL203" s="19" t="s">
        <v>176</v>
      </c>
      <c r="BM203" s="188" t="s">
        <v>1298</v>
      </c>
    </row>
    <row r="204" spans="1:47" s="2" customFormat="1" ht="11.25">
      <c r="A204" s="36"/>
      <c r="B204" s="37"/>
      <c r="C204" s="38"/>
      <c r="D204" s="190" t="s">
        <v>236</v>
      </c>
      <c r="E204" s="38"/>
      <c r="F204" s="191" t="s">
        <v>1299</v>
      </c>
      <c r="G204" s="38"/>
      <c r="H204" s="38"/>
      <c r="I204" s="192"/>
      <c r="J204" s="38"/>
      <c r="K204" s="38"/>
      <c r="L204" s="41"/>
      <c r="M204" s="193"/>
      <c r="N204" s="194"/>
      <c r="O204" s="66"/>
      <c r="P204" s="66"/>
      <c r="Q204" s="66"/>
      <c r="R204" s="66"/>
      <c r="S204" s="66"/>
      <c r="T204" s="67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9" t="s">
        <v>236</v>
      </c>
      <c r="AU204" s="19" t="s">
        <v>85</v>
      </c>
    </row>
    <row r="205" spans="2:51" s="13" customFormat="1" ht="11.25">
      <c r="B205" s="195"/>
      <c r="C205" s="196"/>
      <c r="D205" s="197" t="s">
        <v>238</v>
      </c>
      <c r="E205" s="198" t="s">
        <v>28</v>
      </c>
      <c r="F205" s="199" t="s">
        <v>1226</v>
      </c>
      <c r="G205" s="196"/>
      <c r="H205" s="198" t="s">
        <v>28</v>
      </c>
      <c r="I205" s="200"/>
      <c r="J205" s="196"/>
      <c r="K205" s="196"/>
      <c r="L205" s="201"/>
      <c r="M205" s="202"/>
      <c r="N205" s="203"/>
      <c r="O205" s="203"/>
      <c r="P205" s="203"/>
      <c r="Q205" s="203"/>
      <c r="R205" s="203"/>
      <c r="S205" s="203"/>
      <c r="T205" s="204"/>
      <c r="AT205" s="205" t="s">
        <v>238</v>
      </c>
      <c r="AU205" s="205" t="s">
        <v>85</v>
      </c>
      <c r="AV205" s="13" t="s">
        <v>82</v>
      </c>
      <c r="AW205" s="13" t="s">
        <v>35</v>
      </c>
      <c r="AX205" s="13" t="s">
        <v>74</v>
      </c>
      <c r="AY205" s="205" t="s">
        <v>228</v>
      </c>
    </row>
    <row r="206" spans="2:51" s="13" customFormat="1" ht="11.25">
      <c r="B206" s="195"/>
      <c r="C206" s="196"/>
      <c r="D206" s="197" t="s">
        <v>238</v>
      </c>
      <c r="E206" s="198" t="s">
        <v>28</v>
      </c>
      <c r="F206" s="199" t="s">
        <v>1227</v>
      </c>
      <c r="G206" s="196"/>
      <c r="H206" s="198" t="s">
        <v>28</v>
      </c>
      <c r="I206" s="200"/>
      <c r="J206" s="196"/>
      <c r="K206" s="196"/>
      <c r="L206" s="201"/>
      <c r="M206" s="202"/>
      <c r="N206" s="203"/>
      <c r="O206" s="203"/>
      <c r="P206" s="203"/>
      <c r="Q206" s="203"/>
      <c r="R206" s="203"/>
      <c r="S206" s="203"/>
      <c r="T206" s="204"/>
      <c r="AT206" s="205" t="s">
        <v>238</v>
      </c>
      <c r="AU206" s="205" t="s">
        <v>85</v>
      </c>
      <c r="AV206" s="13" t="s">
        <v>82</v>
      </c>
      <c r="AW206" s="13" t="s">
        <v>35</v>
      </c>
      <c r="AX206" s="13" t="s">
        <v>74</v>
      </c>
      <c r="AY206" s="205" t="s">
        <v>228</v>
      </c>
    </row>
    <row r="207" spans="2:51" s="13" customFormat="1" ht="11.25">
      <c r="B207" s="195"/>
      <c r="C207" s="196"/>
      <c r="D207" s="197" t="s">
        <v>238</v>
      </c>
      <c r="E207" s="198" t="s">
        <v>28</v>
      </c>
      <c r="F207" s="199" t="s">
        <v>1300</v>
      </c>
      <c r="G207" s="196"/>
      <c r="H207" s="198" t="s">
        <v>28</v>
      </c>
      <c r="I207" s="200"/>
      <c r="J207" s="196"/>
      <c r="K207" s="196"/>
      <c r="L207" s="201"/>
      <c r="M207" s="202"/>
      <c r="N207" s="203"/>
      <c r="O207" s="203"/>
      <c r="P207" s="203"/>
      <c r="Q207" s="203"/>
      <c r="R207" s="203"/>
      <c r="S207" s="203"/>
      <c r="T207" s="204"/>
      <c r="AT207" s="205" t="s">
        <v>238</v>
      </c>
      <c r="AU207" s="205" t="s">
        <v>85</v>
      </c>
      <c r="AV207" s="13" t="s">
        <v>82</v>
      </c>
      <c r="AW207" s="13" t="s">
        <v>35</v>
      </c>
      <c r="AX207" s="13" t="s">
        <v>74</v>
      </c>
      <c r="AY207" s="205" t="s">
        <v>228</v>
      </c>
    </row>
    <row r="208" spans="2:51" s="13" customFormat="1" ht="11.25">
      <c r="B208" s="195"/>
      <c r="C208" s="196"/>
      <c r="D208" s="197" t="s">
        <v>238</v>
      </c>
      <c r="E208" s="198" t="s">
        <v>28</v>
      </c>
      <c r="F208" s="199" t="s">
        <v>1230</v>
      </c>
      <c r="G208" s="196"/>
      <c r="H208" s="198" t="s">
        <v>28</v>
      </c>
      <c r="I208" s="200"/>
      <c r="J208" s="196"/>
      <c r="K208" s="196"/>
      <c r="L208" s="201"/>
      <c r="M208" s="202"/>
      <c r="N208" s="203"/>
      <c r="O208" s="203"/>
      <c r="P208" s="203"/>
      <c r="Q208" s="203"/>
      <c r="R208" s="203"/>
      <c r="S208" s="203"/>
      <c r="T208" s="204"/>
      <c r="AT208" s="205" t="s">
        <v>238</v>
      </c>
      <c r="AU208" s="205" t="s">
        <v>85</v>
      </c>
      <c r="AV208" s="13" t="s">
        <v>82</v>
      </c>
      <c r="AW208" s="13" t="s">
        <v>35</v>
      </c>
      <c r="AX208" s="13" t="s">
        <v>74</v>
      </c>
      <c r="AY208" s="205" t="s">
        <v>228</v>
      </c>
    </row>
    <row r="209" spans="2:51" s="14" customFormat="1" ht="11.25">
      <c r="B209" s="206"/>
      <c r="C209" s="207"/>
      <c r="D209" s="197" t="s">
        <v>238</v>
      </c>
      <c r="E209" s="208" t="s">
        <v>28</v>
      </c>
      <c r="F209" s="209" t="s">
        <v>1301</v>
      </c>
      <c r="G209" s="207"/>
      <c r="H209" s="210">
        <v>0.55</v>
      </c>
      <c r="I209" s="211"/>
      <c r="J209" s="207"/>
      <c r="K209" s="207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238</v>
      </c>
      <c r="AU209" s="216" t="s">
        <v>85</v>
      </c>
      <c r="AV209" s="14" t="s">
        <v>85</v>
      </c>
      <c r="AW209" s="14" t="s">
        <v>35</v>
      </c>
      <c r="AX209" s="14" t="s">
        <v>74</v>
      </c>
      <c r="AY209" s="216" t="s">
        <v>228</v>
      </c>
    </row>
    <row r="210" spans="2:51" s="13" customFormat="1" ht="11.25">
      <c r="B210" s="195"/>
      <c r="C210" s="196"/>
      <c r="D210" s="197" t="s">
        <v>238</v>
      </c>
      <c r="E210" s="198" t="s">
        <v>28</v>
      </c>
      <c r="F210" s="199" t="s">
        <v>1232</v>
      </c>
      <c r="G210" s="196"/>
      <c r="H210" s="198" t="s">
        <v>28</v>
      </c>
      <c r="I210" s="200"/>
      <c r="J210" s="196"/>
      <c r="K210" s="196"/>
      <c r="L210" s="201"/>
      <c r="M210" s="202"/>
      <c r="N210" s="203"/>
      <c r="O210" s="203"/>
      <c r="P210" s="203"/>
      <c r="Q210" s="203"/>
      <c r="R210" s="203"/>
      <c r="S210" s="203"/>
      <c r="T210" s="204"/>
      <c r="AT210" s="205" t="s">
        <v>238</v>
      </c>
      <c r="AU210" s="205" t="s">
        <v>85</v>
      </c>
      <c r="AV210" s="13" t="s">
        <v>82</v>
      </c>
      <c r="AW210" s="13" t="s">
        <v>35</v>
      </c>
      <c r="AX210" s="13" t="s">
        <v>74</v>
      </c>
      <c r="AY210" s="205" t="s">
        <v>228</v>
      </c>
    </row>
    <row r="211" spans="2:51" s="14" customFormat="1" ht="11.25">
      <c r="B211" s="206"/>
      <c r="C211" s="207"/>
      <c r="D211" s="197" t="s">
        <v>238</v>
      </c>
      <c r="E211" s="208" t="s">
        <v>28</v>
      </c>
      <c r="F211" s="209" t="s">
        <v>1302</v>
      </c>
      <c r="G211" s="207"/>
      <c r="H211" s="210">
        <v>1.395</v>
      </c>
      <c r="I211" s="211"/>
      <c r="J211" s="207"/>
      <c r="K211" s="207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238</v>
      </c>
      <c r="AU211" s="216" t="s">
        <v>85</v>
      </c>
      <c r="AV211" s="14" t="s">
        <v>85</v>
      </c>
      <c r="AW211" s="14" t="s">
        <v>35</v>
      </c>
      <c r="AX211" s="14" t="s">
        <v>74</v>
      </c>
      <c r="AY211" s="216" t="s">
        <v>228</v>
      </c>
    </row>
    <row r="212" spans="2:51" s="13" customFormat="1" ht="11.25">
      <c r="B212" s="195"/>
      <c r="C212" s="196"/>
      <c r="D212" s="197" t="s">
        <v>238</v>
      </c>
      <c r="E212" s="198" t="s">
        <v>28</v>
      </c>
      <c r="F212" s="199" t="s">
        <v>1238</v>
      </c>
      <c r="G212" s="196"/>
      <c r="H212" s="198" t="s">
        <v>28</v>
      </c>
      <c r="I212" s="200"/>
      <c r="J212" s="196"/>
      <c r="K212" s="196"/>
      <c r="L212" s="201"/>
      <c r="M212" s="202"/>
      <c r="N212" s="203"/>
      <c r="O212" s="203"/>
      <c r="P212" s="203"/>
      <c r="Q212" s="203"/>
      <c r="R212" s="203"/>
      <c r="S212" s="203"/>
      <c r="T212" s="204"/>
      <c r="AT212" s="205" t="s">
        <v>238</v>
      </c>
      <c r="AU212" s="205" t="s">
        <v>85</v>
      </c>
      <c r="AV212" s="13" t="s">
        <v>82</v>
      </c>
      <c r="AW212" s="13" t="s">
        <v>35</v>
      </c>
      <c r="AX212" s="13" t="s">
        <v>74</v>
      </c>
      <c r="AY212" s="205" t="s">
        <v>228</v>
      </c>
    </row>
    <row r="213" spans="2:51" s="14" customFormat="1" ht="11.25">
      <c r="B213" s="206"/>
      <c r="C213" s="207"/>
      <c r="D213" s="197" t="s">
        <v>238</v>
      </c>
      <c r="E213" s="208" t="s">
        <v>28</v>
      </c>
      <c r="F213" s="209" t="s">
        <v>1303</v>
      </c>
      <c r="G213" s="207"/>
      <c r="H213" s="210">
        <v>0.311</v>
      </c>
      <c r="I213" s="211"/>
      <c r="J213" s="207"/>
      <c r="K213" s="207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238</v>
      </c>
      <c r="AU213" s="216" t="s">
        <v>85</v>
      </c>
      <c r="AV213" s="14" t="s">
        <v>85</v>
      </c>
      <c r="AW213" s="14" t="s">
        <v>35</v>
      </c>
      <c r="AX213" s="14" t="s">
        <v>74</v>
      </c>
      <c r="AY213" s="216" t="s">
        <v>228</v>
      </c>
    </row>
    <row r="214" spans="2:51" s="13" customFormat="1" ht="11.25">
      <c r="B214" s="195"/>
      <c r="C214" s="196"/>
      <c r="D214" s="197" t="s">
        <v>238</v>
      </c>
      <c r="E214" s="198" t="s">
        <v>28</v>
      </c>
      <c r="F214" s="199" t="s">
        <v>1304</v>
      </c>
      <c r="G214" s="196"/>
      <c r="H214" s="198" t="s">
        <v>28</v>
      </c>
      <c r="I214" s="200"/>
      <c r="J214" s="196"/>
      <c r="K214" s="196"/>
      <c r="L214" s="201"/>
      <c r="M214" s="202"/>
      <c r="N214" s="203"/>
      <c r="O214" s="203"/>
      <c r="P214" s="203"/>
      <c r="Q214" s="203"/>
      <c r="R214" s="203"/>
      <c r="S214" s="203"/>
      <c r="T214" s="204"/>
      <c r="AT214" s="205" t="s">
        <v>238</v>
      </c>
      <c r="AU214" s="205" t="s">
        <v>85</v>
      </c>
      <c r="AV214" s="13" t="s">
        <v>82</v>
      </c>
      <c r="AW214" s="13" t="s">
        <v>35</v>
      </c>
      <c r="AX214" s="13" t="s">
        <v>74</v>
      </c>
      <c r="AY214" s="205" t="s">
        <v>228</v>
      </c>
    </row>
    <row r="215" spans="2:51" s="13" customFormat="1" ht="11.25">
      <c r="B215" s="195"/>
      <c r="C215" s="196"/>
      <c r="D215" s="197" t="s">
        <v>238</v>
      </c>
      <c r="E215" s="198" t="s">
        <v>28</v>
      </c>
      <c r="F215" s="199" t="s">
        <v>1236</v>
      </c>
      <c r="G215" s="196"/>
      <c r="H215" s="198" t="s">
        <v>28</v>
      </c>
      <c r="I215" s="200"/>
      <c r="J215" s="196"/>
      <c r="K215" s="196"/>
      <c r="L215" s="201"/>
      <c r="M215" s="202"/>
      <c r="N215" s="203"/>
      <c r="O215" s="203"/>
      <c r="P215" s="203"/>
      <c r="Q215" s="203"/>
      <c r="R215" s="203"/>
      <c r="S215" s="203"/>
      <c r="T215" s="204"/>
      <c r="AT215" s="205" t="s">
        <v>238</v>
      </c>
      <c r="AU215" s="205" t="s">
        <v>85</v>
      </c>
      <c r="AV215" s="13" t="s">
        <v>82</v>
      </c>
      <c r="AW215" s="13" t="s">
        <v>35</v>
      </c>
      <c r="AX215" s="13" t="s">
        <v>74</v>
      </c>
      <c r="AY215" s="205" t="s">
        <v>228</v>
      </c>
    </row>
    <row r="216" spans="2:51" s="14" customFormat="1" ht="11.25">
      <c r="B216" s="206"/>
      <c r="C216" s="207"/>
      <c r="D216" s="197" t="s">
        <v>238</v>
      </c>
      <c r="E216" s="208" t="s">
        <v>28</v>
      </c>
      <c r="F216" s="209" t="s">
        <v>1305</v>
      </c>
      <c r="G216" s="207"/>
      <c r="H216" s="210">
        <v>1.444</v>
      </c>
      <c r="I216" s="211"/>
      <c r="J216" s="207"/>
      <c r="K216" s="207"/>
      <c r="L216" s="212"/>
      <c r="M216" s="213"/>
      <c r="N216" s="214"/>
      <c r="O216" s="214"/>
      <c r="P216" s="214"/>
      <c r="Q216" s="214"/>
      <c r="R216" s="214"/>
      <c r="S216" s="214"/>
      <c r="T216" s="215"/>
      <c r="AT216" s="216" t="s">
        <v>238</v>
      </c>
      <c r="AU216" s="216" t="s">
        <v>85</v>
      </c>
      <c r="AV216" s="14" t="s">
        <v>85</v>
      </c>
      <c r="AW216" s="14" t="s">
        <v>35</v>
      </c>
      <c r="AX216" s="14" t="s">
        <v>74</v>
      </c>
      <c r="AY216" s="216" t="s">
        <v>228</v>
      </c>
    </row>
    <row r="217" spans="2:51" s="13" customFormat="1" ht="11.25">
      <c r="B217" s="195"/>
      <c r="C217" s="196"/>
      <c r="D217" s="197" t="s">
        <v>238</v>
      </c>
      <c r="E217" s="198" t="s">
        <v>28</v>
      </c>
      <c r="F217" s="199" t="s">
        <v>1306</v>
      </c>
      <c r="G217" s="196"/>
      <c r="H217" s="198" t="s">
        <v>28</v>
      </c>
      <c r="I217" s="200"/>
      <c r="J217" s="196"/>
      <c r="K217" s="196"/>
      <c r="L217" s="201"/>
      <c r="M217" s="202"/>
      <c r="N217" s="203"/>
      <c r="O217" s="203"/>
      <c r="P217" s="203"/>
      <c r="Q217" s="203"/>
      <c r="R217" s="203"/>
      <c r="S217" s="203"/>
      <c r="T217" s="204"/>
      <c r="AT217" s="205" t="s">
        <v>238</v>
      </c>
      <c r="AU217" s="205" t="s">
        <v>85</v>
      </c>
      <c r="AV217" s="13" t="s">
        <v>82</v>
      </c>
      <c r="AW217" s="13" t="s">
        <v>35</v>
      </c>
      <c r="AX217" s="13" t="s">
        <v>74</v>
      </c>
      <c r="AY217" s="205" t="s">
        <v>228</v>
      </c>
    </row>
    <row r="218" spans="2:51" s="13" customFormat="1" ht="11.25">
      <c r="B218" s="195"/>
      <c r="C218" s="196"/>
      <c r="D218" s="197" t="s">
        <v>238</v>
      </c>
      <c r="E218" s="198" t="s">
        <v>28</v>
      </c>
      <c r="F218" s="199" t="s">
        <v>1236</v>
      </c>
      <c r="G218" s="196"/>
      <c r="H218" s="198" t="s">
        <v>28</v>
      </c>
      <c r="I218" s="200"/>
      <c r="J218" s="196"/>
      <c r="K218" s="196"/>
      <c r="L218" s="201"/>
      <c r="M218" s="202"/>
      <c r="N218" s="203"/>
      <c r="O218" s="203"/>
      <c r="P218" s="203"/>
      <c r="Q218" s="203"/>
      <c r="R218" s="203"/>
      <c r="S218" s="203"/>
      <c r="T218" s="204"/>
      <c r="AT218" s="205" t="s">
        <v>238</v>
      </c>
      <c r="AU218" s="205" t="s">
        <v>85</v>
      </c>
      <c r="AV218" s="13" t="s">
        <v>82</v>
      </c>
      <c r="AW218" s="13" t="s">
        <v>35</v>
      </c>
      <c r="AX218" s="13" t="s">
        <v>74</v>
      </c>
      <c r="AY218" s="205" t="s">
        <v>228</v>
      </c>
    </row>
    <row r="219" spans="2:51" s="14" customFormat="1" ht="11.25">
      <c r="B219" s="206"/>
      <c r="C219" s="207"/>
      <c r="D219" s="197" t="s">
        <v>238</v>
      </c>
      <c r="E219" s="208" t="s">
        <v>28</v>
      </c>
      <c r="F219" s="209" t="s">
        <v>1307</v>
      </c>
      <c r="G219" s="207"/>
      <c r="H219" s="210">
        <v>1.035</v>
      </c>
      <c r="I219" s="211"/>
      <c r="J219" s="207"/>
      <c r="K219" s="207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238</v>
      </c>
      <c r="AU219" s="216" t="s">
        <v>85</v>
      </c>
      <c r="AV219" s="14" t="s">
        <v>85</v>
      </c>
      <c r="AW219" s="14" t="s">
        <v>35</v>
      </c>
      <c r="AX219" s="14" t="s">
        <v>74</v>
      </c>
      <c r="AY219" s="216" t="s">
        <v>228</v>
      </c>
    </row>
    <row r="220" spans="2:51" s="13" customFormat="1" ht="11.25">
      <c r="B220" s="195"/>
      <c r="C220" s="196"/>
      <c r="D220" s="197" t="s">
        <v>238</v>
      </c>
      <c r="E220" s="198" t="s">
        <v>28</v>
      </c>
      <c r="F220" s="199" t="s">
        <v>1308</v>
      </c>
      <c r="G220" s="196"/>
      <c r="H220" s="198" t="s">
        <v>28</v>
      </c>
      <c r="I220" s="200"/>
      <c r="J220" s="196"/>
      <c r="K220" s="196"/>
      <c r="L220" s="201"/>
      <c r="M220" s="202"/>
      <c r="N220" s="203"/>
      <c r="O220" s="203"/>
      <c r="P220" s="203"/>
      <c r="Q220" s="203"/>
      <c r="R220" s="203"/>
      <c r="S220" s="203"/>
      <c r="T220" s="204"/>
      <c r="AT220" s="205" t="s">
        <v>238</v>
      </c>
      <c r="AU220" s="205" t="s">
        <v>85</v>
      </c>
      <c r="AV220" s="13" t="s">
        <v>82</v>
      </c>
      <c r="AW220" s="13" t="s">
        <v>35</v>
      </c>
      <c r="AX220" s="13" t="s">
        <v>74</v>
      </c>
      <c r="AY220" s="205" t="s">
        <v>228</v>
      </c>
    </row>
    <row r="221" spans="2:51" s="14" customFormat="1" ht="11.25">
      <c r="B221" s="206"/>
      <c r="C221" s="207"/>
      <c r="D221" s="197" t="s">
        <v>238</v>
      </c>
      <c r="E221" s="208" t="s">
        <v>28</v>
      </c>
      <c r="F221" s="209" t="s">
        <v>1309</v>
      </c>
      <c r="G221" s="207"/>
      <c r="H221" s="210">
        <v>7</v>
      </c>
      <c r="I221" s="211"/>
      <c r="J221" s="207"/>
      <c r="K221" s="207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238</v>
      </c>
      <c r="AU221" s="216" t="s">
        <v>85</v>
      </c>
      <c r="AV221" s="14" t="s">
        <v>85</v>
      </c>
      <c r="AW221" s="14" t="s">
        <v>35</v>
      </c>
      <c r="AX221" s="14" t="s">
        <v>74</v>
      </c>
      <c r="AY221" s="216" t="s">
        <v>228</v>
      </c>
    </row>
    <row r="222" spans="2:51" s="16" customFormat="1" ht="11.25">
      <c r="B222" s="238"/>
      <c r="C222" s="239"/>
      <c r="D222" s="197" t="s">
        <v>238</v>
      </c>
      <c r="E222" s="240" t="s">
        <v>28</v>
      </c>
      <c r="F222" s="241" t="s">
        <v>554</v>
      </c>
      <c r="G222" s="239"/>
      <c r="H222" s="242">
        <v>11.735</v>
      </c>
      <c r="I222" s="243"/>
      <c r="J222" s="239"/>
      <c r="K222" s="239"/>
      <c r="L222" s="244"/>
      <c r="M222" s="245"/>
      <c r="N222" s="246"/>
      <c r="O222" s="246"/>
      <c r="P222" s="246"/>
      <c r="Q222" s="246"/>
      <c r="R222" s="246"/>
      <c r="S222" s="246"/>
      <c r="T222" s="247"/>
      <c r="AT222" s="248" t="s">
        <v>238</v>
      </c>
      <c r="AU222" s="248" t="s">
        <v>85</v>
      </c>
      <c r="AV222" s="16" t="s">
        <v>246</v>
      </c>
      <c r="AW222" s="16" t="s">
        <v>35</v>
      </c>
      <c r="AX222" s="16" t="s">
        <v>74</v>
      </c>
      <c r="AY222" s="248" t="s">
        <v>228</v>
      </c>
    </row>
    <row r="223" spans="2:51" s="13" customFormat="1" ht="11.25">
      <c r="B223" s="195"/>
      <c r="C223" s="196"/>
      <c r="D223" s="197" t="s">
        <v>238</v>
      </c>
      <c r="E223" s="198" t="s">
        <v>28</v>
      </c>
      <c r="F223" s="199" t="s">
        <v>1294</v>
      </c>
      <c r="G223" s="196"/>
      <c r="H223" s="198" t="s">
        <v>28</v>
      </c>
      <c r="I223" s="200"/>
      <c r="J223" s="196"/>
      <c r="K223" s="196"/>
      <c r="L223" s="201"/>
      <c r="M223" s="202"/>
      <c r="N223" s="203"/>
      <c r="O223" s="203"/>
      <c r="P223" s="203"/>
      <c r="Q223" s="203"/>
      <c r="R223" s="203"/>
      <c r="S223" s="203"/>
      <c r="T223" s="204"/>
      <c r="AT223" s="205" t="s">
        <v>238</v>
      </c>
      <c r="AU223" s="205" t="s">
        <v>85</v>
      </c>
      <c r="AV223" s="13" t="s">
        <v>82</v>
      </c>
      <c r="AW223" s="13" t="s">
        <v>35</v>
      </c>
      <c r="AX223" s="13" t="s">
        <v>74</v>
      </c>
      <c r="AY223" s="205" t="s">
        <v>228</v>
      </c>
    </row>
    <row r="224" spans="2:51" s="13" customFormat="1" ht="11.25">
      <c r="B224" s="195"/>
      <c r="C224" s="196"/>
      <c r="D224" s="197" t="s">
        <v>238</v>
      </c>
      <c r="E224" s="198" t="s">
        <v>28</v>
      </c>
      <c r="F224" s="199" t="s">
        <v>1300</v>
      </c>
      <c r="G224" s="196"/>
      <c r="H224" s="198" t="s">
        <v>28</v>
      </c>
      <c r="I224" s="200"/>
      <c r="J224" s="196"/>
      <c r="K224" s="196"/>
      <c r="L224" s="201"/>
      <c r="M224" s="202"/>
      <c r="N224" s="203"/>
      <c r="O224" s="203"/>
      <c r="P224" s="203"/>
      <c r="Q224" s="203"/>
      <c r="R224" s="203"/>
      <c r="S224" s="203"/>
      <c r="T224" s="204"/>
      <c r="AT224" s="205" t="s">
        <v>238</v>
      </c>
      <c r="AU224" s="205" t="s">
        <v>85</v>
      </c>
      <c r="AV224" s="13" t="s">
        <v>82</v>
      </c>
      <c r="AW224" s="13" t="s">
        <v>35</v>
      </c>
      <c r="AX224" s="13" t="s">
        <v>74</v>
      </c>
      <c r="AY224" s="205" t="s">
        <v>228</v>
      </c>
    </row>
    <row r="225" spans="2:51" s="14" customFormat="1" ht="11.25">
      <c r="B225" s="206"/>
      <c r="C225" s="207"/>
      <c r="D225" s="197" t="s">
        <v>238</v>
      </c>
      <c r="E225" s="208" t="s">
        <v>28</v>
      </c>
      <c r="F225" s="209" t="s">
        <v>1310</v>
      </c>
      <c r="G225" s="207"/>
      <c r="H225" s="210">
        <v>1.44</v>
      </c>
      <c r="I225" s="211"/>
      <c r="J225" s="207"/>
      <c r="K225" s="207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238</v>
      </c>
      <c r="AU225" s="216" t="s">
        <v>85</v>
      </c>
      <c r="AV225" s="14" t="s">
        <v>85</v>
      </c>
      <c r="AW225" s="14" t="s">
        <v>35</v>
      </c>
      <c r="AX225" s="14" t="s">
        <v>74</v>
      </c>
      <c r="AY225" s="216" t="s">
        <v>228</v>
      </c>
    </row>
    <row r="226" spans="2:51" s="13" customFormat="1" ht="11.25">
      <c r="B226" s="195"/>
      <c r="C226" s="196"/>
      <c r="D226" s="197" t="s">
        <v>238</v>
      </c>
      <c r="E226" s="198" t="s">
        <v>28</v>
      </c>
      <c r="F226" s="199" t="s">
        <v>1304</v>
      </c>
      <c r="G226" s="196"/>
      <c r="H226" s="198" t="s">
        <v>28</v>
      </c>
      <c r="I226" s="200"/>
      <c r="J226" s="196"/>
      <c r="K226" s="196"/>
      <c r="L226" s="201"/>
      <c r="M226" s="202"/>
      <c r="N226" s="203"/>
      <c r="O226" s="203"/>
      <c r="P226" s="203"/>
      <c r="Q226" s="203"/>
      <c r="R226" s="203"/>
      <c r="S226" s="203"/>
      <c r="T226" s="204"/>
      <c r="AT226" s="205" t="s">
        <v>238</v>
      </c>
      <c r="AU226" s="205" t="s">
        <v>85</v>
      </c>
      <c r="AV226" s="13" t="s">
        <v>82</v>
      </c>
      <c r="AW226" s="13" t="s">
        <v>35</v>
      </c>
      <c r="AX226" s="13" t="s">
        <v>74</v>
      </c>
      <c r="AY226" s="205" t="s">
        <v>228</v>
      </c>
    </row>
    <row r="227" spans="2:51" s="14" customFormat="1" ht="11.25">
      <c r="B227" s="206"/>
      <c r="C227" s="207"/>
      <c r="D227" s="197" t="s">
        <v>238</v>
      </c>
      <c r="E227" s="208" t="s">
        <v>28</v>
      </c>
      <c r="F227" s="209" t="s">
        <v>1311</v>
      </c>
      <c r="G227" s="207"/>
      <c r="H227" s="210">
        <v>0.52</v>
      </c>
      <c r="I227" s="211"/>
      <c r="J227" s="207"/>
      <c r="K227" s="207"/>
      <c r="L227" s="212"/>
      <c r="M227" s="213"/>
      <c r="N227" s="214"/>
      <c r="O227" s="214"/>
      <c r="P227" s="214"/>
      <c r="Q227" s="214"/>
      <c r="R227" s="214"/>
      <c r="S227" s="214"/>
      <c r="T227" s="215"/>
      <c r="AT227" s="216" t="s">
        <v>238</v>
      </c>
      <c r="AU227" s="216" t="s">
        <v>85</v>
      </c>
      <c r="AV227" s="14" t="s">
        <v>85</v>
      </c>
      <c r="AW227" s="14" t="s">
        <v>35</v>
      </c>
      <c r="AX227" s="14" t="s">
        <v>74</v>
      </c>
      <c r="AY227" s="216" t="s">
        <v>228</v>
      </c>
    </row>
    <row r="228" spans="2:51" s="13" customFormat="1" ht="11.25">
      <c r="B228" s="195"/>
      <c r="C228" s="196"/>
      <c r="D228" s="197" t="s">
        <v>238</v>
      </c>
      <c r="E228" s="198" t="s">
        <v>28</v>
      </c>
      <c r="F228" s="199" t="s">
        <v>1306</v>
      </c>
      <c r="G228" s="196"/>
      <c r="H228" s="198" t="s">
        <v>28</v>
      </c>
      <c r="I228" s="200"/>
      <c r="J228" s="196"/>
      <c r="K228" s="196"/>
      <c r="L228" s="201"/>
      <c r="M228" s="202"/>
      <c r="N228" s="203"/>
      <c r="O228" s="203"/>
      <c r="P228" s="203"/>
      <c r="Q228" s="203"/>
      <c r="R228" s="203"/>
      <c r="S228" s="203"/>
      <c r="T228" s="204"/>
      <c r="AT228" s="205" t="s">
        <v>238</v>
      </c>
      <c r="AU228" s="205" t="s">
        <v>85</v>
      </c>
      <c r="AV228" s="13" t="s">
        <v>82</v>
      </c>
      <c r="AW228" s="13" t="s">
        <v>35</v>
      </c>
      <c r="AX228" s="13" t="s">
        <v>74</v>
      </c>
      <c r="AY228" s="205" t="s">
        <v>228</v>
      </c>
    </row>
    <row r="229" spans="2:51" s="14" customFormat="1" ht="11.25">
      <c r="B229" s="206"/>
      <c r="C229" s="207"/>
      <c r="D229" s="197" t="s">
        <v>238</v>
      </c>
      <c r="E229" s="208" t="s">
        <v>28</v>
      </c>
      <c r="F229" s="209" t="s">
        <v>1312</v>
      </c>
      <c r="G229" s="207"/>
      <c r="H229" s="210">
        <v>1.607</v>
      </c>
      <c r="I229" s="211"/>
      <c r="J229" s="207"/>
      <c r="K229" s="207"/>
      <c r="L229" s="212"/>
      <c r="M229" s="213"/>
      <c r="N229" s="214"/>
      <c r="O229" s="214"/>
      <c r="P229" s="214"/>
      <c r="Q229" s="214"/>
      <c r="R229" s="214"/>
      <c r="S229" s="214"/>
      <c r="T229" s="215"/>
      <c r="AT229" s="216" t="s">
        <v>238</v>
      </c>
      <c r="AU229" s="216" t="s">
        <v>85</v>
      </c>
      <c r="AV229" s="14" t="s">
        <v>85</v>
      </c>
      <c r="AW229" s="14" t="s">
        <v>35</v>
      </c>
      <c r="AX229" s="14" t="s">
        <v>74</v>
      </c>
      <c r="AY229" s="216" t="s">
        <v>228</v>
      </c>
    </row>
    <row r="230" spans="2:51" s="16" customFormat="1" ht="11.25">
      <c r="B230" s="238"/>
      <c r="C230" s="239"/>
      <c r="D230" s="197" t="s">
        <v>238</v>
      </c>
      <c r="E230" s="240" t="s">
        <v>28</v>
      </c>
      <c r="F230" s="241" t="s">
        <v>554</v>
      </c>
      <c r="G230" s="239"/>
      <c r="H230" s="242">
        <v>3.567</v>
      </c>
      <c r="I230" s="243"/>
      <c r="J230" s="239"/>
      <c r="K230" s="239"/>
      <c r="L230" s="244"/>
      <c r="M230" s="245"/>
      <c r="N230" s="246"/>
      <c r="O230" s="246"/>
      <c r="P230" s="246"/>
      <c r="Q230" s="246"/>
      <c r="R230" s="246"/>
      <c r="S230" s="246"/>
      <c r="T230" s="247"/>
      <c r="AT230" s="248" t="s">
        <v>238</v>
      </c>
      <c r="AU230" s="248" t="s">
        <v>85</v>
      </c>
      <c r="AV230" s="16" t="s">
        <v>246</v>
      </c>
      <c r="AW230" s="16" t="s">
        <v>35</v>
      </c>
      <c r="AX230" s="16" t="s">
        <v>74</v>
      </c>
      <c r="AY230" s="248" t="s">
        <v>228</v>
      </c>
    </row>
    <row r="231" spans="2:51" s="15" customFormat="1" ht="11.25">
      <c r="B231" s="217"/>
      <c r="C231" s="218"/>
      <c r="D231" s="197" t="s">
        <v>238</v>
      </c>
      <c r="E231" s="219" t="s">
        <v>28</v>
      </c>
      <c r="F231" s="220" t="s">
        <v>241</v>
      </c>
      <c r="G231" s="218"/>
      <c r="H231" s="221">
        <v>15.302</v>
      </c>
      <c r="I231" s="222"/>
      <c r="J231" s="218"/>
      <c r="K231" s="218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238</v>
      </c>
      <c r="AU231" s="227" t="s">
        <v>85</v>
      </c>
      <c r="AV231" s="15" t="s">
        <v>176</v>
      </c>
      <c r="AW231" s="15" t="s">
        <v>35</v>
      </c>
      <c r="AX231" s="15" t="s">
        <v>82</v>
      </c>
      <c r="AY231" s="227" t="s">
        <v>228</v>
      </c>
    </row>
    <row r="232" spans="1:65" s="2" customFormat="1" ht="37.9" customHeight="1">
      <c r="A232" s="36"/>
      <c r="B232" s="37"/>
      <c r="C232" s="177" t="s">
        <v>303</v>
      </c>
      <c r="D232" s="177" t="s">
        <v>230</v>
      </c>
      <c r="E232" s="178" t="s">
        <v>1313</v>
      </c>
      <c r="F232" s="179" t="s">
        <v>1314</v>
      </c>
      <c r="G232" s="180" t="s">
        <v>233</v>
      </c>
      <c r="H232" s="181">
        <v>1.329</v>
      </c>
      <c r="I232" s="182"/>
      <c r="J232" s="183">
        <f>ROUND(I232*H232,2)</f>
        <v>0</v>
      </c>
      <c r="K232" s="179" t="s">
        <v>234</v>
      </c>
      <c r="L232" s="41"/>
      <c r="M232" s="184" t="s">
        <v>28</v>
      </c>
      <c r="N232" s="185" t="s">
        <v>45</v>
      </c>
      <c r="O232" s="66"/>
      <c r="P232" s="186">
        <f>O232*H232</f>
        <v>0</v>
      </c>
      <c r="Q232" s="186">
        <v>2.30102</v>
      </c>
      <c r="R232" s="186">
        <f>Q232*H232</f>
        <v>3.0580555799999996</v>
      </c>
      <c r="S232" s="186">
        <v>0</v>
      </c>
      <c r="T232" s="187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88" t="s">
        <v>176</v>
      </c>
      <c r="AT232" s="188" t="s">
        <v>230</v>
      </c>
      <c r="AU232" s="188" t="s">
        <v>85</v>
      </c>
      <c r="AY232" s="19" t="s">
        <v>228</v>
      </c>
      <c r="BE232" s="189">
        <f>IF(N232="základní",J232,0)</f>
        <v>0</v>
      </c>
      <c r="BF232" s="189">
        <f>IF(N232="snížená",J232,0)</f>
        <v>0</v>
      </c>
      <c r="BG232" s="189">
        <f>IF(N232="zákl. přenesená",J232,0)</f>
        <v>0</v>
      </c>
      <c r="BH232" s="189">
        <f>IF(N232="sníž. přenesená",J232,0)</f>
        <v>0</v>
      </c>
      <c r="BI232" s="189">
        <f>IF(N232="nulová",J232,0)</f>
        <v>0</v>
      </c>
      <c r="BJ232" s="19" t="s">
        <v>82</v>
      </c>
      <c r="BK232" s="189">
        <f>ROUND(I232*H232,2)</f>
        <v>0</v>
      </c>
      <c r="BL232" s="19" t="s">
        <v>176</v>
      </c>
      <c r="BM232" s="188" t="s">
        <v>1315</v>
      </c>
    </row>
    <row r="233" spans="1:47" s="2" customFormat="1" ht="11.25">
      <c r="A233" s="36"/>
      <c r="B233" s="37"/>
      <c r="C233" s="38"/>
      <c r="D233" s="190" t="s">
        <v>236</v>
      </c>
      <c r="E233" s="38"/>
      <c r="F233" s="191" t="s">
        <v>1316</v>
      </c>
      <c r="G233" s="38"/>
      <c r="H233" s="38"/>
      <c r="I233" s="192"/>
      <c r="J233" s="38"/>
      <c r="K233" s="38"/>
      <c r="L233" s="41"/>
      <c r="M233" s="193"/>
      <c r="N233" s="194"/>
      <c r="O233" s="66"/>
      <c r="P233" s="66"/>
      <c r="Q233" s="66"/>
      <c r="R233" s="66"/>
      <c r="S233" s="66"/>
      <c r="T233" s="67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9" t="s">
        <v>236</v>
      </c>
      <c r="AU233" s="19" t="s">
        <v>85</v>
      </c>
    </row>
    <row r="234" spans="2:51" s="13" customFormat="1" ht="11.25">
      <c r="B234" s="195"/>
      <c r="C234" s="196"/>
      <c r="D234" s="197" t="s">
        <v>238</v>
      </c>
      <c r="E234" s="198" t="s">
        <v>28</v>
      </c>
      <c r="F234" s="199" t="s">
        <v>1227</v>
      </c>
      <c r="G234" s="196"/>
      <c r="H234" s="198" t="s">
        <v>28</v>
      </c>
      <c r="I234" s="200"/>
      <c r="J234" s="196"/>
      <c r="K234" s="196"/>
      <c r="L234" s="201"/>
      <c r="M234" s="202"/>
      <c r="N234" s="203"/>
      <c r="O234" s="203"/>
      <c r="P234" s="203"/>
      <c r="Q234" s="203"/>
      <c r="R234" s="203"/>
      <c r="S234" s="203"/>
      <c r="T234" s="204"/>
      <c r="AT234" s="205" t="s">
        <v>238</v>
      </c>
      <c r="AU234" s="205" t="s">
        <v>85</v>
      </c>
      <c r="AV234" s="13" t="s">
        <v>82</v>
      </c>
      <c r="AW234" s="13" t="s">
        <v>35</v>
      </c>
      <c r="AX234" s="13" t="s">
        <v>74</v>
      </c>
      <c r="AY234" s="205" t="s">
        <v>228</v>
      </c>
    </row>
    <row r="235" spans="2:51" s="13" customFormat="1" ht="11.25">
      <c r="B235" s="195"/>
      <c r="C235" s="196"/>
      <c r="D235" s="197" t="s">
        <v>238</v>
      </c>
      <c r="E235" s="198" t="s">
        <v>28</v>
      </c>
      <c r="F235" s="199" t="s">
        <v>1304</v>
      </c>
      <c r="G235" s="196"/>
      <c r="H235" s="198" t="s">
        <v>28</v>
      </c>
      <c r="I235" s="200"/>
      <c r="J235" s="196"/>
      <c r="K235" s="196"/>
      <c r="L235" s="201"/>
      <c r="M235" s="202"/>
      <c r="N235" s="203"/>
      <c r="O235" s="203"/>
      <c r="P235" s="203"/>
      <c r="Q235" s="203"/>
      <c r="R235" s="203"/>
      <c r="S235" s="203"/>
      <c r="T235" s="204"/>
      <c r="AT235" s="205" t="s">
        <v>238</v>
      </c>
      <c r="AU235" s="205" t="s">
        <v>85</v>
      </c>
      <c r="AV235" s="13" t="s">
        <v>82</v>
      </c>
      <c r="AW235" s="13" t="s">
        <v>35</v>
      </c>
      <c r="AX235" s="13" t="s">
        <v>74</v>
      </c>
      <c r="AY235" s="205" t="s">
        <v>228</v>
      </c>
    </row>
    <row r="236" spans="2:51" s="14" customFormat="1" ht="11.25">
      <c r="B236" s="206"/>
      <c r="C236" s="207"/>
      <c r="D236" s="197" t="s">
        <v>238</v>
      </c>
      <c r="E236" s="208" t="s">
        <v>28</v>
      </c>
      <c r="F236" s="209" t="s">
        <v>1317</v>
      </c>
      <c r="G236" s="207"/>
      <c r="H236" s="210">
        <v>0.5</v>
      </c>
      <c r="I236" s="211"/>
      <c r="J236" s="207"/>
      <c r="K236" s="207"/>
      <c r="L236" s="212"/>
      <c r="M236" s="213"/>
      <c r="N236" s="214"/>
      <c r="O236" s="214"/>
      <c r="P236" s="214"/>
      <c r="Q236" s="214"/>
      <c r="R236" s="214"/>
      <c r="S236" s="214"/>
      <c r="T236" s="215"/>
      <c r="AT236" s="216" t="s">
        <v>238</v>
      </c>
      <c r="AU236" s="216" t="s">
        <v>85</v>
      </c>
      <c r="AV236" s="14" t="s">
        <v>85</v>
      </c>
      <c r="AW236" s="14" t="s">
        <v>35</v>
      </c>
      <c r="AX236" s="14" t="s">
        <v>74</v>
      </c>
      <c r="AY236" s="216" t="s">
        <v>228</v>
      </c>
    </row>
    <row r="237" spans="2:51" s="13" customFormat="1" ht="11.25">
      <c r="B237" s="195"/>
      <c r="C237" s="196"/>
      <c r="D237" s="197" t="s">
        <v>238</v>
      </c>
      <c r="E237" s="198" t="s">
        <v>28</v>
      </c>
      <c r="F237" s="199" t="s">
        <v>1294</v>
      </c>
      <c r="G237" s="196"/>
      <c r="H237" s="198" t="s">
        <v>28</v>
      </c>
      <c r="I237" s="200"/>
      <c r="J237" s="196"/>
      <c r="K237" s="196"/>
      <c r="L237" s="201"/>
      <c r="M237" s="202"/>
      <c r="N237" s="203"/>
      <c r="O237" s="203"/>
      <c r="P237" s="203"/>
      <c r="Q237" s="203"/>
      <c r="R237" s="203"/>
      <c r="S237" s="203"/>
      <c r="T237" s="204"/>
      <c r="AT237" s="205" t="s">
        <v>238</v>
      </c>
      <c r="AU237" s="205" t="s">
        <v>85</v>
      </c>
      <c r="AV237" s="13" t="s">
        <v>82</v>
      </c>
      <c r="AW237" s="13" t="s">
        <v>35</v>
      </c>
      <c r="AX237" s="13" t="s">
        <v>74</v>
      </c>
      <c r="AY237" s="205" t="s">
        <v>228</v>
      </c>
    </row>
    <row r="238" spans="2:51" s="13" customFormat="1" ht="11.25">
      <c r="B238" s="195"/>
      <c r="C238" s="196"/>
      <c r="D238" s="197" t="s">
        <v>238</v>
      </c>
      <c r="E238" s="198" t="s">
        <v>28</v>
      </c>
      <c r="F238" s="199" t="s">
        <v>1306</v>
      </c>
      <c r="G238" s="196"/>
      <c r="H238" s="198" t="s">
        <v>28</v>
      </c>
      <c r="I238" s="200"/>
      <c r="J238" s="196"/>
      <c r="K238" s="196"/>
      <c r="L238" s="201"/>
      <c r="M238" s="202"/>
      <c r="N238" s="203"/>
      <c r="O238" s="203"/>
      <c r="P238" s="203"/>
      <c r="Q238" s="203"/>
      <c r="R238" s="203"/>
      <c r="S238" s="203"/>
      <c r="T238" s="204"/>
      <c r="AT238" s="205" t="s">
        <v>238</v>
      </c>
      <c r="AU238" s="205" t="s">
        <v>85</v>
      </c>
      <c r="AV238" s="13" t="s">
        <v>82</v>
      </c>
      <c r="AW238" s="13" t="s">
        <v>35</v>
      </c>
      <c r="AX238" s="13" t="s">
        <v>74</v>
      </c>
      <c r="AY238" s="205" t="s">
        <v>228</v>
      </c>
    </row>
    <row r="239" spans="2:51" s="14" customFormat="1" ht="11.25">
      <c r="B239" s="206"/>
      <c r="C239" s="207"/>
      <c r="D239" s="197" t="s">
        <v>238</v>
      </c>
      <c r="E239" s="208" t="s">
        <v>28</v>
      </c>
      <c r="F239" s="209" t="s">
        <v>1318</v>
      </c>
      <c r="G239" s="207"/>
      <c r="H239" s="210">
        <v>0.708</v>
      </c>
      <c r="I239" s="211"/>
      <c r="J239" s="207"/>
      <c r="K239" s="207"/>
      <c r="L239" s="212"/>
      <c r="M239" s="213"/>
      <c r="N239" s="214"/>
      <c r="O239" s="214"/>
      <c r="P239" s="214"/>
      <c r="Q239" s="214"/>
      <c r="R239" s="214"/>
      <c r="S239" s="214"/>
      <c r="T239" s="215"/>
      <c r="AT239" s="216" t="s">
        <v>238</v>
      </c>
      <c r="AU239" s="216" t="s">
        <v>85</v>
      </c>
      <c r="AV239" s="14" t="s">
        <v>85</v>
      </c>
      <c r="AW239" s="14" t="s">
        <v>35</v>
      </c>
      <c r="AX239" s="14" t="s">
        <v>74</v>
      </c>
      <c r="AY239" s="216" t="s">
        <v>228</v>
      </c>
    </row>
    <row r="240" spans="2:51" s="14" customFormat="1" ht="11.25">
      <c r="B240" s="206"/>
      <c r="C240" s="207"/>
      <c r="D240" s="197" t="s">
        <v>238</v>
      </c>
      <c r="E240" s="208" t="s">
        <v>28</v>
      </c>
      <c r="F240" s="209" t="s">
        <v>1319</v>
      </c>
      <c r="G240" s="207"/>
      <c r="H240" s="210">
        <v>0.121</v>
      </c>
      <c r="I240" s="211"/>
      <c r="J240" s="207"/>
      <c r="K240" s="207"/>
      <c r="L240" s="212"/>
      <c r="M240" s="213"/>
      <c r="N240" s="214"/>
      <c r="O240" s="214"/>
      <c r="P240" s="214"/>
      <c r="Q240" s="214"/>
      <c r="R240" s="214"/>
      <c r="S240" s="214"/>
      <c r="T240" s="215"/>
      <c r="AT240" s="216" t="s">
        <v>238</v>
      </c>
      <c r="AU240" s="216" t="s">
        <v>85</v>
      </c>
      <c r="AV240" s="14" t="s">
        <v>85</v>
      </c>
      <c r="AW240" s="14" t="s">
        <v>35</v>
      </c>
      <c r="AX240" s="14" t="s">
        <v>74</v>
      </c>
      <c r="AY240" s="216" t="s">
        <v>228</v>
      </c>
    </row>
    <row r="241" spans="2:51" s="15" customFormat="1" ht="11.25">
      <c r="B241" s="217"/>
      <c r="C241" s="218"/>
      <c r="D241" s="197" t="s">
        <v>238</v>
      </c>
      <c r="E241" s="219" t="s">
        <v>28</v>
      </c>
      <c r="F241" s="220" t="s">
        <v>241</v>
      </c>
      <c r="G241" s="218"/>
      <c r="H241" s="221">
        <v>1.329</v>
      </c>
      <c r="I241" s="222"/>
      <c r="J241" s="218"/>
      <c r="K241" s="218"/>
      <c r="L241" s="223"/>
      <c r="M241" s="224"/>
      <c r="N241" s="225"/>
      <c r="O241" s="225"/>
      <c r="P241" s="225"/>
      <c r="Q241" s="225"/>
      <c r="R241" s="225"/>
      <c r="S241" s="225"/>
      <c r="T241" s="226"/>
      <c r="AT241" s="227" t="s">
        <v>238</v>
      </c>
      <c r="AU241" s="227" t="s">
        <v>85</v>
      </c>
      <c r="AV241" s="15" t="s">
        <v>176</v>
      </c>
      <c r="AW241" s="15" t="s">
        <v>35</v>
      </c>
      <c r="AX241" s="15" t="s">
        <v>82</v>
      </c>
      <c r="AY241" s="227" t="s">
        <v>228</v>
      </c>
    </row>
    <row r="242" spans="1:65" s="2" customFormat="1" ht="37.9" customHeight="1">
      <c r="A242" s="36"/>
      <c r="B242" s="37"/>
      <c r="C242" s="177" t="s">
        <v>308</v>
      </c>
      <c r="D242" s="177" t="s">
        <v>230</v>
      </c>
      <c r="E242" s="178" t="s">
        <v>1320</v>
      </c>
      <c r="F242" s="179" t="s">
        <v>1321</v>
      </c>
      <c r="G242" s="180" t="s">
        <v>233</v>
      </c>
      <c r="H242" s="181">
        <v>3.219</v>
      </c>
      <c r="I242" s="182"/>
      <c r="J242" s="183">
        <f>ROUND(I242*H242,2)</f>
        <v>0</v>
      </c>
      <c r="K242" s="179" t="s">
        <v>234</v>
      </c>
      <c r="L242" s="41"/>
      <c r="M242" s="184" t="s">
        <v>28</v>
      </c>
      <c r="N242" s="185" t="s">
        <v>45</v>
      </c>
      <c r="O242" s="66"/>
      <c r="P242" s="186">
        <f>O242*H242</f>
        <v>0</v>
      </c>
      <c r="Q242" s="186">
        <v>2.30102</v>
      </c>
      <c r="R242" s="186">
        <f>Q242*H242</f>
        <v>7.406983379999999</v>
      </c>
      <c r="S242" s="186">
        <v>0</v>
      </c>
      <c r="T242" s="187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88" t="s">
        <v>176</v>
      </c>
      <c r="AT242" s="188" t="s">
        <v>230</v>
      </c>
      <c r="AU242" s="188" t="s">
        <v>85</v>
      </c>
      <c r="AY242" s="19" t="s">
        <v>228</v>
      </c>
      <c r="BE242" s="189">
        <f>IF(N242="základní",J242,0)</f>
        <v>0</v>
      </c>
      <c r="BF242" s="189">
        <f>IF(N242="snížená",J242,0)</f>
        <v>0</v>
      </c>
      <c r="BG242" s="189">
        <f>IF(N242="zákl. přenesená",J242,0)</f>
        <v>0</v>
      </c>
      <c r="BH242" s="189">
        <f>IF(N242="sníž. přenesená",J242,0)</f>
        <v>0</v>
      </c>
      <c r="BI242" s="189">
        <f>IF(N242="nulová",J242,0)</f>
        <v>0</v>
      </c>
      <c r="BJ242" s="19" t="s">
        <v>82</v>
      </c>
      <c r="BK242" s="189">
        <f>ROUND(I242*H242,2)</f>
        <v>0</v>
      </c>
      <c r="BL242" s="19" t="s">
        <v>176</v>
      </c>
      <c r="BM242" s="188" t="s">
        <v>1322</v>
      </c>
    </row>
    <row r="243" spans="1:47" s="2" customFormat="1" ht="11.25">
      <c r="A243" s="36"/>
      <c r="B243" s="37"/>
      <c r="C243" s="38"/>
      <c r="D243" s="190" t="s">
        <v>236</v>
      </c>
      <c r="E243" s="38"/>
      <c r="F243" s="191" t="s">
        <v>1323</v>
      </c>
      <c r="G243" s="38"/>
      <c r="H243" s="38"/>
      <c r="I243" s="192"/>
      <c r="J243" s="38"/>
      <c r="K243" s="38"/>
      <c r="L243" s="41"/>
      <c r="M243" s="193"/>
      <c r="N243" s="194"/>
      <c r="O243" s="66"/>
      <c r="P243" s="66"/>
      <c r="Q243" s="66"/>
      <c r="R243" s="66"/>
      <c r="S243" s="66"/>
      <c r="T243" s="67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9" t="s">
        <v>236</v>
      </c>
      <c r="AU243" s="19" t="s">
        <v>85</v>
      </c>
    </row>
    <row r="244" spans="2:51" s="13" customFormat="1" ht="11.25">
      <c r="B244" s="195"/>
      <c r="C244" s="196"/>
      <c r="D244" s="197" t="s">
        <v>238</v>
      </c>
      <c r="E244" s="198" t="s">
        <v>28</v>
      </c>
      <c r="F244" s="199" t="s">
        <v>1227</v>
      </c>
      <c r="G244" s="196"/>
      <c r="H244" s="198" t="s">
        <v>28</v>
      </c>
      <c r="I244" s="200"/>
      <c r="J244" s="196"/>
      <c r="K244" s="196"/>
      <c r="L244" s="201"/>
      <c r="M244" s="202"/>
      <c r="N244" s="203"/>
      <c r="O244" s="203"/>
      <c r="P244" s="203"/>
      <c r="Q244" s="203"/>
      <c r="R244" s="203"/>
      <c r="S244" s="203"/>
      <c r="T244" s="204"/>
      <c r="AT244" s="205" t="s">
        <v>238</v>
      </c>
      <c r="AU244" s="205" t="s">
        <v>85</v>
      </c>
      <c r="AV244" s="13" t="s">
        <v>82</v>
      </c>
      <c r="AW244" s="13" t="s">
        <v>35</v>
      </c>
      <c r="AX244" s="13" t="s">
        <v>74</v>
      </c>
      <c r="AY244" s="205" t="s">
        <v>228</v>
      </c>
    </row>
    <row r="245" spans="2:51" s="13" customFormat="1" ht="11.25">
      <c r="B245" s="195"/>
      <c r="C245" s="196"/>
      <c r="D245" s="197" t="s">
        <v>238</v>
      </c>
      <c r="E245" s="198" t="s">
        <v>28</v>
      </c>
      <c r="F245" s="199" t="s">
        <v>1300</v>
      </c>
      <c r="G245" s="196"/>
      <c r="H245" s="198" t="s">
        <v>28</v>
      </c>
      <c r="I245" s="200"/>
      <c r="J245" s="196"/>
      <c r="K245" s="196"/>
      <c r="L245" s="201"/>
      <c r="M245" s="202"/>
      <c r="N245" s="203"/>
      <c r="O245" s="203"/>
      <c r="P245" s="203"/>
      <c r="Q245" s="203"/>
      <c r="R245" s="203"/>
      <c r="S245" s="203"/>
      <c r="T245" s="204"/>
      <c r="AT245" s="205" t="s">
        <v>238</v>
      </c>
      <c r="AU245" s="205" t="s">
        <v>85</v>
      </c>
      <c r="AV245" s="13" t="s">
        <v>82</v>
      </c>
      <c r="AW245" s="13" t="s">
        <v>35</v>
      </c>
      <c r="AX245" s="13" t="s">
        <v>74</v>
      </c>
      <c r="AY245" s="205" t="s">
        <v>228</v>
      </c>
    </row>
    <row r="246" spans="2:51" s="14" customFormat="1" ht="11.25">
      <c r="B246" s="206"/>
      <c r="C246" s="207"/>
      <c r="D246" s="197" t="s">
        <v>238</v>
      </c>
      <c r="E246" s="208" t="s">
        <v>28</v>
      </c>
      <c r="F246" s="209" t="s">
        <v>1324</v>
      </c>
      <c r="G246" s="207"/>
      <c r="H246" s="210">
        <v>3.021</v>
      </c>
      <c r="I246" s="211"/>
      <c r="J246" s="207"/>
      <c r="K246" s="207"/>
      <c r="L246" s="212"/>
      <c r="M246" s="213"/>
      <c r="N246" s="214"/>
      <c r="O246" s="214"/>
      <c r="P246" s="214"/>
      <c r="Q246" s="214"/>
      <c r="R246" s="214"/>
      <c r="S246" s="214"/>
      <c r="T246" s="215"/>
      <c r="AT246" s="216" t="s">
        <v>238</v>
      </c>
      <c r="AU246" s="216" t="s">
        <v>85</v>
      </c>
      <c r="AV246" s="14" t="s">
        <v>85</v>
      </c>
      <c r="AW246" s="14" t="s">
        <v>35</v>
      </c>
      <c r="AX246" s="14" t="s">
        <v>74</v>
      </c>
      <c r="AY246" s="216" t="s">
        <v>228</v>
      </c>
    </row>
    <row r="247" spans="2:51" s="13" customFormat="1" ht="11.25">
      <c r="B247" s="195"/>
      <c r="C247" s="196"/>
      <c r="D247" s="197" t="s">
        <v>238</v>
      </c>
      <c r="E247" s="198" t="s">
        <v>28</v>
      </c>
      <c r="F247" s="199" t="s">
        <v>1294</v>
      </c>
      <c r="G247" s="196"/>
      <c r="H247" s="198" t="s">
        <v>28</v>
      </c>
      <c r="I247" s="200"/>
      <c r="J247" s="196"/>
      <c r="K247" s="196"/>
      <c r="L247" s="201"/>
      <c r="M247" s="202"/>
      <c r="N247" s="203"/>
      <c r="O247" s="203"/>
      <c r="P247" s="203"/>
      <c r="Q247" s="203"/>
      <c r="R247" s="203"/>
      <c r="S247" s="203"/>
      <c r="T247" s="204"/>
      <c r="AT247" s="205" t="s">
        <v>238</v>
      </c>
      <c r="AU247" s="205" t="s">
        <v>85</v>
      </c>
      <c r="AV247" s="13" t="s">
        <v>82</v>
      </c>
      <c r="AW247" s="13" t="s">
        <v>35</v>
      </c>
      <c r="AX247" s="13" t="s">
        <v>74</v>
      </c>
      <c r="AY247" s="205" t="s">
        <v>228</v>
      </c>
    </row>
    <row r="248" spans="2:51" s="13" customFormat="1" ht="11.25">
      <c r="B248" s="195"/>
      <c r="C248" s="196"/>
      <c r="D248" s="197" t="s">
        <v>238</v>
      </c>
      <c r="E248" s="198" t="s">
        <v>28</v>
      </c>
      <c r="F248" s="199" t="s">
        <v>1304</v>
      </c>
      <c r="G248" s="196"/>
      <c r="H248" s="198" t="s">
        <v>28</v>
      </c>
      <c r="I248" s="200"/>
      <c r="J248" s="196"/>
      <c r="K248" s="196"/>
      <c r="L248" s="201"/>
      <c r="M248" s="202"/>
      <c r="N248" s="203"/>
      <c r="O248" s="203"/>
      <c r="P248" s="203"/>
      <c r="Q248" s="203"/>
      <c r="R248" s="203"/>
      <c r="S248" s="203"/>
      <c r="T248" s="204"/>
      <c r="AT248" s="205" t="s">
        <v>238</v>
      </c>
      <c r="AU248" s="205" t="s">
        <v>85</v>
      </c>
      <c r="AV248" s="13" t="s">
        <v>82</v>
      </c>
      <c r="AW248" s="13" t="s">
        <v>35</v>
      </c>
      <c r="AX248" s="13" t="s">
        <v>74</v>
      </c>
      <c r="AY248" s="205" t="s">
        <v>228</v>
      </c>
    </row>
    <row r="249" spans="2:51" s="14" customFormat="1" ht="11.25">
      <c r="B249" s="206"/>
      <c r="C249" s="207"/>
      <c r="D249" s="197" t="s">
        <v>238</v>
      </c>
      <c r="E249" s="208" t="s">
        <v>28</v>
      </c>
      <c r="F249" s="209" t="s">
        <v>1325</v>
      </c>
      <c r="G249" s="207"/>
      <c r="H249" s="210">
        <v>0.198</v>
      </c>
      <c r="I249" s="211"/>
      <c r="J249" s="207"/>
      <c r="K249" s="207"/>
      <c r="L249" s="212"/>
      <c r="M249" s="213"/>
      <c r="N249" s="214"/>
      <c r="O249" s="214"/>
      <c r="P249" s="214"/>
      <c r="Q249" s="214"/>
      <c r="R249" s="214"/>
      <c r="S249" s="214"/>
      <c r="T249" s="215"/>
      <c r="AT249" s="216" t="s">
        <v>238</v>
      </c>
      <c r="AU249" s="216" t="s">
        <v>85</v>
      </c>
      <c r="AV249" s="14" t="s">
        <v>85</v>
      </c>
      <c r="AW249" s="14" t="s">
        <v>35</v>
      </c>
      <c r="AX249" s="14" t="s">
        <v>74</v>
      </c>
      <c r="AY249" s="216" t="s">
        <v>228</v>
      </c>
    </row>
    <row r="250" spans="2:51" s="15" customFormat="1" ht="11.25">
      <c r="B250" s="217"/>
      <c r="C250" s="218"/>
      <c r="D250" s="197" t="s">
        <v>238</v>
      </c>
      <c r="E250" s="219" t="s">
        <v>28</v>
      </c>
      <c r="F250" s="220" t="s">
        <v>241</v>
      </c>
      <c r="G250" s="218"/>
      <c r="H250" s="221">
        <v>3.219</v>
      </c>
      <c r="I250" s="222"/>
      <c r="J250" s="218"/>
      <c r="K250" s="218"/>
      <c r="L250" s="223"/>
      <c r="M250" s="224"/>
      <c r="N250" s="225"/>
      <c r="O250" s="225"/>
      <c r="P250" s="225"/>
      <c r="Q250" s="225"/>
      <c r="R250" s="225"/>
      <c r="S250" s="225"/>
      <c r="T250" s="226"/>
      <c r="AT250" s="227" t="s">
        <v>238</v>
      </c>
      <c r="AU250" s="227" t="s">
        <v>85</v>
      </c>
      <c r="AV250" s="15" t="s">
        <v>176</v>
      </c>
      <c r="AW250" s="15" t="s">
        <v>35</v>
      </c>
      <c r="AX250" s="15" t="s">
        <v>82</v>
      </c>
      <c r="AY250" s="227" t="s">
        <v>228</v>
      </c>
    </row>
    <row r="251" spans="2:63" s="12" customFormat="1" ht="22.9" customHeight="1">
      <c r="B251" s="161"/>
      <c r="C251" s="162"/>
      <c r="D251" s="163" t="s">
        <v>73</v>
      </c>
      <c r="E251" s="175" t="s">
        <v>280</v>
      </c>
      <c r="F251" s="175" t="s">
        <v>1326</v>
      </c>
      <c r="G251" s="162"/>
      <c r="H251" s="162"/>
      <c r="I251" s="165"/>
      <c r="J251" s="176">
        <f>BK251</f>
        <v>0</v>
      </c>
      <c r="K251" s="162"/>
      <c r="L251" s="167"/>
      <c r="M251" s="168"/>
      <c r="N251" s="169"/>
      <c r="O251" s="169"/>
      <c r="P251" s="170">
        <f>SUM(P252:P470)</f>
        <v>0</v>
      </c>
      <c r="Q251" s="169"/>
      <c r="R251" s="170">
        <f>SUM(R252:R470)</f>
        <v>0.2955955</v>
      </c>
      <c r="S251" s="169"/>
      <c r="T251" s="171">
        <f>SUM(T252:T470)</f>
        <v>17.008404</v>
      </c>
      <c r="AR251" s="172" t="s">
        <v>82</v>
      </c>
      <c r="AT251" s="173" t="s">
        <v>73</v>
      </c>
      <c r="AU251" s="173" t="s">
        <v>82</v>
      </c>
      <c r="AY251" s="172" t="s">
        <v>228</v>
      </c>
      <c r="BK251" s="174">
        <f>SUM(BK252:BK470)</f>
        <v>0</v>
      </c>
    </row>
    <row r="252" spans="1:65" s="2" customFormat="1" ht="49.15" customHeight="1">
      <c r="A252" s="36"/>
      <c r="B252" s="37"/>
      <c r="C252" s="177" t="s">
        <v>8</v>
      </c>
      <c r="D252" s="177" t="s">
        <v>230</v>
      </c>
      <c r="E252" s="178" t="s">
        <v>1327</v>
      </c>
      <c r="F252" s="179" t="s">
        <v>1328</v>
      </c>
      <c r="G252" s="180" t="s">
        <v>510</v>
      </c>
      <c r="H252" s="181">
        <v>55</v>
      </c>
      <c r="I252" s="182"/>
      <c r="J252" s="183">
        <f>ROUND(I252*H252,2)</f>
        <v>0</v>
      </c>
      <c r="K252" s="179" t="s">
        <v>234</v>
      </c>
      <c r="L252" s="41"/>
      <c r="M252" s="184" t="s">
        <v>28</v>
      </c>
      <c r="N252" s="185" t="s">
        <v>45</v>
      </c>
      <c r="O252" s="66"/>
      <c r="P252" s="186">
        <f>O252*H252</f>
        <v>0</v>
      </c>
      <c r="Q252" s="186">
        <v>0.00442</v>
      </c>
      <c r="R252" s="186">
        <f>Q252*H252</f>
        <v>0.2431</v>
      </c>
      <c r="S252" s="186">
        <v>0</v>
      </c>
      <c r="T252" s="187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88" t="s">
        <v>176</v>
      </c>
      <c r="AT252" s="188" t="s">
        <v>230</v>
      </c>
      <c r="AU252" s="188" t="s">
        <v>85</v>
      </c>
      <c r="AY252" s="19" t="s">
        <v>228</v>
      </c>
      <c r="BE252" s="189">
        <f>IF(N252="základní",J252,0)</f>
        <v>0</v>
      </c>
      <c r="BF252" s="189">
        <f>IF(N252="snížená",J252,0)</f>
        <v>0</v>
      </c>
      <c r="BG252" s="189">
        <f>IF(N252="zákl. přenesená",J252,0)</f>
        <v>0</v>
      </c>
      <c r="BH252" s="189">
        <f>IF(N252="sníž. přenesená",J252,0)</f>
        <v>0</v>
      </c>
      <c r="BI252" s="189">
        <f>IF(N252="nulová",J252,0)</f>
        <v>0</v>
      </c>
      <c r="BJ252" s="19" t="s">
        <v>82</v>
      </c>
      <c r="BK252" s="189">
        <f>ROUND(I252*H252,2)</f>
        <v>0</v>
      </c>
      <c r="BL252" s="19" t="s">
        <v>176</v>
      </c>
      <c r="BM252" s="188" t="s">
        <v>1329</v>
      </c>
    </row>
    <row r="253" spans="1:47" s="2" customFormat="1" ht="11.25">
      <c r="A253" s="36"/>
      <c r="B253" s="37"/>
      <c r="C253" s="38"/>
      <c r="D253" s="190" t="s">
        <v>236</v>
      </c>
      <c r="E253" s="38"/>
      <c r="F253" s="191" t="s">
        <v>1330</v>
      </c>
      <c r="G253" s="38"/>
      <c r="H253" s="38"/>
      <c r="I253" s="192"/>
      <c r="J253" s="38"/>
      <c r="K253" s="38"/>
      <c r="L253" s="41"/>
      <c r="M253" s="193"/>
      <c r="N253" s="194"/>
      <c r="O253" s="66"/>
      <c r="P253" s="66"/>
      <c r="Q253" s="66"/>
      <c r="R253" s="66"/>
      <c r="S253" s="66"/>
      <c r="T253" s="67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T253" s="19" t="s">
        <v>236</v>
      </c>
      <c r="AU253" s="19" t="s">
        <v>85</v>
      </c>
    </row>
    <row r="254" spans="2:51" s="13" customFormat="1" ht="11.25">
      <c r="B254" s="195"/>
      <c r="C254" s="196"/>
      <c r="D254" s="197" t="s">
        <v>238</v>
      </c>
      <c r="E254" s="198" t="s">
        <v>28</v>
      </c>
      <c r="F254" s="199" t="s">
        <v>1331</v>
      </c>
      <c r="G254" s="196"/>
      <c r="H254" s="198" t="s">
        <v>28</v>
      </c>
      <c r="I254" s="200"/>
      <c r="J254" s="196"/>
      <c r="K254" s="196"/>
      <c r="L254" s="201"/>
      <c r="M254" s="202"/>
      <c r="N254" s="203"/>
      <c r="O254" s="203"/>
      <c r="P254" s="203"/>
      <c r="Q254" s="203"/>
      <c r="R254" s="203"/>
      <c r="S254" s="203"/>
      <c r="T254" s="204"/>
      <c r="AT254" s="205" t="s">
        <v>238</v>
      </c>
      <c r="AU254" s="205" t="s">
        <v>85</v>
      </c>
      <c r="AV254" s="13" t="s">
        <v>82</v>
      </c>
      <c r="AW254" s="13" t="s">
        <v>35</v>
      </c>
      <c r="AX254" s="13" t="s">
        <v>74</v>
      </c>
      <c r="AY254" s="205" t="s">
        <v>228</v>
      </c>
    </row>
    <row r="255" spans="2:51" s="13" customFormat="1" ht="11.25">
      <c r="B255" s="195"/>
      <c r="C255" s="196"/>
      <c r="D255" s="197" t="s">
        <v>238</v>
      </c>
      <c r="E255" s="198" t="s">
        <v>28</v>
      </c>
      <c r="F255" s="199" t="s">
        <v>1227</v>
      </c>
      <c r="G255" s="196"/>
      <c r="H255" s="198" t="s">
        <v>28</v>
      </c>
      <c r="I255" s="200"/>
      <c r="J255" s="196"/>
      <c r="K255" s="196"/>
      <c r="L255" s="201"/>
      <c r="M255" s="202"/>
      <c r="N255" s="203"/>
      <c r="O255" s="203"/>
      <c r="P255" s="203"/>
      <c r="Q255" s="203"/>
      <c r="R255" s="203"/>
      <c r="S255" s="203"/>
      <c r="T255" s="204"/>
      <c r="AT255" s="205" t="s">
        <v>238</v>
      </c>
      <c r="AU255" s="205" t="s">
        <v>85</v>
      </c>
      <c r="AV255" s="13" t="s">
        <v>82</v>
      </c>
      <c r="AW255" s="13" t="s">
        <v>35</v>
      </c>
      <c r="AX255" s="13" t="s">
        <v>74</v>
      </c>
      <c r="AY255" s="205" t="s">
        <v>228</v>
      </c>
    </row>
    <row r="256" spans="2:51" s="13" customFormat="1" ht="11.25">
      <c r="B256" s="195"/>
      <c r="C256" s="196"/>
      <c r="D256" s="197" t="s">
        <v>238</v>
      </c>
      <c r="E256" s="198" t="s">
        <v>28</v>
      </c>
      <c r="F256" s="199" t="s">
        <v>1332</v>
      </c>
      <c r="G256" s="196"/>
      <c r="H256" s="198" t="s">
        <v>28</v>
      </c>
      <c r="I256" s="200"/>
      <c r="J256" s="196"/>
      <c r="K256" s="196"/>
      <c r="L256" s="201"/>
      <c r="M256" s="202"/>
      <c r="N256" s="203"/>
      <c r="O256" s="203"/>
      <c r="P256" s="203"/>
      <c r="Q256" s="203"/>
      <c r="R256" s="203"/>
      <c r="S256" s="203"/>
      <c r="T256" s="204"/>
      <c r="AT256" s="205" t="s">
        <v>238</v>
      </c>
      <c r="AU256" s="205" t="s">
        <v>85</v>
      </c>
      <c r="AV256" s="13" t="s">
        <v>82</v>
      </c>
      <c r="AW256" s="13" t="s">
        <v>35</v>
      </c>
      <c r="AX256" s="13" t="s">
        <v>74</v>
      </c>
      <c r="AY256" s="205" t="s">
        <v>228</v>
      </c>
    </row>
    <row r="257" spans="2:51" s="13" customFormat="1" ht="11.25">
      <c r="B257" s="195"/>
      <c r="C257" s="196"/>
      <c r="D257" s="197" t="s">
        <v>238</v>
      </c>
      <c r="E257" s="198" t="s">
        <v>28</v>
      </c>
      <c r="F257" s="199" t="s">
        <v>1333</v>
      </c>
      <c r="G257" s="196"/>
      <c r="H257" s="198" t="s">
        <v>28</v>
      </c>
      <c r="I257" s="200"/>
      <c r="J257" s="196"/>
      <c r="K257" s="196"/>
      <c r="L257" s="201"/>
      <c r="M257" s="202"/>
      <c r="N257" s="203"/>
      <c r="O257" s="203"/>
      <c r="P257" s="203"/>
      <c r="Q257" s="203"/>
      <c r="R257" s="203"/>
      <c r="S257" s="203"/>
      <c r="T257" s="204"/>
      <c r="AT257" s="205" t="s">
        <v>238</v>
      </c>
      <c r="AU257" s="205" t="s">
        <v>85</v>
      </c>
      <c r="AV257" s="13" t="s">
        <v>82</v>
      </c>
      <c r="AW257" s="13" t="s">
        <v>35</v>
      </c>
      <c r="AX257" s="13" t="s">
        <v>74</v>
      </c>
      <c r="AY257" s="205" t="s">
        <v>228</v>
      </c>
    </row>
    <row r="258" spans="2:51" s="14" customFormat="1" ht="11.25">
      <c r="B258" s="206"/>
      <c r="C258" s="207"/>
      <c r="D258" s="197" t="s">
        <v>238</v>
      </c>
      <c r="E258" s="208" t="s">
        <v>28</v>
      </c>
      <c r="F258" s="209" t="s">
        <v>1334</v>
      </c>
      <c r="G258" s="207"/>
      <c r="H258" s="210">
        <v>14</v>
      </c>
      <c r="I258" s="211"/>
      <c r="J258" s="207"/>
      <c r="K258" s="207"/>
      <c r="L258" s="212"/>
      <c r="M258" s="213"/>
      <c r="N258" s="214"/>
      <c r="O258" s="214"/>
      <c r="P258" s="214"/>
      <c r="Q258" s="214"/>
      <c r="R258" s="214"/>
      <c r="S258" s="214"/>
      <c r="T258" s="215"/>
      <c r="AT258" s="216" t="s">
        <v>238</v>
      </c>
      <c r="AU258" s="216" t="s">
        <v>85</v>
      </c>
      <c r="AV258" s="14" t="s">
        <v>85</v>
      </c>
      <c r="AW258" s="14" t="s">
        <v>35</v>
      </c>
      <c r="AX258" s="14" t="s">
        <v>74</v>
      </c>
      <c r="AY258" s="216" t="s">
        <v>228</v>
      </c>
    </row>
    <row r="259" spans="2:51" s="13" customFormat="1" ht="11.25">
      <c r="B259" s="195"/>
      <c r="C259" s="196"/>
      <c r="D259" s="197" t="s">
        <v>238</v>
      </c>
      <c r="E259" s="198" t="s">
        <v>28</v>
      </c>
      <c r="F259" s="199" t="s">
        <v>1335</v>
      </c>
      <c r="G259" s="196"/>
      <c r="H259" s="198" t="s">
        <v>28</v>
      </c>
      <c r="I259" s="200"/>
      <c r="J259" s="196"/>
      <c r="K259" s="196"/>
      <c r="L259" s="201"/>
      <c r="M259" s="202"/>
      <c r="N259" s="203"/>
      <c r="O259" s="203"/>
      <c r="P259" s="203"/>
      <c r="Q259" s="203"/>
      <c r="R259" s="203"/>
      <c r="S259" s="203"/>
      <c r="T259" s="204"/>
      <c r="AT259" s="205" t="s">
        <v>238</v>
      </c>
      <c r="AU259" s="205" t="s">
        <v>85</v>
      </c>
      <c r="AV259" s="13" t="s">
        <v>82</v>
      </c>
      <c r="AW259" s="13" t="s">
        <v>35</v>
      </c>
      <c r="AX259" s="13" t="s">
        <v>74</v>
      </c>
      <c r="AY259" s="205" t="s">
        <v>228</v>
      </c>
    </row>
    <row r="260" spans="2:51" s="14" customFormat="1" ht="11.25">
      <c r="B260" s="206"/>
      <c r="C260" s="207"/>
      <c r="D260" s="197" t="s">
        <v>238</v>
      </c>
      <c r="E260" s="208" t="s">
        <v>28</v>
      </c>
      <c r="F260" s="209" t="s">
        <v>272</v>
      </c>
      <c r="G260" s="207"/>
      <c r="H260" s="210">
        <v>8</v>
      </c>
      <c r="I260" s="211"/>
      <c r="J260" s="207"/>
      <c r="K260" s="207"/>
      <c r="L260" s="212"/>
      <c r="M260" s="213"/>
      <c r="N260" s="214"/>
      <c r="O260" s="214"/>
      <c r="P260" s="214"/>
      <c r="Q260" s="214"/>
      <c r="R260" s="214"/>
      <c r="S260" s="214"/>
      <c r="T260" s="215"/>
      <c r="AT260" s="216" t="s">
        <v>238</v>
      </c>
      <c r="AU260" s="216" t="s">
        <v>85</v>
      </c>
      <c r="AV260" s="14" t="s">
        <v>85</v>
      </c>
      <c r="AW260" s="14" t="s">
        <v>35</v>
      </c>
      <c r="AX260" s="14" t="s">
        <v>74</v>
      </c>
      <c r="AY260" s="216" t="s">
        <v>228</v>
      </c>
    </row>
    <row r="261" spans="2:51" s="13" customFormat="1" ht="11.25">
      <c r="B261" s="195"/>
      <c r="C261" s="196"/>
      <c r="D261" s="197" t="s">
        <v>238</v>
      </c>
      <c r="E261" s="198" t="s">
        <v>28</v>
      </c>
      <c r="F261" s="199" t="s">
        <v>1336</v>
      </c>
      <c r="G261" s="196"/>
      <c r="H261" s="198" t="s">
        <v>28</v>
      </c>
      <c r="I261" s="200"/>
      <c r="J261" s="196"/>
      <c r="K261" s="196"/>
      <c r="L261" s="201"/>
      <c r="M261" s="202"/>
      <c r="N261" s="203"/>
      <c r="O261" s="203"/>
      <c r="P261" s="203"/>
      <c r="Q261" s="203"/>
      <c r="R261" s="203"/>
      <c r="S261" s="203"/>
      <c r="T261" s="204"/>
      <c r="AT261" s="205" t="s">
        <v>238</v>
      </c>
      <c r="AU261" s="205" t="s">
        <v>85</v>
      </c>
      <c r="AV261" s="13" t="s">
        <v>82</v>
      </c>
      <c r="AW261" s="13" t="s">
        <v>35</v>
      </c>
      <c r="AX261" s="13" t="s">
        <v>74</v>
      </c>
      <c r="AY261" s="205" t="s">
        <v>228</v>
      </c>
    </row>
    <row r="262" spans="2:51" s="14" customFormat="1" ht="11.25">
      <c r="B262" s="206"/>
      <c r="C262" s="207"/>
      <c r="D262" s="197" t="s">
        <v>238</v>
      </c>
      <c r="E262" s="208" t="s">
        <v>28</v>
      </c>
      <c r="F262" s="209" t="s">
        <v>176</v>
      </c>
      <c r="G262" s="207"/>
      <c r="H262" s="210">
        <v>4</v>
      </c>
      <c r="I262" s="211"/>
      <c r="J262" s="207"/>
      <c r="K262" s="207"/>
      <c r="L262" s="212"/>
      <c r="M262" s="213"/>
      <c r="N262" s="214"/>
      <c r="O262" s="214"/>
      <c r="P262" s="214"/>
      <c r="Q262" s="214"/>
      <c r="R262" s="214"/>
      <c r="S262" s="214"/>
      <c r="T262" s="215"/>
      <c r="AT262" s="216" t="s">
        <v>238</v>
      </c>
      <c r="AU262" s="216" t="s">
        <v>85</v>
      </c>
      <c r="AV262" s="14" t="s">
        <v>85</v>
      </c>
      <c r="AW262" s="14" t="s">
        <v>35</v>
      </c>
      <c r="AX262" s="14" t="s">
        <v>74</v>
      </c>
      <c r="AY262" s="216" t="s">
        <v>228</v>
      </c>
    </row>
    <row r="263" spans="2:51" s="13" customFormat="1" ht="11.25">
      <c r="B263" s="195"/>
      <c r="C263" s="196"/>
      <c r="D263" s="197" t="s">
        <v>238</v>
      </c>
      <c r="E263" s="198" t="s">
        <v>28</v>
      </c>
      <c r="F263" s="199" t="s">
        <v>1337</v>
      </c>
      <c r="G263" s="196"/>
      <c r="H263" s="198" t="s">
        <v>28</v>
      </c>
      <c r="I263" s="200"/>
      <c r="J263" s="196"/>
      <c r="K263" s="196"/>
      <c r="L263" s="201"/>
      <c r="M263" s="202"/>
      <c r="N263" s="203"/>
      <c r="O263" s="203"/>
      <c r="P263" s="203"/>
      <c r="Q263" s="203"/>
      <c r="R263" s="203"/>
      <c r="S263" s="203"/>
      <c r="T263" s="204"/>
      <c r="AT263" s="205" t="s">
        <v>238</v>
      </c>
      <c r="AU263" s="205" t="s">
        <v>85</v>
      </c>
      <c r="AV263" s="13" t="s">
        <v>82</v>
      </c>
      <c r="AW263" s="13" t="s">
        <v>35</v>
      </c>
      <c r="AX263" s="13" t="s">
        <v>74</v>
      </c>
      <c r="AY263" s="205" t="s">
        <v>228</v>
      </c>
    </row>
    <row r="264" spans="2:51" s="14" customFormat="1" ht="11.25">
      <c r="B264" s="206"/>
      <c r="C264" s="207"/>
      <c r="D264" s="197" t="s">
        <v>238</v>
      </c>
      <c r="E264" s="208" t="s">
        <v>28</v>
      </c>
      <c r="F264" s="209" t="s">
        <v>246</v>
      </c>
      <c r="G264" s="207"/>
      <c r="H264" s="210">
        <v>3</v>
      </c>
      <c r="I264" s="211"/>
      <c r="J264" s="207"/>
      <c r="K264" s="207"/>
      <c r="L264" s="212"/>
      <c r="M264" s="213"/>
      <c r="N264" s="214"/>
      <c r="O264" s="214"/>
      <c r="P264" s="214"/>
      <c r="Q264" s="214"/>
      <c r="R264" s="214"/>
      <c r="S264" s="214"/>
      <c r="T264" s="215"/>
      <c r="AT264" s="216" t="s">
        <v>238</v>
      </c>
      <c r="AU264" s="216" t="s">
        <v>85</v>
      </c>
      <c r="AV264" s="14" t="s">
        <v>85</v>
      </c>
      <c r="AW264" s="14" t="s">
        <v>35</v>
      </c>
      <c r="AX264" s="14" t="s">
        <v>74</v>
      </c>
      <c r="AY264" s="216" t="s">
        <v>228</v>
      </c>
    </row>
    <row r="265" spans="2:51" s="16" customFormat="1" ht="11.25">
      <c r="B265" s="238"/>
      <c r="C265" s="239"/>
      <c r="D265" s="197" t="s">
        <v>238</v>
      </c>
      <c r="E265" s="240" t="s">
        <v>1197</v>
      </c>
      <c r="F265" s="241" t="s">
        <v>554</v>
      </c>
      <c r="G265" s="239"/>
      <c r="H265" s="242">
        <v>29</v>
      </c>
      <c r="I265" s="243"/>
      <c r="J265" s="239"/>
      <c r="K265" s="239"/>
      <c r="L265" s="244"/>
      <c r="M265" s="245"/>
      <c r="N265" s="246"/>
      <c r="O265" s="246"/>
      <c r="P265" s="246"/>
      <c r="Q265" s="246"/>
      <c r="R265" s="246"/>
      <c r="S265" s="246"/>
      <c r="T265" s="247"/>
      <c r="AT265" s="248" t="s">
        <v>238</v>
      </c>
      <c r="AU265" s="248" t="s">
        <v>85</v>
      </c>
      <c r="AV265" s="16" t="s">
        <v>246</v>
      </c>
      <c r="AW265" s="16" t="s">
        <v>35</v>
      </c>
      <c r="AX265" s="16" t="s">
        <v>74</v>
      </c>
      <c r="AY265" s="248" t="s">
        <v>228</v>
      </c>
    </row>
    <row r="266" spans="2:51" s="13" customFormat="1" ht="11.25">
      <c r="B266" s="195"/>
      <c r="C266" s="196"/>
      <c r="D266" s="197" t="s">
        <v>238</v>
      </c>
      <c r="E266" s="198" t="s">
        <v>28</v>
      </c>
      <c r="F266" s="199" t="s">
        <v>1338</v>
      </c>
      <c r="G266" s="196"/>
      <c r="H266" s="198" t="s">
        <v>28</v>
      </c>
      <c r="I266" s="200"/>
      <c r="J266" s="196"/>
      <c r="K266" s="196"/>
      <c r="L266" s="201"/>
      <c r="M266" s="202"/>
      <c r="N266" s="203"/>
      <c r="O266" s="203"/>
      <c r="P266" s="203"/>
      <c r="Q266" s="203"/>
      <c r="R266" s="203"/>
      <c r="S266" s="203"/>
      <c r="T266" s="204"/>
      <c r="AT266" s="205" t="s">
        <v>238</v>
      </c>
      <c r="AU266" s="205" t="s">
        <v>85</v>
      </c>
      <c r="AV266" s="13" t="s">
        <v>82</v>
      </c>
      <c r="AW266" s="13" t="s">
        <v>35</v>
      </c>
      <c r="AX266" s="13" t="s">
        <v>74</v>
      </c>
      <c r="AY266" s="205" t="s">
        <v>228</v>
      </c>
    </row>
    <row r="267" spans="2:51" s="13" customFormat="1" ht="11.25">
      <c r="B267" s="195"/>
      <c r="C267" s="196"/>
      <c r="D267" s="197" t="s">
        <v>238</v>
      </c>
      <c r="E267" s="198" t="s">
        <v>28</v>
      </c>
      <c r="F267" s="199" t="s">
        <v>1227</v>
      </c>
      <c r="G267" s="196"/>
      <c r="H267" s="198" t="s">
        <v>28</v>
      </c>
      <c r="I267" s="200"/>
      <c r="J267" s="196"/>
      <c r="K267" s="196"/>
      <c r="L267" s="201"/>
      <c r="M267" s="202"/>
      <c r="N267" s="203"/>
      <c r="O267" s="203"/>
      <c r="P267" s="203"/>
      <c r="Q267" s="203"/>
      <c r="R267" s="203"/>
      <c r="S267" s="203"/>
      <c r="T267" s="204"/>
      <c r="AT267" s="205" t="s">
        <v>238</v>
      </c>
      <c r="AU267" s="205" t="s">
        <v>85</v>
      </c>
      <c r="AV267" s="13" t="s">
        <v>82</v>
      </c>
      <c r="AW267" s="13" t="s">
        <v>35</v>
      </c>
      <c r="AX267" s="13" t="s">
        <v>74</v>
      </c>
      <c r="AY267" s="205" t="s">
        <v>228</v>
      </c>
    </row>
    <row r="268" spans="2:51" s="13" customFormat="1" ht="11.25">
      <c r="B268" s="195"/>
      <c r="C268" s="196"/>
      <c r="D268" s="197" t="s">
        <v>238</v>
      </c>
      <c r="E268" s="198" t="s">
        <v>28</v>
      </c>
      <c r="F268" s="199" t="s">
        <v>1339</v>
      </c>
      <c r="G268" s="196"/>
      <c r="H268" s="198" t="s">
        <v>28</v>
      </c>
      <c r="I268" s="200"/>
      <c r="J268" s="196"/>
      <c r="K268" s="196"/>
      <c r="L268" s="201"/>
      <c r="M268" s="202"/>
      <c r="N268" s="203"/>
      <c r="O268" s="203"/>
      <c r="P268" s="203"/>
      <c r="Q268" s="203"/>
      <c r="R268" s="203"/>
      <c r="S268" s="203"/>
      <c r="T268" s="204"/>
      <c r="AT268" s="205" t="s">
        <v>238</v>
      </c>
      <c r="AU268" s="205" t="s">
        <v>85</v>
      </c>
      <c r="AV268" s="13" t="s">
        <v>82</v>
      </c>
      <c r="AW268" s="13" t="s">
        <v>35</v>
      </c>
      <c r="AX268" s="13" t="s">
        <v>74</v>
      </c>
      <c r="AY268" s="205" t="s">
        <v>228</v>
      </c>
    </row>
    <row r="269" spans="2:51" s="14" customFormat="1" ht="11.25">
      <c r="B269" s="206"/>
      <c r="C269" s="207"/>
      <c r="D269" s="197" t="s">
        <v>238</v>
      </c>
      <c r="E269" s="208" t="s">
        <v>28</v>
      </c>
      <c r="F269" s="209" t="s">
        <v>246</v>
      </c>
      <c r="G269" s="207"/>
      <c r="H269" s="210">
        <v>3</v>
      </c>
      <c r="I269" s="211"/>
      <c r="J269" s="207"/>
      <c r="K269" s="207"/>
      <c r="L269" s="212"/>
      <c r="M269" s="213"/>
      <c r="N269" s="214"/>
      <c r="O269" s="214"/>
      <c r="P269" s="214"/>
      <c r="Q269" s="214"/>
      <c r="R269" s="214"/>
      <c r="S269" s="214"/>
      <c r="T269" s="215"/>
      <c r="AT269" s="216" t="s">
        <v>238</v>
      </c>
      <c r="AU269" s="216" t="s">
        <v>85</v>
      </c>
      <c r="AV269" s="14" t="s">
        <v>85</v>
      </c>
      <c r="AW269" s="14" t="s">
        <v>35</v>
      </c>
      <c r="AX269" s="14" t="s">
        <v>74</v>
      </c>
      <c r="AY269" s="216" t="s">
        <v>228</v>
      </c>
    </row>
    <row r="270" spans="2:51" s="13" customFormat="1" ht="11.25">
      <c r="B270" s="195"/>
      <c r="C270" s="196"/>
      <c r="D270" s="197" t="s">
        <v>238</v>
      </c>
      <c r="E270" s="198" t="s">
        <v>28</v>
      </c>
      <c r="F270" s="199" t="s">
        <v>1340</v>
      </c>
      <c r="G270" s="196"/>
      <c r="H270" s="198" t="s">
        <v>28</v>
      </c>
      <c r="I270" s="200"/>
      <c r="J270" s="196"/>
      <c r="K270" s="196"/>
      <c r="L270" s="201"/>
      <c r="M270" s="202"/>
      <c r="N270" s="203"/>
      <c r="O270" s="203"/>
      <c r="P270" s="203"/>
      <c r="Q270" s="203"/>
      <c r="R270" s="203"/>
      <c r="S270" s="203"/>
      <c r="T270" s="204"/>
      <c r="AT270" s="205" t="s">
        <v>238</v>
      </c>
      <c r="AU270" s="205" t="s">
        <v>85</v>
      </c>
      <c r="AV270" s="13" t="s">
        <v>82</v>
      </c>
      <c r="AW270" s="13" t="s">
        <v>35</v>
      </c>
      <c r="AX270" s="13" t="s">
        <v>74</v>
      </c>
      <c r="AY270" s="205" t="s">
        <v>228</v>
      </c>
    </row>
    <row r="271" spans="2:51" s="14" customFormat="1" ht="11.25">
      <c r="B271" s="206"/>
      <c r="C271" s="207"/>
      <c r="D271" s="197" t="s">
        <v>238</v>
      </c>
      <c r="E271" s="208" t="s">
        <v>28</v>
      </c>
      <c r="F271" s="209" t="s">
        <v>246</v>
      </c>
      <c r="G271" s="207"/>
      <c r="H271" s="210">
        <v>3</v>
      </c>
      <c r="I271" s="211"/>
      <c r="J271" s="207"/>
      <c r="K271" s="207"/>
      <c r="L271" s="212"/>
      <c r="M271" s="213"/>
      <c r="N271" s="214"/>
      <c r="O271" s="214"/>
      <c r="P271" s="214"/>
      <c r="Q271" s="214"/>
      <c r="R271" s="214"/>
      <c r="S271" s="214"/>
      <c r="T271" s="215"/>
      <c r="AT271" s="216" t="s">
        <v>238</v>
      </c>
      <c r="AU271" s="216" t="s">
        <v>85</v>
      </c>
      <c r="AV271" s="14" t="s">
        <v>85</v>
      </c>
      <c r="AW271" s="14" t="s">
        <v>35</v>
      </c>
      <c r="AX271" s="14" t="s">
        <v>74</v>
      </c>
      <c r="AY271" s="216" t="s">
        <v>228</v>
      </c>
    </row>
    <row r="272" spans="2:51" s="13" customFormat="1" ht="11.25">
      <c r="B272" s="195"/>
      <c r="C272" s="196"/>
      <c r="D272" s="197" t="s">
        <v>238</v>
      </c>
      <c r="E272" s="198" t="s">
        <v>28</v>
      </c>
      <c r="F272" s="199" t="s">
        <v>1294</v>
      </c>
      <c r="G272" s="196"/>
      <c r="H272" s="198" t="s">
        <v>28</v>
      </c>
      <c r="I272" s="200"/>
      <c r="J272" s="196"/>
      <c r="K272" s="196"/>
      <c r="L272" s="201"/>
      <c r="M272" s="202"/>
      <c r="N272" s="203"/>
      <c r="O272" s="203"/>
      <c r="P272" s="203"/>
      <c r="Q272" s="203"/>
      <c r="R272" s="203"/>
      <c r="S272" s="203"/>
      <c r="T272" s="204"/>
      <c r="AT272" s="205" t="s">
        <v>238</v>
      </c>
      <c r="AU272" s="205" t="s">
        <v>85</v>
      </c>
      <c r="AV272" s="13" t="s">
        <v>82</v>
      </c>
      <c r="AW272" s="13" t="s">
        <v>35</v>
      </c>
      <c r="AX272" s="13" t="s">
        <v>74</v>
      </c>
      <c r="AY272" s="205" t="s">
        <v>228</v>
      </c>
    </row>
    <row r="273" spans="2:51" s="13" customFormat="1" ht="11.25">
      <c r="B273" s="195"/>
      <c r="C273" s="196"/>
      <c r="D273" s="197" t="s">
        <v>238</v>
      </c>
      <c r="E273" s="198" t="s">
        <v>28</v>
      </c>
      <c r="F273" s="199" t="s">
        <v>1300</v>
      </c>
      <c r="G273" s="196"/>
      <c r="H273" s="198" t="s">
        <v>28</v>
      </c>
      <c r="I273" s="200"/>
      <c r="J273" s="196"/>
      <c r="K273" s="196"/>
      <c r="L273" s="201"/>
      <c r="M273" s="202"/>
      <c r="N273" s="203"/>
      <c r="O273" s="203"/>
      <c r="P273" s="203"/>
      <c r="Q273" s="203"/>
      <c r="R273" s="203"/>
      <c r="S273" s="203"/>
      <c r="T273" s="204"/>
      <c r="AT273" s="205" t="s">
        <v>238</v>
      </c>
      <c r="AU273" s="205" t="s">
        <v>85</v>
      </c>
      <c r="AV273" s="13" t="s">
        <v>82</v>
      </c>
      <c r="AW273" s="13" t="s">
        <v>35</v>
      </c>
      <c r="AX273" s="13" t="s">
        <v>74</v>
      </c>
      <c r="AY273" s="205" t="s">
        <v>228</v>
      </c>
    </row>
    <row r="274" spans="2:51" s="14" customFormat="1" ht="11.25">
      <c r="B274" s="206"/>
      <c r="C274" s="207"/>
      <c r="D274" s="197" t="s">
        <v>238</v>
      </c>
      <c r="E274" s="208" t="s">
        <v>28</v>
      </c>
      <c r="F274" s="209" t="s">
        <v>1341</v>
      </c>
      <c r="G274" s="207"/>
      <c r="H274" s="210">
        <v>12</v>
      </c>
      <c r="I274" s="211"/>
      <c r="J274" s="207"/>
      <c r="K274" s="207"/>
      <c r="L274" s="212"/>
      <c r="M274" s="213"/>
      <c r="N274" s="214"/>
      <c r="O274" s="214"/>
      <c r="P274" s="214"/>
      <c r="Q274" s="214"/>
      <c r="R274" s="214"/>
      <c r="S274" s="214"/>
      <c r="T274" s="215"/>
      <c r="AT274" s="216" t="s">
        <v>238</v>
      </c>
      <c r="AU274" s="216" t="s">
        <v>85</v>
      </c>
      <c r="AV274" s="14" t="s">
        <v>85</v>
      </c>
      <c r="AW274" s="14" t="s">
        <v>35</v>
      </c>
      <c r="AX274" s="14" t="s">
        <v>74</v>
      </c>
      <c r="AY274" s="216" t="s">
        <v>228</v>
      </c>
    </row>
    <row r="275" spans="2:51" s="16" customFormat="1" ht="11.25">
      <c r="B275" s="238"/>
      <c r="C275" s="239"/>
      <c r="D275" s="197" t="s">
        <v>238</v>
      </c>
      <c r="E275" s="240" t="s">
        <v>1198</v>
      </c>
      <c r="F275" s="241" t="s">
        <v>554</v>
      </c>
      <c r="G275" s="239"/>
      <c r="H275" s="242">
        <v>18</v>
      </c>
      <c r="I275" s="243"/>
      <c r="J275" s="239"/>
      <c r="K275" s="239"/>
      <c r="L275" s="244"/>
      <c r="M275" s="245"/>
      <c r="N275" s="246"/>
      <c r="O275" s="246"/>
      <c r="P275" s="246"/>
      <c r="Q275" s="246"/>
      <c r="R275" s="246"/>
      <c r="S275" s="246"/>
      <c r="T275" s="247"/>
      <c r="AT275" s="248" t="s">
        <v>238</v>
      </c>
      <c r="AU275" s="248" t="s">
        <v>85</v>
      </c>
      <c r="AV275" s="16" t="s">
        <v>246</v>
      </c>
      <c r="AW275" s="16" t="s">
        <v>35</v>
      </c>
      <c r="AX275" s="16" t="s">
        <v>74</v>
      </c>
      <c r="AY275" s="248" t="s">
        <v>228</v>
      </c>
    </row>
    <row r="276" spans="2:51" s="13" customFormat="1" ht="11.25">
      <c r="B276" s="195"/>
      <c r="C276" s="196"/>
      <c r="D276" s="197" t="s">
        <v>238</v>
      </c>
      <c r="E276" s="198" t="s">
        <v>28</v>
      </c>
      <c r="F276" s="199" t="s">
        <v>1342</v>
      </c>
      <c r="G276" s="196"/>
      <c r="H276" s="198" t="s">
        <v>28</v>
      </c>
      <c r="I276" s="200"/>
      <c r="J276" s="196"/>
      <c r="K276" s="196"/>
      <c r="L276" s="201"/>
      <c r="M276" s="202"/>
      <c r="N276" s="203"/>
      <c r="O276" s="203"/>
      <c r="P276" s="203"/>
      <c r="Q276" s="203"/>
      <c r="R276" s="203"/>
      <c r="S276" s="203"/>
      <c r="T276" s="204"/>
      <c r="AT276" s="205" t="s">
        <v>238</v>
      </c>
      <c r="AU276" s="205" t="s">
        <v>85</v>
      </c>
      <c r="AV276" s="13" t="s">
        <v>82</v>
      </c>
      <c r="AW276" s="13" t="s">
        <v>35</v>
      </c>
      <c r="AX276" s="13" t="s">
        <v>74</v>
      </c>
      <c r="AY276" s="205" t="s">
        <v>228</v>
      </c>
    </row>
    <row r="277" spans="2:51" s="13" customFormat="1" ht="11.25">
      <c r="B277" s="195"/>
      <c r="C277" s="196"/>
      <c r="D277" s="197" t="s">
        <v>238</v>
      </c>
      <c r="E277" s="198" t="s">
        <v>28</v>
      </c>
      <c r="F277" s="199" t="s">
        <v>1227</v>
      </c>
      <c r="G277" s="196"/>
      <c r="H277" s="198" t="s">
        <v>28</v>
      </c>
      <c r="I277" s="200"/>
      <c r="J277" s="196"/>
      <c r="K277" s="196"/>
      <c r="L277" s="201"/>
      <c r="M277" s="202"/>
      <c r="N277" s="203"/>
      <c r="O277" s="203"/>
      <c r="P277" s="203"/>
      <c r="Q277" s="203"/>
      <c r="R277" s="203"/>
      <c r="S277" s="203"/>
      <c r="T277" s="204"/>
      <c r="AT277" s="205" t="s">
        <v>238</v>
      </c>
      <c r="AU277" s="205" t="s">
        <v>85</v>
      </c>
      <c r="AV277" s="13" t="s">
        <v>82</v>
      </c>
      <c r="AW277" s="13" t="s">
        <v>35</v>
      </c>
      <c r="AX277" s="13" t="s">
        <v>74</v>
      </c>
      <c r="AY277" s="205" t="s">
        <v>228</v>
      </c>
    </row>
    <row r="278" spans="2:51" s="13" customFormat="1" ht="11.25">
      <c r="B278" s="195"/>
      <c r="C278" s="196"/>
      <c r="D278" s="197" t="s">
        <v>238</v>
      </c>
      <c r="E278" s="198" t="s">
        <v>28</v>
      </c>
      <c r="F278" s="199" t="s">
        <v>1332</v>
      </c>
      <c r="G278" s="196"/>
      <c r="H278" s="198" t="s">
        <v>28</v>
      </c>
      <c r="I278" s="200"/>
      <c r="J278" s="196"/>
      <c r="K278" s="196"/>
      <c r="L278" s="201"/>
      <c r="M278" s="202"/>
      <c r="N278" s="203"/>
      <c r="O278" s="203"/>
      <c r="P278" s="203"/>
      <c r="Q278" s="203"/>
      <c r="R278" s="203"/>
      <c r="S278" s="203"/>
      <c r="T278" s="204"/>
      <c r="AT278" s="205" t="s">
        <v>238</v>
      </c>
      <c r="AU278" s="205" t="s">
        <v>85</v>
      </c>
      <c r="AV278" s="13" t="s">
        <v>82</v>
      </c>
      <c r="AW278" s="13" t="s">
        <v>35</v>
      </c>
      <c r="AX278" s="13" t="s">
        <v>74</v>
      </c>
      <c r="AY278" s="205" t="s">
        <v>228</v>
      </c>
    </row>
    <row r="279" spans="2:51" s="13" customFormat="1" ht="11.25">
      <c r="B279" s="195"/>
      <c r="C279" s="196"/>
      <c r="D279" s="197" t="s">
        <v>238</v>
      </c>
      <c r="E279" s="198" t="s">
        <v>28</v>
      </c>
      <c r="F279" s="199" t="s">
        <v>1300</v>
      </c>
      <c r="G279" s="196"/>
      <c r="H279" s="198" t="s">
        <v>28</v>
      </c>
      <c r="I279" s="200"/>
      <c r="J279" s="196"/>
      <c r="K279" s="196"/>
      <c r="L279" s="201"/>
      <c r="M279" s="202"/>
      <c r="N279" s="203"/>
      <c r="O279" s="203"/>
      <c r="P279" s="203"/>
      <c r="Q279" s="203"/>
      <c r="R279" s="203"/>
      <c r="S279" s="203"/>
      <c r="T279" s="204"/>
      <c r="AT279" s="205" t="s">
        <v>238</v>
      </c>
      <c r="AU279" s="205" t="s">
        <v>85</v>
      </c>
      <c r="AV279" s="13" t="s">
        <v>82</v>
      </c>
      <c r="AW279" s="13" t="s">
        <v>35</v>
      </c>
      <c r="AX279" s="13" t="s">
        <v>74</v>
      </c>
      <c r="AY279" s="205" t="s">
        <v>228</v>
      </c>
    </row>
    <row r="280" spans="2:51" s="14" customFormat="1" ht="11.25">
      <c r="B280" s="206"/>
      <c r="C280" s="207"/>
      <c r="D280" s="197" t="s">
        <v>238</v>
      </c>
      <c r="E280" s="208" t="s">
        <v>28</v>
      </c>
      <c r="F280" s="209" t="s">
        <v>246</v>
      </c>
      <c r="G280" s="207"/>
      <c r="H280" s="210">
        <v>3</v>
      </c>
      <c r="I280" s="211"/>
      <c r="J280" s="207"/>
      <c r="K280" s="207"/>
      <c r="L280" s="212"/>
      <c r="M280" s="213"/>
      <c r="N280" s="214"/>
      <c r="O280" s="214"/>
      <c r="P280" s="214"/>
      <c r="Q280" s="214"/>
      <c r="R280" s="214"/>
      <c r="S280" s="214"/>
      <c r="T280" s="215"/>
      <c r="AT280" s="216" t="s">
        <v>238</v>
      </c>
      <c r="AU280" s="216" t="s">
        <v>85</v>
      </c>
      <c r="AV280" s="14" t="s">
        <v>85</v>
      </c>
      <c r="AW280" s="14" t="s">
        <v>35</v>
      </c>
      <c r="AX280" s="14" t="s">
        <v>74</v>
      </c>
      <c r="AY280" s="216" t="s">
        <v>228</v>
      </c>
    </row>
    <row r="281" spans="2:51" s="13" customFormat="1" ht="11.25">
      <c r="B281" s="195"/>
      <c r="C281" s="196"/>
      <c r="D281" s="197" t="s">
        <v>238</v>
      </c>
      <c r="E281" s="198" t="s">
        <v>28</v>
      </c>
      <c r="F281" s="199" t="s">
        <v>1343</v>
      </c>
      <c r="G281" s="196"/>
      <c r="H281" s="198" t="s">
        <v>28</v>
      </c>
      <c r="I281" s="200"/>
      <c r="J281" s="196"/>
      <c r="K281" s="196"/>
      <c r="L281" s="201"/>
      <c r="M281" s="202"/>
      <c r="N281" s="203"/>
      <c r="O281" s="203"/>
      <c r="P281" s="203"/>
      <c r="Q281" s="203"/>
      <c r="R281" s="203"/>
      <c r="S281" s="203"/>
      <c r="T281" s="204"/>
      <c r="AT281" s="205" t="s">
        <v>238</v>
      </c>
      <c r="AU281" s="205" t="s">
        <v>85</v>
      </c>
      <c r="AV281" s="13" t="s">
        <v>82</v>
      </c>
      <c r="AW281" s="13" t="s">
        <v>35</v>
      </c>
      <c r="AX281" s="13" t="s">
        <v>74</v>
      </c>
      <c r="AY281" s="205" t="s">
        <v>228</v>
      </c>
    </row>
    <row r="282" spans="2:51" s="14" customFormat="1" ht="11.25">
      <c r="B282" s="206"/>
      <c r="C282" s="207"/>
      <c r="D282" s="197" t="s">
        <v>238</v>
      </c>
      <c r="E282" s="208" t="s">
        <v>28</v>
      </c>
      <c r="F282" s="209" t="s">
        <v>256</v>
      </c>
      <c r="G282" s="207"/>
      <c r="H282" s="210">
        <v>5</v>
      </c>
      <c r="I282" s="211"/>
      <c r="J282" s="207"/>
      <c r="K282" s="207"/>
      <c r="L282" s="212"/>
      <c r="M282" s="213"/>
      <c r="N282" s="214"/>
      <c r="O282" s="214"/>
      <c r="P282" s="214"/>
      <c r="Q282" s="214"/>
      <c r="R282" s="214"/>
      <c r="S282" s="214"/>
      <c r="T282" s="215"/>
      <c r="AT282" s="216" t="s">
        <v>238</v>
      </c>
      <c r="AU282" s="216" t="s">
        <v>85</v>
      </c>
      <c r="AV282" s="14" t="s">
        <v>85</v>
      </c>
      <c r="AW282" s="14" t="s">
        <v>35</v>
      </c>
      <c r="AX282" s="14" t="s">
        <v>74</v>
      </c>
      <c r="AY282" s="216" t="s">
        <v>228</v>
      </c>
    </row>
    <row r="283" spans="2:51" s="16" customFormat="1" ht="11.25">
      <c r="B283" s="238"/>
      <c r="C283" s="239"/>
      <c r="D283" s="197" t="s">
        <v>238</v>
      </c>
      <c r="E283" s="240" t="s">
        <v>1199</v>
      </c>
      <c r="F283" s="241" t="s">
        <v>554</v>
      </c>
      <c r="G283" s="239"/>
      <c r="H283" s="242">
        <v>8</v>
      </c>
      <c r="I283" s="243"/>
      <c r="J283" s="239"/>
      <c r="K283" s="239"/>
      <c r="L283" s="244"/>
      <c r="M283" s="245"/>
      <c r="N283" s="246"/>
      <c r="O283" s="246"/>
      <c r="P283" s="246"/>
      <c r="Q283" s="246"/>
      <c r="R283" s="246"/>
      <c r="S283" s="246"/>
      <c r="T283" s="247"/>
      <c r="AT283" s="248" t="s">
        <v>238</v>
      </c>
      <c r="AU283" s="248" t="s">
        <v>85</v>
      </c>
      <c r="AV283" s="16" t="s">
        <v>246</v>
      </c>
      <c r="AW283" s="16" t="s">
        <v>35</v>
      </c>
      <c r="AX283" s="16" t="s">
        <v>74</v>
      </c>
      <c r="AY283" s="248" t="s">
        <v>228</v>
      </c>
    </row>
    <row r="284" spans="2:51" s="15" customFormat="1" ht="11.25">
      <c r="B284" s="217"/>
      <c r="C284" s="218"/>
      <c r="D284" s="197" t="s">
        <v>238</v>
      </c>
      <c r="E284" s="219" t="s">
        <v>28</v>
      </c>
      <c r="F284" s="220" t="s">
        <v>241</v>
      </c>
      <c r="G284" s="218"/>
      <c r="H284" s="221">
        <v>55</v>
      </c>
      <c r="I284" s="222"/>
      <c r="J284" s="218"/>
      <c r="K284" s="218"/>
      <c r="L284" s="223"/>
      <c r="M284" s="224"/>
      <c r="N284" s="225"/>
      <c r="O284" s="225"/>
      <c r="P284" s="225"/>
      <c r="Q284" s="225"/>
      <c r="R284" s="225"/>
      <c r="S284" s="225"/>
      <c r="T284" s="226"/>
      <c r="AT284" s="227" t="s">
        <v>238</v>
      </c>
      <c r="AU284" s="227" t="s">
        <v>85</v>
      </c>
      <c r="AV284" s="15" t="s">
        <v>176</v>
      </c>
      <c r="AW284" s="15" t="s">
        <v>35</v>
      </c>
      <c r="AX284" s="15" t="s">
        <v>82</v>
      </c>
      <c r="AY284" s="227" t="s">
        <v>228</v>
      </c>
    </row>
    <row r="285" spans="1:65" s="2" customFormat="1" ht="16.5" customHeight="1">
      <c r="A285" s="36"/>
      <c r="B285" s="37"/>
      <c r="C285" s="228" t="s">
        <v>320</v>
      </c>
      <c r="D285" s="228" t="s">
        <v>395</v>
      </c>
      <c r="E285" s="229" t="s">
        <v>1344</v>
      </c>
      <c r="F285" s="230" t="s">
        <v>1345</v>
      </c>
      <c r="G285" s="231" t="s">
        <v>510</v>
      </c>
      <c r="H285" s="232">
        <v>29</v>
      </c>
      <c r="I285" s="233"/>
      <c r="J285" s="234">
        <f>ROUND(I285*H285,2)</f>
        <v>0</v>
      </c>
      <c r="K285" s="230" t="s">
        <v>28</v>
      </c>
      <c r="L285" s="235"/>
      <c r="M285" s="236" t="s">
        <v>28</v>
      </c>
      <c r="N285" s="237" t="s">
        <v>45</v>
      </c>
      <c r="O285" s="66"/>
      <c r="P285" s="186">
        <f>O285*H285</f>
        <v>0</v>
      </c>
      <c r="Q285" s="186">
        <v>0.0008</v>
      </c>
      <c r="R285" s="186">
        <f>Q285*H285</f>
        <v>0.023200000000000002</v>
      </c>
      <c r="S285" s="186">
        <v>0</v>
      </c>
      <c r="T285" s="187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88" t="s">
        <v>272</v>
      </c>
      <c r="AT285" s="188" t="s">
        <v>395</v>
      </c>
      <c r="AU285" s="188" t="s">
        <v>85</v>
      </c>
      <c r="AY285" s="19" t="s">
        <v>228</v>
      </c>
      <c r="BE285" s="189">
        <f>IF(N285="základní",J285,0)</f>
        <v>0</v>
      </c>
      <c r="BF285" s="189">
        <f>IF(N285="snížená",J285,0)</f>
        <v>0</v>
      </c>
      <c r="BG285" s="189">
        <f>IF(N285="zákl. přenesená",J285,0)</f>
        <v>0</v>
      </c>
      <c r="BH285" s="189">
        <f>IF(N285="sníž. přenesená",J285,0)</f>
        <v>0</v>
      </c>
      <c r="BI285" s="189">
        <f>IF(N285="nulová",J285,0)</f>
        <v>0</v>
      </c>
      <c r="BJ285" s="19" t="s">
        <v>82</v>
      </c>
      <c r="BK285" s="189">
        <f>ROUND(I285*H285,2)</f>
        <v>0</v>
      </c>
      <c r="BL285" s="19" t="s">
        <v>176</v>
      </c>
      <c r="BM285" s="188" t="s">
        <v>1346</v>
      </c>
    </row>
    <row r="286" spans="2:51" s="14" customFormat="1" ht="11.25">
      <c r="B286" s="206"/>
      <c r="C286" s="207"/>
      <c r="D286" s="197" t="s">
        <v>238</v>
      </c>
      <c r="E286" s="208" t="s">
        <v>28</v>
      </c>
      <c r="F286" s="209" t="s">
        <v>1197</v>
      </c>
      <c r="G286" s="207"/>
      <c r="H286" s="210">
        <v>29</v>
      </c>
      <c r="I286" s="211"/>
      <c r="J286" s="207"/>
      <c r="K286" s="207"/>
      <c r="L286" s="212"/>
      <c r="M286" s="213"/>
      <c r="N286" s="214"/>
      <c r="O286" s="214"/>
      <c r="P286" s="214"/>
      <c r="Q286" s="214"/>
      <c r="R286" s="214"/>
      <c r="S286" s="214"/>
      <c r="T286" s="215"/>
      <c r="AT286" s="216" t="s">
        <v>238</v>
      </c>
      <c r="AU286" s="216" t="s">
        <v>85</v>
      </c>
      <c r="AV286" s="14" t="s">
        <v>85</v>
      </c>
      <c r="AW286" s="14" t="s">
        <v>35</v>
      </c>
      <c r="AX286" s="14" t="s">
        <v>82</v>
      </c>
      <c r="AY286" s="216" t="s">
        <v>228</v>
      </c>
    </row>
    <row r="287" spans="1:65" s="2" customFormat="1" ht="16.5" customHeight="1">
      <c r="A287" s="36"/>
      <c r="B287" s="37"/>
      <c r="C287" s="228" t="s">
        <v>327</v>
      </c>
      <c r="D287" s="228" t="s">
        <v>395</v>
      </c>
      <c r="E287" s="229" t="s">
        <v>1347</v>
      </c>
      <c r="F287" s="230" t="s">
        <v>1348</v>
      </c>
      <c r="G287" s="231" t="s">
        <v>510</v>
      </c>
      <c r="H287" s="232">
        <v>18</v>
      </c>
      <c r="I287" s="233"/>
      <c r="J287" s="234">
        <f>ROUND(I287*H287,2)</f>
        <v>0</v>
      </c>
      <c r="K287" s="230" t="s">
        <v>28</v>
      </c>
      <c r="L287" s="235"/>
      <c r="M287" s="236" t="s">
        <v>28</v>
      </c>
      <c r="N287" s="237" t="s">
        <v>45</v>
      </c>
      <c r="O287" s="66"/>
      <c r="P287" s="186">
        <f>O287*H287</f>
        <v>0</v>
      </c>
      <c r="Q287" s="186">
        <v>0.0009</v>
      </c>
      <c r="R287" s="186">
        <f>Q287*H287</f>
        <v>0.0162</v>
      </c>
      <c r="S287" s="186">
        <v>0</v>
      </c>
      <c r="T287" s="187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188" t="s">
        <v>272</v>
      </c>
      <c r="AT287" s="188" t="s">
        <v>395</v>
      </c>
      <c r="AU287" s="188" t="s">
        <v>85</v>
      </c>
      <c r="AY287" s="19" t="s">
        <v>228</v>
      </c>
      <c r="BE287" s="189">
        <f>IF(N287="základní",J287,0)</f>
        <v>0</v>
      </c>
      <c r="BF287" s="189">
        <f>IF(N287="snížená",J287,0)</f>
        <v>0</v>
      </c>
      <c r="BG287" s="189">
        <f>IF(N287="zákl. přenesená",J287,0)</f>
        <v>0</v>
      </c>
      <c r="BH287" s="189">
        <f>IF(N287="sníž. přenesená",J287,0)</f>
        <v>0</v>
      </c>
      <c r="BI287" s="189">
        <f>IF(N287="nulová",J287,0)</f>
        <v>0</v>
      </c>
      <c r="BJ287" s="19" t="s">
        <v>82</v>
      </c>
      <c r="BK287" s="189">
        <f>ROUND(I287*H287,2)</f>
        <v>0</v>
      </c>
      <c r="BL287" s="19" t="s">
        <v>176</v>
      </c>
      <c r="BM287" s="188" t="s">
        <v>1349</v>
      </c>
    </row>
    <row r="288" spans="2:51" s="14" customFormat="1" ht="11.25">
      <c r="B288" s="206"/>
      <c r="C288" s="207"/>
      <c r="D288" s="197" t="s">
        <v>238</v>
      </c>
      <c r="E288" s="208" t="s">
        <v>28</v>
      </c>
      <c r="F288" s="209" t="s">
        <v>1198</v>
      </c>
      <c r="G288" s="207"/>
      <c r="H288" s="210">
        <v>18</v>
      </c>
      <c r="I288" s="211"/>
      <c r="J288" s="207"/>
      <c r="K288" s="207"/>
      <c r="L288" s="212"/>
      <c r="M288" s="213"/>
      <c r="N288" s="214"/>
      <c r="O288" s="214"/>
      <c r="P288" s="214"/>
      <c r="Q288" s="214"/>
      <c r="R288" s="214"/>
      <c r="S288" s="214"/>
      <c r="T288" s="215"/>
      <c r="AT288" s="216" t="s">
        <v>238</v>
      </c>
      <c r="AU288" s="216" t="s">
        <v>85</v>
      </c>
      <c r="AV288" s="14" t="s">
        <v>85</v>
      </c>
      <c r="AW288" s="14" t="s">
        <v>35</v>
      </c>
      <c r="AX288" s="14" t="s">
        <v>82</v>
      </c>
      <c r="AY288" s="216" t="s">
        <v>228</v>
      </c>
    </row>
    <row r="289" spans="1:65" s="2" customFormat="1" ht="16.5" customHeight="1">
      <c r="A289" s="36"/>
      <c r="B289" s="37"/>
      <c r="C289" s="228" t="s">
        <v>334</v>
      </c>
      <c r="D289" s="228" t="s">
        <v>395</v>
      </c>
      <c r="E289" s="229" t="s">
        <v>1350</v>
      </c>
      <c r="F289" s="230" t="s">
        <v>1351</v>
      </c>
      <c r="G289" s="231" t="s">
        <v>510</v>
      </c>
      <c r="H289" s="232">
        <v>8</v>
      </c>
      <c r="I289" s="233"/>
      <c r="J289" s="234">
        <f>ROUND(I289*H289,2)</f>
        <v>0</v>
      </c>
      <c r="K289" s="230" t="s">
        <v>28</v>
      </c>
      <c r="L289" s="235"/>
      <c r="M289" s="236" t="s">
        <v>28</v>
      </c>
      <c r="N289" s="237" t="s">
        <v>45</v>
      </c>
      <c r="O289" s="66"/>
      <c r="P289" s="186">
        <f>O289*H289</f>
        <v>0</v>
      </c>
      <c r="Q289" s="186">
        <v>0.0015</v>
      </c>
      <c r="R289" s="186">
        <f>Q289*H289</f>
        <v>0.012</v>
      </c>
      <c r="S289" s="186">
        <v>0</v>
      </c>
      <c r="T289" s="187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88" t="s">
        <v>272</v>
      </c>
      <c r="AT289" s="188" t="s">
        <v>395</v>
      </c>
      <c r="AU289" s="188" t="s">
        <v>85</v>
      </c>
      <c r="AY289" s="19" t="s">
        <v>228</v>
      </c>
      <c r="BE289" s="189">
        <f>IF(N289="základní",J289,0)</f>
        <v>0</v>
      </c>
      <c r="BF289" s="189">
        <f>IF(N289="snížená",J289,0)</f>
        <v>0</v>
      </c>
      <c r="BG289" s="189">
        <f>IF(N289="zákl. přenesená",J289,0)</f>
        <v>0</v>
      </c>
      <c r="BH289" s="189">
        <f>IF(N289="sníž. přenesená",J289,0)</f>
        <v>0</v>
      </c>
      <c r="BI289" s="189">
        <f>IF(N289="nulová",J289,0)</f>
        <v>0</v>
      </c>
      <c r="BJ289" s="19" t="s">
        <v>82</v>
      </c>
      <c r="BK289" s="189">
        <f>ROUND(I289*H289,2)</f>
        <v>0</v>
      </c>
      <c r="BL289" s="19" t="s">
        <v>176</v>
      </c>
      <c r="BM289" s="188" t="s">
        <v>1352</v>
      </c>
    </row>
    <row r="290" spans="2:51" s="14" customFormat="1" ht="11.25">
      <c r="B290" s="206"/>
      <c r="C290" s="207"/>
      <c r="D290" s="197" t="s">
        <v>238</v>
      </c>
      <c r="E290" s="208" t="s">
        <v>28</v>
      </c>
      <c r="F290" s="209" t="s">
        <v>1199</v>
      </c>
      <c r="G290" s="207"/>
      <c r="H290" s="210">
        <v>8</v>
      </c>
      <c r="I290" s="211"/>
      <c r="J290" s="207"/>
      <c r="K290" s="207"/>
      <c r="L290" s="212"/>
      <c r="M290" s="213"/>
      <c r="N290" s="214"/>
      <c r="O290" s="214"/>
      <c r="P290" s="214"/>
      <c r="Q290" s="214"/>
      <c r="R290" s="214"/>
      <c r="S290" s="214"/>
      <c r="T290" s="215"/>
      <c r="AT290" s="216" t="s">
        <v>238</v>
      </c>
      <c r="AU290" s="216" t="s">
        <v>85</v>
      </c>
      <c r="AV290" s="14" t="s">
        <v>85</v>
      </c>
      <c r="AW290" s="14" t="s">
        <v>35</v>
      </c>
      <c r="AX290" s="14" t="s">
        <v>82</v>
      </c>
      <c r="AY290" s="216" t="s">
        <v>228</v>
      </c>
    </row>
    <row r="291" spans="1:65" s="2" customFormat="1" ht="24.2" customHeight="1">
      <c r="A291" s="36"/>
      <c r="B291" s="37"/>
      <c r="C291" s="177" t="s">
        <v>340</v>
      </c>
      <c r="D291" s="177" t="s">
        <v>230</v>
      </c>
      <c r="E291" s="178" t="s">
        <v>1353</v>
      </c>
      <c r="F291" s="179" t="s">
        <v>1354</v>
      </c>
      <c r="G291" s="180" t="s">
        <v>233</v>
      </c>
      <c r="H291" s="181">
        <v>1.329</v>
      </c>
      <c r="I291" s="182"/>
      <c r="J291" s="183">
        <f>ROUND(I291*H291,2)</f>
        <v>0</v>
      </c>
      <c r="K291" s="179" t="s">
        <v>234</v>
      </c>
      <c r="L291" s="41"/>
      <c r="M291" s="184" t="s">
        <v>28</v>
      </c>
      <c r="N291" s="185" t="s">
        <v>45</v>
      </c>
      <c r="O291" s="66"/>
      <c r="P291" s="186">
        <f>O291*H291</f>
        <v>0</v>
      </c>
      <c r="Q291" s="186">
        <v>0</v>
      </c>
      <c r="R291" s="186">
        <f>Q291*H291</f>
        <v>0</v>
      </c>
      <c r="S291" s="186">
        <v>2.2</v>
      </c>
      <c r="T291" s="187">
        <f>S291*H291</f>
        <v>2.9238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88" t="s">
        <v>176</v>
      </c>
      <c r="AT291" s="188" t="s">
        <v>230</v>
      </c>
      <c r="AU291" s="188" t="s">
        <v>85</v>
      </c>
      <c r="AY291" s="19" t="s">
        <v>228</v>
      </c>
      <c r="BE291" s="189">
        <f>IF(N291="základní",J291,0)</f>
        <v>0</v>
      </c>
      <c r="BF291" s="189">
        <f>IF(N291="snížená",J291,0)</f>
        <v>0</v>
      </c>
      <c r="BG291" s="189">
        <f>IF(N291="zákl. přenesená",J291,0)</f>
        <v>0</v>
      </c>
      <c r="BH291" s="189">
        <f>IF(N291="sníž. přenesená",J291,0)</f>
        <v>0</v>
      </c>
      <c r="BI291" s="189">
        <f>IF(N291="nulová",J291,0)</f>
        <v>0</v>
      </c>
      <c r="BJ291" s="19" t="s">
        <v>82</v>
      </c>
      <c r="BK291" s="189">
        <f>ROUND(I291*H291,2)</f>
        <v>0</v>
      </c>
      <c r="BL291" s="19" t="s">
        <v>176</v>
      </c>
      <c r="BM291" s="188" t="s">
        <v>1355</v>
      </c>
    </row>
    <row r="292" spans="1:47" s="2" customFormat="1" ht="11.25">
      <c r="A292" s="36"/>
      <c r="B292" s="37"/>
      <c r="C292" s="38"/>
      <c r="D292" s="190" t="s">
        <v>236</v>
      </c>
      <c r="E292" s="38"/>
      <c r="F292" s="191" t="s">
        <v>1356</v>
      </c>
      <c r="G292" s="38"/>
      <c r="H292" s="38"/>
      <c r="I292" s="192"/>
      <c r="J292" s="38"/>
      <c r="K292" s="38"/>
      <c r="L292" s="41"/>
      <c r="M292" s="193"/>
      <c r="N292" s="194"/>
      <c r="O292" s="66"/>
      <c r="P292" s="66"/>
      <c r="Q292" s="66"/>
      <c r="R292" s="66"/>
      <c r="S292" s="66"/>
      <c r="T292" s="67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T292" s="19" t="s">
        <v>236</v>
      </c>
      <c r="AU292" s="19" t="s">
        <v>85</v>
      </c>
    </row>
    <row r="293" spans="2:51" s="13" customFormat="1" ht="11.25">
      <c r="B293" s="195"/>
      <c r="C293" s="196"/>
      <c r="D293" s="197" t="s">
        <v>238</v>
      </c>
      <c r="E293" s="198" t="s">
        <v>28</v>
      </c>
      <c r="F293" s="199" t="s">
        <v>1227</v>
      </c>
      <c r="G293" s="196"/>
      <c r="H293" s="198" t="s">
        <v>28</v>
      </c>
      <c r="I293" s="200"/>
      <c r="J293" s="196"/>
      <c r="K293" s="196"/>
      <c r="L293" s="201"/>
      <c r="M293" s="202"/>
      <c r="N293" s="203"/>
      <c r="O293" s="203"/>
      <c r="P293" s="203"/>
      <c r="Q293" s="203"/>
      <c r="R293" s="203"/>
      <c r="S293" s="203"/>
      <c r="T293" s="204"/>
      <c r="AT293" s="205" t="s">
        <v>238</v>
      </c>
      <c r="AU293" s="205" t="s">
        <v>85</v>
      </c>
      <c r="AV293" s="13" t="s">
        <v>82</v>
      </c>
      <c r="AW293" s="13" t="s">
        <v>35</v>
      </c>
      <c r="AX293" s="13" t="s">
        <v>74</v>
      </c>
      <c r="AY293" s="205" t="s">
        <v>228</v>
      </c>
    </row>
    <row r="294" spans="2:51" s="13" customFormat="1" ht="11.25">
      <c r="B294" s="195"/>
      <c r="C294" s="196"/>
      <c r="D294" s="197" t="s">
        <v>238</v>
      </c>
      <c r="E294" s="198" t="s">
        <v>28</v>
      </c>
      <c r="F294" s="199" t="s">
        <v>1304</v>
      </c>
      <c r="G294" s="196"/>
      <c r="H294" s="198" t="s">
        <v>28</v>
      </c>
      <c r="I294" s="200"/>
      <c r="J294" s="196"/>
      <c r="K294" s="196"/>
      <c r="L294" s="201"/>
      <c r="M294" s="202"/>
      <c r="N294" s="203"/>
      <c r="O294" s="203"/>
      <c r="P294" s="203"/>
      <c r="Q294" s="203"/>
      <c r="R294" s="203"/>
      <c r="S294" s="203"/>
      <c r="T294" s="204"/>
      <c r="AT294" s="205" t="s">
        <v>238</v>
      </c>
      <c r="AU294" s="205" t="s">
        <v>85</v>
      </c>
      <c r="AV294" s="13" t="s">
        <v>82</v>
      </c>
      <c r="AW294" s="13" t="s">
        <v>35</v>
      </c>
      <c r="AX294" s="13" t="s">
        <v>74</v>
      </c>
      <c r="AY294" s="205" t="s">
        <v>228</v>
      </c>
    </row>
    <row r="295" spans="2:51" s="14" customFormat="1" ht="11.25">
      <c r="B295" s="206"/>
      <c r="C295" s="207"/>
      <c r="D295" s="197" t="s">
        <v>238</v>
      </c>
      <c r="E295" s="208" t="s">
        <v>28</v>
      </c>
      <c r="F295" s="209" t="s">
        <v>1317</v>
      </c>
      <c r="G295" s="207"/>
      <c r="H295" s="210">
        <v>0.5</v>
      </c>
      <c r="I295" s="211"/>
      <c r="J295" s="207"/>
      <c r="K295" s="207"/>
      <c r="L295" s="212"/>
      <c r="M295" s="213"/>
      <c r="N295" s="214"/>
      <c r="O295" s="214"/>
      <c r="P295" s="214"/>
      <c r="Q295" s="214"/>
      <c r="R295" s="214"/>
      <c r="S295" s="214"/>
      <c r="T295" s="215"/>
      <c r="AT295" s="216" t="s">
        <v>238</v>
      </c>
      <c r="AU295" s="216" t="s">
        <v>85</v>
      </c>
      <c r="AV295" s="14" t="s">
        <v>85</v>
      </c>
      <c r="AW295" s="14" t="s">
        <v>35</v>
      </c>
      <c r="AX295" s="14" t="s">
        <v>74</v>
      </c>
      <c r="AY295" s="216" t="s">
        <v>228</v>
      </c>
    </row>
    <row r="296" spans="2:51" s="13" customFormat="1" ht="11.25">
      <c r="B296" s="195"/>
      <c r="C296" s="196"/>
      <c r="D296" s="197" t="s">
        <v>238</v>
      </c>
      <c r="E296" s="198" t="s">
        <v>28</v>
      </c>
      <c r="F296" s="199" t="s">
        <v>1294</v>
      </c>
      <c r="G296" s="196"/>
      <c r="H296" s="198" t="s">
        <v>28</v>
      </c>
      <c r="I296" s="200"/>
      <c r="J296" s="196"/>
      <c r="K296" s="196"/>
      <c r="L296" s="201"/>
      <c r="M296" s="202"/>
      <c r="N296" s="203"/>
      <c r="O296" s="203"/>
      <c r="P296" s="203"/>
      <c r="Q296" s="203"/>
      <c r="R296" s="203"/>
      <c r="S296" s="203"/>
      <c r="T296" s="204"/>
      <c r="AT296" s="205" t="s">
        <v>238</v>
      </c>
      <c r="AU296" s="205" t="s">
        <v>85</v>
      </c>
      <c r="AV296" s="13" t="s">
        <v>82</v>
      </c>
      <c r="AW296" s="13" t="s">
        <v>35</v>
      </c>
      <c r="AX296" s="13" t="s">
        <v>74</v>
      </c>
      <c r="AY296" s="205" t="s">
        <v>228</v>
      </c>
    </row>
    <row r="297" spans="2:51" s="13" customFormat="1" ht="11.25">
      <c r="B297" s="195"/>
      <c r="C297" s="196"/>
      <c r="D297" s="197" t="s">
        <v>238</v>
      </c>
      <c r="E297" s="198" t="s">
        <v>28</v>
      </c>
      <c r="F297" s="199" t="s">
        <v>1306</v>
      </c>
      <c r="G297" s="196"/>
      <c r="H297" s="198" t="s">
        <v>28</v>
      </c>
      <c r="I297" s="200"/>
      <c r="J297" s="196"/>
      <c r="K297" s="196"/>
      <c r="L297" s="201"/>
      <c r="M297" s="202"/>
      <c r="N297" s="203"/>
      <c r="O297" s="203"/>
      <c r="P297" s="203"/>
      <c r="Q297" s="203"/>
      <c r="R297" s="203"/>
      <c r="S297" s="203"/>
      <c r="T297" s="204"/>
      <c r="AT297" s="205" t="s">
        <v>238</v>
      </c>
      <c r="AU297" s="205" t="s">
        <v>85</v>
      </c>
      <c r="AV297" s="13" t="s">
        <v>82</v>
      </c>
      <c r="AW297" s="13" t="s">
        <v>35</v>
      </c>
      <c r="AX297" s="13" t="s">
        <v>74</v>
      </c>
      <c r="AY297" s="205" t="s">
        <v>228</v>
      </c>
    </row>
    <row r="298" spans="2:51" s="14" customFormat="1" ht="11.25">
      <c r="B298" s="206"/>
      <c r="C298" s="207"/>
      <c r="D298" s="197" t="s">
        <v>238</v>
      </c>
      <c r="E298" s="208" t="s">
        <v>28</v>
      </c>
      <c r="F298" s="209" t="s">
        <v>1318</v>
      </c>
      <c r="G298" s="207"/>
      <c r="H298" s="210">
        <v>0.708</v>
      </c>
      <c r="I298" s="211"/>
      <c r="J298" s="207"/>
      <c r="K298" s="207"/>
      <c r="L298" s="212"/>
      <c r="M298" s="213"/>
      <c r="N298" s="214"/>
      <c r="O298" s="214"/>
      <c r="P298" s="214"/>
      <c r="Q298" s="214"/>
      <c r="R298" s="214"/>
      <c r="S298" s="214"/>
      <c r="T298" s="215"/>
      <c r="AT298" s="216" t="s">
        <v>238</v>
      </c>
      <c r="AU298" s="216" t="s">
        <v>85</v>
      </c>
      <c r="AV298" s="14" t="s">
        <v>85</v>
      </c>
      <c r="AW298" s="14" t="s">
        <v>35</v>
      </c>
      <c r="AX298" s="14" t="s">
        <v>74</v>
      </c>
      <c r="AY298" s="216" t="s">
        <v>228</v>
      </c>
    </row>
    <row r="299" spans="2:51" s="14" customFormat="1" ht="11.25">
      <c r="B299" s="206"/>
      <c r="C299" s="207"/>
      <c r="D299" s="197" t="s">
        <v>238</v>
      </c>
      <c r="E299" s="208" t="s">
        <v>28</v>
      </c>
      <c r="F299" s="209" t="s">
        <v>1319</v>
      </c>
      <c r="G299" s="207"/>
      <c r="H299" s="210">
        <v>0.121</v>
      </c>
      <c r="I299" s="211"/>
      <c r="J299" s="207"/>
      <c r="K299" s="207"/>
      <c r="L299" s="212"/>
      <c r="M299" s="213"/>
      <c r="N299" s="214"/>
      <c r="O299" s="214"/>
      <c r="P299" s="214"/>
      <c r="Q299" s="214"/>
      <c r="R299" s="214"/>
      <c r="S299" s="214"/>
      <c r="T299" s="215"/>
      <c r="AT299" s="216" t="s">
        <v>238</v>
      </c>
      <c r="AU299" s="216" t="s">
        <v>85</v>
      </c>
      <c r="AV299" s="14" t="s">
        <v>85</v>
      </c>
      <c r="AW299" s="14" t="s">
        <v>35</v>
      </c>
      <c r="AX299" s="14" t="s">
        <v>74</v>
      </c>
      <c r="AY299" s="216" t="s">
        <v>228</v>
      </c>
    </row>
    <row r="300" spans="2:51" s="15" customFormat="1" ht="11.25">
      <c r="B300" s="217"/>
      <c r="C300" s="218"/>
      <c r="D300" s="197" t="s">
        <v>238</v>
      </c>
      <c r="E300" s="219" t="s">
        <v>28</v>
      </c>
      <c r="F300" s="220" t="s">
        <v>241</v>
      </c>
      <c r="G300" s="218"/>
      <c r="H300" s="221">
        <v>1.329</v>
      </c>
      <c r="I300" s="222"/>
      <c r="J300" s="218"/>
      <c r="K300" s="218"/>
      <c r="L300" s="223"/>
      <c r="M300" s="224"/>
      <c r="N300" s="225"/>
      <c r="O300" s="225"/>
      <c r="P300" s="225"/>
      <c r="Q300" s="225"/>
      <c r="R300" s="225"/>
      <c r="S300" s="225"/>
      <c r="T300" s="226"/>
      <c r="AT300" s="227" t="s">
        <v>238</v>
      </c>
      <c r="AU300" s="227" t="s">
        <v>85</v>
      </c>
      <c r="AV300" s="15" t="s">
        <v>176</v>
      </c>
      <c r="AW300" s="15" t="s">
        <v>35</v>
      </c>
      <c r="AX300" s="15" t="s">
        <v>82</v>
      </c>
      <c r="AY300" s="227" t="s">
        <v>228</v>
      </c>
    </row>
    <row r="301" spans="1:65" s="2" customFormat="1" ht="24.2" customHeight="1">
      <c r="A301" s="36"/>
      <c r="B301" s="37"/>
      <c r="C301" s="177" t="s">
        <v>347</v>
      </c>
      <c r="D301" s="177" t="s">
        <v>230</v>
      </c>
      <c r="E301" s="178" t="s">
        <v>1357</v>
      </c>
      <c r="F301" s="179" t="s">
        <v>1358</v>
      </c>
      <c r="G301" s="180" t="s">
        <v>233</v>
      </c>
      <c r="H301" s="181">
        <v>2.173</v>
      </c>
      <c r="I301" s="182"/>
      <c r="J301" s="183">
        <f>ROUND(I301*H301,2)</f>
        <v>0</v>
      </c>
      <c r="K301" s="179" t="s">
        <v>234</v>
      </c>
      <c r="L301" s="41"/>
      <c r="M301" s="184" t="s">
        <v>28</v>
      </c>
      <c r="N301" s="185" t="s">
        <v>45</v>
      </c>
      <c r="O301" s="66"/>
      <c r="P301" s="186">
        <f>O301*H301</f>
        <v>0</v>
      </c>
      <c r="Q301" s="186">
        <v>0</v>
      </c>
      <c r="R301" s="186">
        <f>Q301*H301</f>
        <v>0</v>
      </c>
      <c r="S301" s="186">
        <v>2.2</v>
      </c>
      <c r="T301" s="187">
        <f>S301*H301</f>
        <v>4.780600000000001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88" t="s">
        <v>176</v>
      </c>
      <c r="AT301" s="188" t="s">
        <v>230</v>
      </c>
      <c r="AU301" s="188" t="s">
        <v>85</v>
      </c>
      <c r="AY301" s="19" t="s">
        <v>228</v>
      </c>
      <c r="BE301" s="189">
        <f>IF(N301="základní",J301,0)</f>
        <v>0</v>
      </c>
      <c r="BF301" s="189">
        <f>IF(N301="snížená",J301,0)</f>
        <v>0</v>
      </c>
      <c r="BG301" s="189">
        <f>IF(N301="zákl. přenesená",J301,0)</f>
        <v>0</v>
      </c>
      <c r="BH301" s="189">
        <f>IF(N301="sníž. přenesená",J301,0)</f>
        <v>0</v>
      </c>
      <c r="BI301" s="189">
        <f>IF(N301="nulová",J301,0)</f>
        <v>0</v>
      </c>
      <c r="BJ301" s="19" t="s">
        <v>82</v>
      </c>
      <c r="BK301" s="189">
        <f>ROUND(I301*H301,2)</f>
        <v>0</v>
      </c>
      <c r="BL301" s="19" t="s">
        <v>176</v>
      </c>
      <c r="BM301" s="188" t="s">
        <v>1359</v>
      </c>
    </row>
    <row r="302" spans="1:47" s="2" customFormat="1" ht="11.25">
      <c r="A302" s="36"/>
      <c r="B302" s="37"/>
      <c r="C302" s="38"/>
      <c r="D302" s="190" t="s">
        <v>236</v>
      </c>
      <c r="E302" s="38"/>
      <c r="F302" s="191" t="s">
        <v>1360</v>
      </c>
      <c r="G302" s="38"/>
      <c r="H302" s="38"/>
      <c r="I302" s="192"/>
      <c r="J302" s="38"/>
      <c r="K302" s="38"/>
      <c r="L302" s="41"/>
      <c r="M302" s="193"/>
      <c r="N302" s="194"/>
      <c r="O302" s="66"/>
      <c r="P302" s="66"/>
      <c r="Q302" s="66"/>
      <c r="R302" s="66"/>
      <c r="S302" s="66"/>
      <c r="T302" s="67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T302" s="19" t="s">
        <v>236</v>
      </c>
      <c r="AU302" s="19" t="s">
        <v>85</v>
      </c>
    </row>
    <row r="303" spans="2:51" s="13" customFormat="1" ht="11.25">
      <c r="B303" s="195"/>
      <c r="C303" s="196"/>
      <c r="D303" s="197" t="s">
        <v>238</v>
      </c>
      <c r="E303" s="198" t="s">
        <v>28</v>
      </c>
      <c r="F303" s="199" t="s">
        <v>1294</v>
      </c>
      <c r="G303" s="196"/>
      <c r="H303" s="198" t="s">
        <v>28</v>
      </c>
      <c r="I303" s="200"/>
      <c r="J303" s="196"/>
      <c r="K303" s="196"/>
      <c r="L303" s="201"/>
      <c r="M303" s="202"/>
      <c r="N303" s="203"/>
      <c r="O303" s="203"/>
      <c r="P303" s="203"/>
      <c r="Q303" s="203"/>
      <c r="R303" s="203"/>
      <c r="S303" s="203"/>
      <c r="T303" s="204"/>
      <c r="AT303" s="205" t="s">
        <v>238</v>
      </c>
      <c r="AU303" s="205" t="s">
        <v>85</v>
      </c>
      <c r="AV303" s="13" t="s">
        <v>82</v>
      </c>
      <c r="AW303" s="13" t="s">
        <v>35</v>
      </c>
      <c r="AX303" s="13" t="s">
        <v>74</v>
      </c>
      <c r="AY303" s="205" t="s">
        <v>228</v>
      </c>
    </row>
    <row r="304" spans="2:51" s="13" customFormat="1" ht="11.25">
      <c r="B304" s="195"/>
      <c r="C304" s="196"/>
      <c r="D304" s="197" t="s">
        <v>238</v>
      </c>
      <c r="E304" s="198" t="s">
        <v>28</v>
      </c>
      <c r="F304" s="199" t="s">
        <v>1304</v>
      </c>
      <c r="G304" s="196"/>
      <c r="H304" s="198" t="s">
        <v>28</v>
      </c>
      <c r="I304" s="200"/>
      <c r="J304" s="196"/>
      <c r="K304" s="196"/>
      <c r="L304" s="201"/>
      <c r="M304" s="202"/>
      <c r="N304" s="203"/>
      <c r="O304" s="203"/>
      <c r="P304" s="203"/>
      <c r="Q304" s="203"/>
      <c r="R304" s="203"/>
      <c r="S304" s="203"/>
      <c r="T304" s="204"/>
      <c r="AT304" s="205" t="s">
        <v>238</v>
      </c>
      <c r="AU304" s="205" t="s">
        <v>85</v>
      </c>
      <c r="AV304" s="13" t="s">
        <v>82</v>
      </c>
      <c r="AW304" s="13" t="s">
        <v>35</v>
      </c>
      <c r="AX304" s="13" t="s">
        <v>74</v>
      </c>
      <c r="AY304" s="205" t="s">
        <v>228</v>
      </c>
    </row>
    <row r="305" spans="2:51" s="14" customFormat="1" ht="11.25">
      <c r="B305" s="206"/>
      <c r="C305" s="207"/>
      <c r="D305" s="197" t="s">
        <v>238</v>
      </c>
      <c r="E305" s="208" t="s">
        <v>28</v>
      </c>
      <c r="F305" s="209" t="s">
        <v>1361</v>
      </c>
      <c r="G305" s="207"/>
      <c r="H305" s="210">
        <v>1.975</v>
      </c>
      <c r="I305" s="211"/>
      <c r="J305" s="207"/>
      <c r="K305" s="207"/>
      <c r="L305" s="212"/>
      <c r="M305" s="213"/>
      <c r="N305" s="214"/>
      <c r="O305" s="214"/>
      <c r="P305" s="214"/>
      <c r="Q305" s="214"/>
      <c r="R305" s="214"/>
      <c r="S305" s="214"/>
      <c r="T305" s="215"/>
      <c r="AT305" s="216" t="s">
        <v>238</v>
      </c>
      <c r="AU305" s="216" t="s">
        <v>85</v>
      </c>
      <c r="AV305" s="14" t="s">
        <v>85</v>
      </c>
      <c r="AW305" s="14" t="s">
        <v>35</v>
      </c>
      <c r="AX305" s="14" t="s">
        <v>74</v>
      </c>
      <c r="AY305" s="216" t="s">
        <v>228</v>
      </c>
    </row>
    <row r="306" spans="2:51" s="14" customFormat="1" ht="11.25">
      <c r="B306" s="206"/>
      <c r="C306" s="207"/>
      <c r="D306" s="197" t="s">
        <v>238</v>
      </c>
      <c r="E306" s="208" t="s">
        <v>28</v>
      </c>
      <c r="F306" s="209" t="s">
        <v>1325</v>
      </c>
      <c r="G306" s="207"/>
      <c r="H306" s="210">
        <v>0.198</v>
      </c>
      <c r="I306" s="211"/>
      <c r="J306" s="207"/>
      <c r="K306" s="207"/>
      <c r="L306" s="212"/>
      <c r="M306" s="213"/>
      <c r="N306" s="214"/>
      <c r="O306" s="214"/>
      <c r="P306" s="214"/>
      <c r="Q306" s="214"/>
      <c r="R306" s="214"/>
      <c r="S306" s="214"/>
      <c r="T306" s="215"/>
      <c r="AT306" s="216" t="s">
        <v>238</v>
      </c>
      <c r="AU306" s="216" t="s">
        <v>85</v>
      </c>
      <c r="AV306" s="14" t="s">
        <v>85</v>
      </c>
      <c r="AW306" s="14" t="s">
        <v>35</v>
      </c>
      <c r="AX306" s="14" t="s">
        <v>74</v>
      </c>
      <c r="AY306" s="216" t="s">
        <v>228</v>
      </c>
    </row>
    <row r="307" spans="2:51" s="15" customFormat="1" ht="11.25">
      <c r="B307" s="217"/>
      <c r="C307" s="218"/>
      <c r="D307" s="197" t="s">
        <v>238</v>
      </c>
      <c r="E307" s="219" t="s">
        <v>28</v>
      </c>
      <c r="F307" s="220" t="s">
        <v>241</v>
      </c>
      <c r="G307" s="218"/>
      <c r="H307" s="221">
        <v>2.173</v>
      </c>
      <c r="I307" s="222"/>
      <c r="J307" s="218"/>
      <c r="K307" s="218"/>
      <c r="L307" s="223"/>
      <c r="M307" s="224"/>
      <c r="N307" s="225"/>
      <c r="O307" s="225"/>
      <c r="P307" s="225"/>
      <c r="Q307" s="225"/>
      <c r="R307" s="225"/>
      <c r="S307" s="225"/>
      <c r="T307" s="226"/>
      <c r="AT307" s="227" t="s">
        <v>238</v>
      </c>
      <c r="AU307" s="227" t="s">
        <v>85</v>
      </c>
      <c r="AV307" s="15" t="s">
        <v>176</v>
      </c>
      <c r="AW307" s="15" t="s">
        <v>35</v>
      </c>
      <c r="AX307" s="15" t="s">
        <v>82</v>
      </c>
      <c r="AY307" s="227" t="s">
        <v>228</v>
      </c>
    </row>
    <row r="308" spans="1:65" s="2" customFormat="1" ht="24.2" customHeight="1">
      <c r="A308" s="36"/>
      <c r="B308" s="37"/>
      <c r="C308" s="177" t="s">
        <v>7</v>
      </c>
      <c r="D308" s="177" t="s">
        <v>230</v>
      </c>
      <c r="E308" s="178" t="s">
        <v>572</v>
      </c>
      <c r="F308" s="179" t="s">
        <v>573</v>
      </c>
      <c r="G308" s="180" t="s">
        <v>233</v>
      </c>
      <c r="H308" s="181">
        <v>1.208</v>
      </c>
      <c r="I308" s="182"/>
      <c r="J308" s="183">
        <f>ROUND(I308*H308,2)</f>
        <v>0</v>
      </c>
      <c r="K308" s="179" t="s">
        <v>234</v>
      </c>
      <c r="L308" s="41"/>
      <c r="M308" s="184" t="s">
        <v>28</v>
      </c>
      <c r="N308" s="185" t="s">
        <v>45</v>
      </c>
      <c r="O308" s="66"/>
      <c r="P308" s="186">
        <f>O308*H308</f>
        <v>0</v>
      </c>
      <c r="Q308" s="186">
        <v>0</v>
      </c>
      <c r="R308" s="186">
        <f>Q308*H308</f>
        <v>0</v>
      </c>
      <c r="S308" s="186">
        <v>2.2</v>
      </c>
      <c r="T308" s="187">
        <f>S308*H308</f>
        <v>2.6576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88" t="s">
        <v>176</v>
      </c>
      <c r="AT308" s="188" t="s">
        <v>230</v>
      </c>
      <c r="AU308" s="188" t="s">
        <v>85</v>
      </c>
      <c r="AY308" s="19" t="s">
        <v>228</v>
      </c>
      <c r="BE308" s="189">
        <f>IF(N308="základní",J308,0)</f>
        <v>0</v>
      </c>
      <c r="BF308" s="189">
        <f>IF(N308="snížená",J308,0)</f>
        <v>0</v>
      </c>
      <c r="BG308" s="189">
        <f>IF(N308="zákl. přenesená",J308,0)</f>
        <v>0</v>
      </c>
      <c r="BH308" s="189">
        <f>IF(N308="sníž. přenesená",J308,0)</f>
        <v>0</v>
      </c>
      <c r="BI308" s="189">
        <f>IF(N308="nulová",J308,0)</f>
        <v>0</v>
      </c>
      <c r="BJ308" s="19" t="s">
        <v>82</v>
      </c>
      <c r="BK308" s="189">
        <f>ROUND(I308*H308,2)</f>
        <v>0</v>
      </c>
      <c r="BL308" s="19" t="s">
        <v>176</v>
      </c>
      <c r="BM308" s="188" t="s">
        <v>1362</v>
      </c>
    </row>
    <row r="309" spans="1:47" s="2" customFormat="1" ht="11.25">
      <c r="A309" s="36"/>
      <c r="B309" s="37"/>
      <c r="C309" s="38"/>
      <c r="D309" s="190" t="s">
        <v>236</v>
      </c>
      <c r="E309" s="38"/>
      <c r="F309" s="191" t="s">
        <v>575</v>
      </c>
      <c r="G309" s="38"/>
      <c r="H309" s="38"/>
      <c r="I309" s="192"/>
      <c r="J309" s="38"/>
      <c r="K309" s="38"/>
      <c r="L309" s="41"/>
      <c r="M309" s="193"/>
      <c r="N309" s="194"/>
      <c r="O309" s="66"/>
      <c r="P309" s="66"/>
      <c r="Q309" s="66"/>
      <c r="R309" s="66"/>
      <c r="S309" s="66"/>
      <c r="T309" s="67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T309" s="19" t="s">
        <v>236</v>
      </c>
      <c r="AU309" s="19" t="s">
        <v>85</v>
      </c>
    </row>
    <row r="310" spans="2:51" s="13" customFormat="1" ht="11.25">
      <c r="B310" s="195"/>
      <c r="C310" s="196"/>
      <c r="D310" s="197" t="s">
        <v>238</v>
      </c>
      <c r="E310" s="198" t="s">
        <v>28</v>
      </c>
      <c r="F310" s="199" t="s">
        <v>1227</v>
      </c>
      <c r="G310" s="196"/>
      <c r="H310" s="198" t="s">
        <v>28</v>
      </c>
      <c r="I310" s="200"/>
      <c r="J310" s="196"/>
      <c r="K310" s="196"/>
      <c r="L310" s="201"/>
      <c r="M310" s="202"/>
      <c r="N310" s="203"/>
      <c r="O310" s="203"/>
      <c r="P310" s="203"/>
      <c r="Q310" s="203"/>
      <c r="R310" s="203"/>
      <c r="S310" s="203"/>
      <c r="T310" s="204"/>
      <c r="AT310" s="205" t="s">
        <v>238</v>
      </c>
      <c r="AU310" s="205" t="s">
        <v>85</v>
      </c>
      <c r="AV310" s="13" t="s">
        <v>82</v>
      </c>
      <c r="AW310" s="13" t="s">
        <v>35</v>
      </c>
      <c r="AX310" s="13" t="s">
        <v>74</v>
      </c>
      <c r="AY310" s="205" t="s">
        <v>228</v>
      </c>
    </row>
    <row r="311" spans="2:51" s="13" customFormat="1" ht="11.25">
      <c r="B311" s="195"/>
      <c r="C311" s="196"/>
      <c r="D311" s="197" t="s">
        <v>238</v>
      </c>
      <c r="E311" s="198" t="s">
        <v>28</v>
      </c>
      <c r="F311" s="199" t="s">
        <v>1363</v>
      </c>
      <c r="G311" s="196"/>
      <c r="H311" s="198" t="s">
        <v>28</v>
      </c>
      <c r="I311" s="200"/>
      <c r="J311" s="196"/>
      <c r="K311" s="196"/>
      <c r="L311" s="201"/>
      <c r="M311" s="202"/>
      <c r="N311" s="203"/>
      <c r="O311" s="203"/>
      <c r="P311" s="203"/>
      <c r="Q311" s="203"/>
      <c r="R311" s="203"/>
      <c r="S311" s="203"/>
      <c r="T311" s="204"/>
      <c r="AT311" s="205" t="s">
        <v>238</v>
      </c>
      <c r="AU311" s="205" t="s">
        <v>85</v>
      </c>
      <c r="AV311" s="13" t="s">
        <v>82</v>
      </c>
      <c r="AW311" s="13" t="s">
        <v>35</v>
      </c>
      <c r="AX311" s="13" t="s">
        <v>74</v>
      </c>
      <c r="AY311" s="205" t="s">
        <v>228</v>
      </c>
    </row>
    <row r="312" spans="2:51" s="14" customFormat="1" ht="11.25">
      <c r="B312" s="206"/>
      <c r="C312" s="207"/>
      <c r="D312" s="197" t="s">
        <v>238</v>
      </c>
      <c r="E312" s="208" t="s">
        <v>28</v>
      </c>
      <c r="F312" s="209" t="s">
        <v>1364</v>
      </c>
      <c r="G312" s="207"/>
      <c r="H312" s="210">
        <v>0.464</v>
      </c>
      <c r="I312" s="211"/>
      <c r="J312" s="207"/>
      <c r="K312" s="207"/>
      <c r="L312" s="212"/>
      <c r="M312" s="213"/>
      <c r="N312" s="214"/>
      <c r="O312" s="214"/>
      <c r="P312" s="214"/>
      <c r="Q312" s="214"/>
      <c r="R312" s="214"/>
      <c r="S312" s="214"/>
      <c r="T312" s="215"/>
      <c r="AT312" s="216" t="s">
        <v>238</v>
      </c>
      <c r="AU312" s="216" t="s">
        <v>85</v>
      </c>
      <c r="AV312" s="14" t="s">
        <v>85</v>
      </c>
      <c r="AW312" s="14" t="s">
        <v>35</v>
      </c>
      <c r="AX312" s="14" t="s">
        <v>74</v>
      </c>
      <c r="AY312" s="216" t="s">
        <v>228</v>
      </c>
    </row>
    <row r="313" spans="2:51" s="13" customFormat="1" ht="11.25">
      <c r="B313" s="195"/>
      <c r="C313" s="196"/>
      <c r="D313" s="197" t="s">
        <v>238</v>
      </c>
      <c r="E313" s="198" t="s">
        <v>28</v>
      </c>
      <c r="F313" s="199" t="s">
        <v>1365</v>
      </c>
      <c r="G313" s="196"/>
      <c r="H313" s="198" t="s">
        <v>28</v>
      </c>
      <c r="I313" s="200"/>
      <c r="J313" s="196"/>
      <c r="K313" s="196"/>
      <c r="L313" s="201"/>
      <c r="M313" s="202"/>
      <c r="N313" s="203"/>
      <c r="O313" s="203"/>
      <c r="P313" s="203"/>
      <c r="Q313" s="203"/>
      <c r="R313" s="203"/>
      <c r="S313" s="203"/>
      <c r="T313" s="204"/>
      <c r="AT313" s="205" t="s">
        <v>238</v>
      </c>
      <c r="AU313" s="205" t="s">
        <v>85</v>
      </c>
      <c r="AV313" s="13" t="s">
        <v>82</v>
      </c>
      <c r="AW313" s="13" t="s">
        <v>35</v>
      </c>
      <c r="AX313" s="13" t="s">
        <v>74</v>
      </c>
      <c r="AY313" s="205" t="s">
        <v>228</v>
      </c>
    </row>
    <row r="314" spans="2:51" s="14" customFormat="1" ht="11.25">
      <c r="B314" s="206"/>
      <c r="C314" s="207"/>
      <c r="D314" s="197" t="s">
        <v>238</v>
      </c>
      <c r="E314" s="208" t="s">
        <v>28</v>
      </c>
      <c r="F314" s="209" t="s">
        <v>1366</v>
      </c>
      <c r="G314" s="207"/>
      <c r="H314" s="210">
        <v>0.744</v>
      </c>
      <c r="I314" s="211"/>
      <c r="J314" s="207"/>
      <c r="K314" s="207"/>
      <c r="L314" s="212"/>
      <c r="M314" s="213"/>
      <c r="N314" s="214"/>
      <c r="O314" s="214"/>
      <c r="P314" s="214"/>
      <c r="Q314" s="214"/>
      <c r="R314" s="214"/>
      <c r="S314" s="214"/>
      <c r="T314" s="215"/>
      <c r="AT314" s="216" t="s">
        <v>238</v>
      </c>
      <c r="AU314" s="216" t="s">
        <v>85</v>
      </c>
      <c r="AV314" s="14" t="s">
        <v>85</v>
      </c>
      <c r="AW314" s="14" t="s">
        <v>35</v>
      </c>
      <c r="AX314" s="14" t="s">
        <v>74</v>
      </c>
      <c r="AY314" s="216" t="s">
        <v>228</v>
      </c>
    </row>
    <row r="315" spans="2:51" s="15" customFormat="1" ht="11.25">
      <c r="B315" s="217"/>
      <c r="C315" s="218"/>
      <c r="D315" s="197" t="s">
        <v>238</v>
      </c>
      <c r="E315" s="219" t="s">
        <v>28</v>
      </c>
      <c r="F315" s="220" t="s">
        <v>241</v>
      </c>
      <c r="G315" s="218"/>
      <c r="H315" s="221">
        <v>1.208</v>
      </c>
      <c r="I315" s="222"/>
      <c r="J315" s="218"/>
      <c r="K315" s="218"/>
      <c r="L315" s="223"/>
      <c r="M315" s="224"/>
      <c r="N315" s="225"/>
      <c r="O315" s="225"/>
      <c r="P315" s="225"/>
      <c r="Q315" s="225"/>
      <c r="R315" s="225"/>
      <c r="S315" s="225"/>
      <c r="T315" s="226"/>
      <c r="AT315" s="227" t="s">
        <v>238</v>
      </c>
      <c r="AU315" s="227" t="s">
        <v>85</v>
      </c>
      <c r="AV315" s="15" t="s">
        <v>176</v>
      </c>
      <c r="AW315" s="15" t="s">
        <v>35</v>
      </c>
      <c r="AX315" s="15" t="s">
        <v>82</v>
      </c>
      <c r="AY315" s="227" t="s">
        <v>228</v>
      </c>
    </row>
    <row r="316" spans="1:65" s="2" customFormat="1" ht="24.2" customHeight="1">
      <c r="A316" s="36"/>
      <c r="B316" s="37"/>
      <c r="C316" s="177" t="s">
        <v>358</v>
      </c>
      <c r="D316" s="177" t="s">
        <v>230</v>
      </c>
      <c r="E316" s="178" t="s">
        <v>579</v>
      </c>
      <c r="F316" s="179" t="s">
        <v>580</v>
      </c>
      <c r="G316" s="180" t="s">
        <v>233</v>
      </c>
      <c r="H316" s="181">
        <v>1.813</v>
      </c>
      <c r="I316" s="182"/>
      <c r="J316" s="183">
        <f>ROUND(I316*H316,2)</f>
        <v>0</v>
      </c>
      <c r="K316" s="179" t="s">
        <v>234</v>
      </c>
      <c r="L316" s="41"/>
      <c r="M316" s="184" t="s">
        <v>28</v>
      </c>
      <c r="N316" s="185" t="s">
        <v>45</v>
      </c>
      <c r="O316" s="66"/>
      <c r="P316" s="186">
        <f>O316*H316</f>
        <v>0</v>
      </c>
      <c r="Q316" s="186">
        <v>0</v>
      </c>
      <c r="R316" s="186">
        <f>Q316*H316</f>
        <v>0</v>
      </c>
      <c r="S316" s="186">
        <v>2.2</v>
      </c>
      <c r="T316" s="187">
        <f>S316*H316</f>
        <v>3.9886000000000004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188" t="s">
        <v>176</v>
      </c>
      <c r="AT316" s="188" t="s">
        <v>230</v>
      </c>
      <c r="AU316" s="188" t="s">
        <v>85</v>
      </c>
      <c r="AY316" s="19" t="s">
        <v>228</v>
      </c>
      <c r="BE316" s="189">
        <f>IF(N316="základní",J316,0)</f>
        <v>0</v>
      </c>
      <c r="BF316" s="189">
        <f>IF(N316="snížená",J316,0)</f>
        <v>0</v>
      </c>
      <c r="BG316" s="189">
        <f>IF(N316="zákl. přenesená",J316,0)</f>
        <v>0</v>
      </c>
      <c r="BH316" s="189">
        <f>IF(N316="sníž. přenesená",J316,0)</f>
        <v>0</v>
      </c>
      <c r="BI316" s="189">
        <f>IF(N316="nulová",J316,0)</f>
        <v>0</v>
      </c>
      <c r="BJ316" s="19" t="s">
        <v>82</v>
      </c>
      <c r="BK316" s="189">
        <f>ROUND(I316*H316,2)</f>
        <v>0</v>
      </c>
      <c r="BL316" s="19" t="s">
        <v>176</v>
      </c>
      <c r="BM316" s="188" t="s">
        <v>1367</v>
      </c>
    </row>
    <row r="317" spans="1:47" s="2" customFormat="1" ht="11.25">
      <c r="A317" s="36"/>
      <c r="B317" s="37"/>
      <c r="C317" s="38"/>
      <c r="D317" s="190" t="s">
        <v>236</v>
      </c>
      <c r="E317" s="38"/>
      <c r="F317" s="191" t="s">
        <v>582</v>
      </c>
      <c r="G317" s="38"/>
      <c r="H317" s="38"/>
      <c r="I317" s="192"/>
      <c r="J317" s="38"/>
      <c r="K317" s="38"/>
      <c r="L317" s="41"/>
      <c r="M317" s="193"/>
      <c r="N317" s="194"/>
      <c r="O317" s="66"/>
      <c r="P317" s="66"/>
      <c r="Q317" s="66"/>
      <c r="R317" s="66"/>
      <c r="S317" s="66"/>
      <c r="T317" s="67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T317" s="19" t="s">
        <v>236</v>
      </c>
      <c r="AU317" s="19" t="s">
        <v>85</v>
      </c>
    </row>
    <row r="318" spans="2:51" s="13" customFormat="1" ht="11.25">
      <c r="B318" s="195"/>
      <c r="C318" s="196"/>
      <c r="D318" s="197" t="s">
        <v>238</v>
      </c>
      <c r="E318" s="198" t="s">
        <v>28</v>
      </c>
      <c r="F318" s="199" t="s">
        <v>1227</v>
      </c>
      <c r="G318" s="196"/>
      <c r="H318" s="198" t="s">
        <v>28</v>
      </c>
      <c r="I318" s="200"/>
      <c r="J318" s="196"/>
      <c r="K318" s="196"/>
      <c r="L318" s="201"/>
      <c r="M318" s="202"/>
      <c r="N318" s="203"/>
      <c r="O318" s="203"/>
      <c r="P318" s="203"/>
      <c r="Q318" s="203"/>
      <c r="R318" s="203"/>
      <c r="S318" s="203"/>
      <c r="T318" s="204"/>
      <c r="AT318" s="205" t="s">
        <v>238</v>
      </c>
      <c r="AU318" s="205" t="s">
        <v>85</v>
      </c>
      <c r="AV318" s="13" t="s">
        <v>82</v>
      </c>
      <c r="AW318" s="13" t="s">
        <v>35</v>
      </c>
      <c r="AX318" s="13" t="s">
        <v>74</v>
      </c>
      <c r="AY318" s="205" t="s">
        <v>228</v>
      </c>
    </row>
    <row r="319" spans="2:51" s="13" customFormat="1" ht="11.25">
      <c r="B319" s="195"/>
      <c r="C319" s="196"/>
      <c r="D319" s="197" t="s">
        <v>238</v>
      </c>
      <c r="E319" s="198" t="s">
        <v>28</v>
      </c>
      <c r="F319" s="199" t="s">
        <v>1363</v>
      </c>
      <c r="G319" s="196"/>
      <c r="H319" s="198" t="s">
        <v>28</v>
      </c>
      <c r="I319" s="200"/>
      <c r="J319" s="196"/>
      <c r="K319" s="196"/>
      <c r="L319" s="201"/>
      <c r="M319" s="202"/>
      <c r="N319" s="203"/>
      <c r="O319" s="203"/>
      <c r="P319" s="203"/>
      <c r="Q319" s="203"/>
      <c r="R319" s="203"/>
      <c r="S319" s="203"/>
      <c r="T319" s="204"/>
      <c r="AT319" s="205" t="s">
        <v>238</v>
      </c>
      <c r="AU319" s="205" t="s">
        <v>85</v>
      </c>
      <c r="AV319" s="13" t="s">
        <v>82</v>
      </c>
      <c r="AW319" s="13" t="s">
        <v>35</v>
      </c>
      <c r="AX319" s="13" t="s">
        <v>74</v>
      </c>
      <c r="AY319" s="205" t="s">
        <v>228</v>
      </c>
    </row>
    <row r="320" spans="2:51" s="14" customFormat="1" ht="11.25">
      <c r="B320" s="206"/>
      <c r="C320" s="207"/>
      <c r="D320" s="197" t="s">
        <v>238</v>
      </c>
      <c r="E320" s="208" t="s">
        <v>28</v>
      </c>
      <c r="F320" s="209" t="s">
        <v>1368</v>
      </c>
      <c r="G320" s="207"/>
      <c r="H320" s="210">
        <v>0.697</v>
      </c>
      <c r="I320" s="211"/>
      <c r="J320" s="207"/>
      <c r="K320" s="207"/>
      <c r="L320" s="212"/>
      <c r="M320" s="213"/>
      <c r="N320" s="214"/>
      <c r="O320" s="214"/>
      <c r="P320" s="214"/>
      <c r="Q320" s="214"/>
      <c r="R320" s="214"/>
      <c r="S320" s="214"/>
      <c r="T320" s="215"/>
      <c r="AT320" s="216" t="s">
        <v>238</v>
      </c>
      <c r="AU320" s="216" t="s">
        <v>85</v>
      </c>
      <c r="AV320" s="14" t="s">
        <v>85</v>
      </c>
      <c r="AW320" s="14" t="s">
        <v>35</v>
      </c>
      <c r="AX320" s="14" t="s">
        <v>74</v>
      </c>
      <c r="AY320" s="216" t="s">
        <v>228</v>
      </c>
    </row>
    <row r="321" spans="2:51" s="13" customFormat="1" ht="11.25">
      <c r="B321" s="195"/>
      <c r="C321" s="196"/>
      <c r="D321" s="197" t="s">
        <v>238</v>
      </c>
      <c r="E321" s="198" t="s">
        <v>28</v>
      </c>
      <c r="F321" s="199" t="s">
        <v>1365</v>
      </c>
      <c r="G321" s="196"/>
      <c r="H321" s="198" t="s">
        <v>28</v>
      </c>
      <c r="I321" s="200"/>
      <c r="J321" s="196"/>
      <c r="K321" s="196"/>
      <c r="L321" s="201"/>
      <c r="M321" s="202"/>
      <c r="N321" s="203"/>
      <c r="O321" s="203"/>
      <c r="P321" s="203"/>
      <c r="Q321" s="203"/>
      <c r="R321" s="203"/>
      <c r="S321" s="203"/>
      <c r="T321" s="204"/>
      <c r="AT321" s="205" t="s">
        <v>238</v>
      </c>
      <c r="AU321" s="205" t="s">
        <v>85</v>
      </c>
      <c r="AV321" s="13" t="s">
        <v>82</v>
      </c>
      <c r="AW321" s="13" t="s">
        <v>35</v>
      </c>
      <c r="AX321" s="13" t="s">
        <v>74</v>
      </c>
      <c r="AY321" s="205" t="s">
        <v>228</v>
      </c>
    </row>
    <row r="322" spans="2:51" s="14" customFormat="1" ht="11.25">
      <c r="B322" s="206"/>
      <c r="C322" s="207"/>
      <c r="D322" s="197" t="s">
        <v>238</v>
      </c>
      <c r="E322" s="208" t="s">
        <v>28</v>
      </c>
      <c r="F322" s="209" t="s">
        <v>1369</v>
      </c>
      <c r="G322" s="207"/>
      <c r="H322" s="210">
        <v>1.116</v>
      </c>
      <c r="I322" s="211"/>
      <c r="J322" s="207"/>
      <c r="K322" s="207"/>
      <c r="L322" s="212"/>
      <c r="M322" s="213"/>
      <c r="N322" s="214"/>
      <c r="O322" s="214"/>
      <c r="P322" s="214"/>
      <c r="Q322" s="214"/>
      <c r="R322" s="214"/>
      <c r="S322" s="214"/>
      <c r="T322" s="215"/>
      <c r="AT322" s="216" t="s">
        <v>238</v>
      </c>
      <c r="AU322" s="216" t="s">
        <v>85</v>
      </c>
      <c r="AV322" s="14" t="s">
        <v>85</v>
      </c>
      <c r="AW322" s="14" t="s">
        <v>35</v>
      </c>
      <c r="AX322" s="14" t="s">
        <v>74</v>
      </c>
      <c r="AY322" s="216" t="s">
        <v>228</v>
      </c>
    </row>
    <row r="323" spans="2:51" s="15" customFormat="1" ht="11.25">
      <c r="B323" s="217"/>
      <c r="C323" s="218"/>
      <c r="D323" s="197" t="s">
        <v>238</v>
      </c>
      <c r="E323" s="219" t="s">
        <v>28</v>
      </c>
      <c r="F323" s="220" t="s">
        <v>241</v>
      </c>
      <c r="G323" s="218"/>
      <c r="H323" s="221">
        <v>1.813</v>
      </c>
      <c r="I323" s="222"/>
      <c r="J323" s="218"/>
      <c r="K323" s="218"/>
      <c r="L323" s="223"/>
      <c r="M323" s="224"/>
      <c r="N323" s="225"/>
      <c r="O323" s="225"/>
      <c r="P323" s="225"/>
      <c r="Q323" s="225"/>
      <c r="R323" s="225"/>
      <c r="S323" s="225"/>
      <c r="T323" s="226"/>
      <c r="AT323" s="227" t="s">
        <v>238</v>
      </c>
      <c r="AU323" s="227" t="s">
        <v>85</v>
      </c>
      <c r="AV323" s="15" t="s">
        <v>176</v>
      </c>
      <c r="AW323" s="15" t="s">
        <v>35</v>
      </c>
      <c r="AX323" s="15" t="s">
        <v>82</v>
      </c>
      <c r="AY323" s="227" t="s">
        <v>228</v>
      </c>
    </row>
    <row r="324" spans="1:65" s="2" customFormat="1" ht="44.25" customHeight="1">
      <c r="A324" s="36"/>
      <c r="B324" s="37"/>
      <c r="C324" s="177" t="s">
        <v>364</v>
      </c>
      <c r="D324" s="177" t="s">
        <v>230</v>
      </c>
      <c r="E324" s="178" t="s">
        <v>1370</v>
      </c>
      <c r="F324" s="179" t="s">
        <v>1371</v>
      </c>
      <c r="G324" s="180" t="s">
        <v>275</v>
      </c>
      <c r="H324" s="181">
        <v>0.5</v>
      </c>
      <c r="I324" s="182"/>
      <c r="J324" s="183">
        <f>ROUND(I324*H324,2)</f>
        <v>0</v>
      </c>
      <c r="K324" s="179" t="s">
        <v>234</v>
      </c>
      <c r="L324" s="41"/>
      <c r="M324" s="184" t="s">
        <v>28</v>
      </c>
      <c r="N324" s="185" t="s">
        <v>45</v>
      </c>
      <c r="O324" s="66"/>
      <c r="P324" s="186">
        <f>O324*H324</f>
        <v>0</v>
      </c>
      <c r="Q324" s="186">
        <v>0</v>
      </c>
      <c r="R324" s="186">
        <f>Q324*H324</f>
        <v>0</v>
      </c>
      <c r="S324" s="186">
        <v>0.035</v>
      </c>
      <c r="T324" s="187">
        <f>S324*H324</f>
        <v>0.0175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188" t="s">
        <v>176</v>
      </c>
      <c r="AT324" s="188" t="s">
        <v>230</v>
      </c>
      <c r="AU324" s="188" t="s">
        <v>85</v>
      </c>
      <c r="AY324" s="19" t="s">
        <v>228</v>
      </c>
      <c r="BE324" s="189">
        <f>IF(N324="základní",J324,0)</f>
        <v>0</v>
      </c>
      <c r="BF324" s="189">
        <f>IF(N324="snížená",J324,0)</f>
        <v>0</v>
      </c>
      <c r="BG324" s="189">
        <f>IF(N324="zákl. přenesená",J324,0)</f>
        <v>0</v>
      </c>
      <c r="BH324" s="189">
        <f>IF(N324="sníž. přenesená",J324,0)</f>
        <v>0</v>
      </c>
      <c r="BI324" s="189">
        <f>IF(N324="nulová",J324,0)</f>
        <v>0</v>
      </c>
      <c r="BJ324" s="19" t="s">
        <v>82</v>
      </c>
      <c r="BK324" s="189">
        <f>ROUND(I324*H324,2)</f>
        <v>0</v>
      </c>
      <c r="BL324" s="19" t="s">
        <v>176</v>
      </c>
      <c r="BM324" s="188" t="s">
        <v>1372</v>
      </c>
    </row>
    <row r="325" spans="1:47" s="2" customFormat="1" ht="11.25">
      <c r="A325" s="36"/>
      <c r="B325" s="37"/>
      <c r="C325" s="38"/>
      <c r="D325" s="190" t="s">
        <v>236</v>
      </c>
      <c r="E325" s="38"/>
      <c r="F325" s="191" t="s">
        <v>1373</v>
      </c>
      <c r="G325" s="38"/>
      <c r="H325" s="38"/>
      <c r="I325" s="192"/>
      <c r="J325" s="38"/>
      <c r="K325" s="38"/>
      <c r="L325" s="41"/>
      <c r="M325" s="193"/>
      <c r="N325" s="194"/>
      <c r="O325" s="66"/>
      <c r="P325" s="66"/>
      <c r="Q325" s="66"/>
      <c r="R325" s="66"/>
      <c r="S325" s="66"/>
      <c r="T325" s="67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T325" s="19" t="s">
        <v>236</v>
      </c>
      <c r="AU325" s="19" t="s">
        <v>85</v>
      </c>
    </row>
    <row r="326" spans="2:51" s="13" customFormat="1" ht="11.25">
      <c r="B326" s="195"/>
      <c r="C326" s="196"/>
      <c r="D326" s="197" t="s">
        <v>238</v>
      </c>
      <c r="E326" s="198" t="s">
        <v>28</v>
      </c>
      <c r="F326" s="199" t="s">
        <v>1227</v>
      </c>
      <c r="G326" s="196"/>
      <c r="H326" s="198" t="s">
        <v>28</v>
      </c>
      <c r="I326" s="200"/>
      <c r="J326" s="196"/>
      <c r="K326" s="196"/>
      <c r="L326" s="201"/>
      <c r="M326" s="202"/>
      <c r="N326" s="203"/>
      <c r="O326" s="203"/>
      <c r="P326" s="203"/>
      <c r="Q326" s="203"/>
      <c r="R326" s="203"/>
      <c r="S326" s="203"/>
      <c r="T326" s="204"/>
      <c r="AT326" s="205" t="s">
        <v>238</v>
      </c>
      <c r="AU326" s="205" t="s">
        <v>85</v>
      </c>
      <c r="AV326" s="13" t="s">
        <v>82</v>
      </c>
      <c r="AW326" s="13" t="s">
        <v>35</v>
      </c>
      <c r="AX326" s="13" t="s">
        <v>74</v>
      </c>
      <c r="AY326" s="205" t="s">
        <v>228</v>
      </c>
    </row>
    <row r="327" spans="2:51" s="13" customFormat="1" ht="11.25">
      <c r="B327" s="195"/>
      <c r="C327" s="196"/>
      <c r="D327" s="197" t="s">
        <v>238</v>
      </c>
      <c r="E327" s="198" t="s">
        <v>28</v>
      </c>
      <c r="F327" s="199" t="s">
        <v>1304</v>
      </c>
      <c r="G327" s="196"/>
      <c r="H327" s="198" t="s">
        <v>28</v>
      </c>
      <c r="I327" s="200"/>
      <c r="J327" s="196"/>
      <c r="K327" s="196"/>
      <c r="L327" s="201"/>
      <c r="M327" s="202"/>
      <c r="N327" s="203"/>
      <c r="O327" s="203"/>
      <c r="P327" s="203"/>
      <c r="Q327" s="203"/>
      <c r="R327" s="203"/>
      <c r="S327" s="203"/>
      <c r="T327" s="204"/>
      <c r="AT327" s="205" t="s">
        <v>238</v>
      </c>
      <c r="AU327" s="205" t="s">
        <v>85</v>
      </c>
      <c r="AV327" s="13" t="s">
        <v>82</v>
      </c>
      <c r="AW327" s="13" t="s">
        <v>35</v>
      </c>
      <c r="AX327" s="13" t="s">
        <v>74</v>
      </c>
      <c r="AY327" s="205" t="s">
        <v>228</v>
      </c>
    </row>
    <row r="328" spans="2:51" s="14" customFormat="1" ht="11.25">
      <c r="B328" s="206"/>
      <c r="C328" s="207"/>
      <c r="D328" s="197" t="s">
        <v>238</v>
      </c>
      <c r="E328" s="208" t="s">
        <v>28</v>
      </c>
      <c r="F328" s="209" t="s">
        <v>1317</v>
      </c>
      <c r="G328" s="207"/>
      <c r="H328" s="210">
        <v>0.5</v>
      </c>
      <c r="I328" s="211"/>
      <c r="J328" s="207"/>
      <c r="K328" s="207"/>
      <c r="L328" s="212"/>
      <c r="M328" s="213"/>
      <c r="N328" s="214"/>
      <c r="O328" s="214"/>
      <c r="P328" s="214"/>
      <c r="Q328" s="214"/>
      <c r="R328" s="214"/>
      <c r="S328" s="214"/>
      <c r="T328" s="215"/>
      <c r="AT328" s="216" t="s">
        <v>238</v>
      </c>
      <c r="AU328" s="216" t="s">
        <v>85</v>
      </c>
      <c r="AV328" s="14" t="s">
        <v>85</v>
      </c>
      <c r="AW328" s="14" t="s">
        <v>35</v>
      </c>
      <c r="AX328" s="14" t="s">
        <v>82</v>
      </c>
      <c r="AY328" s="216" t="s">
        <v>228</v>
      </c>
    </row>
    <row r="329" spans="1:65" s="2" customFormat="1" ht="44.25" customHeight="1">
      <c r="A329" s="36"/>
      <c r="B329" s="37"/>
      <c r="C329" s="177" t="s">
        <v>376</v>
      </c>
      <c r="D329" s="177" t="s">
        <v>230</v>
      </c>
      <c r="E329" s="178" t="s">
        <v>1374</v>
      </c>
      <c r="F329" s="179" t="s">
        <v>1375</v>
      </c>
      <c r="G329" s="180" t="s">
        <v>275</v>
      </c>
      <c r="H329" s="181">
        <v>7.44</v>
      </c>
      <c r="I329" s="182"/>
      <c r="J329" s="183">
        <f>ROUND(I329*H329,2)</f>
        <v>0</v>
      </c>
      <c r="K329" s="179" t="s">
        <v>234</v>
      </c>
      <c r="L329" s="41"/>
      <c r="M329" s="184" t="s">
        <v>28</v>
      </c>
      <c r="N329" s="185" t="s">
        <v>45</v>
      </c>
      <c r="O329" s="66"/>
      <c r="P329" s="186">
        <f>O329*H329</f>
        <v>0</v>
      </c>
      <c r="Q329" s="186">
        <v>0</v>
      </c>
      <c r="R329" s="186">
        <f>Q329*H329</f>
        <v>0</v>
      </c>
      <c r="S329" s="186">
        <v>0.035</v>
      </c>
      <c r="T329" s="187">
        <f>S329*H329</f>
        <v>0.2604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188" t="s">
        <v>176</v>
      </c>
      <c r="AT329" s="188" t="s">
        <v>230</v>
      </c>
      <c r="AU329" s="188" t="s">
        <v>85</v>
      </c>
      <c r="AY329" s="19" t="s">
        <v>228</v>
      </c>
      <c r="BE329" s="189">
        <f>IF(N329="základní",J329,0)</f>
        <v>0</v>
      </c>
      <c r="BF329" s="189">
        <f>IF(N329="snížená",J329,0)</f>
        <v>0</v>
      </c>
      <c r="BG329" s="189">
        <f>IF(N329="zákl. přenesená",J329,0)</f>
        <v>0</v>
      </c>
      <c r="BH329" s="189">
        <f>IF(N329="sníž. přenesená",J329,0)</f>
        <v>0</v>
      </c>
      <c r="BI329" s="189">
        <f>IF(N329="nulová",J329,0)</f>
        <v>0</v>
      </c>
      <c r="BJ329" s="19" t="s">
        <v>82</v>
      </c>
      <c r="BK329" s="189">
        <f>ROUND(I329*H329,2)</f>
        <v>0</v>
      </c>
      <c r="BL329" s="19" t="s">
        <v>176</v>
      </c>
      <c r="BM329" s="188" t="s">
        <v>1376</v>
      </c>
    </row>
    <row r="330" spans="1:47" s="2" customFormat="1" ht="11.25">
      <c r="A330" s="36"/>
      <c r="B330" s="37"/>
      <c r="C330" s="38"/>
      <c r="D330" s="190" t="s">
        <v>236</v>
      </c>
      <c r="E330" s="38"/>
      <c r="F330" s="191" t="s">
        <v>1377</v>
      </c>
      <c r="G330" s="38"/>
      <c r="H330" s="38"/>
      <c r="I330" s="192"/>
      <c r="J330" s="38"/>
      <c r="K330" s="38"/>
      <c r="L330" s="41"/>
      <c r="M330" s="193"/>
      <c r="N330" s="194"/>
      <c r="O330" s="66"/>
      <c r="P330" s="66"/>
      <c r="Q330" s="66"/>
      <c r="R330" s="66"/>
      <c r="S330" s="66"/>
      <c r="T330" s="67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T330" s="19" t="s">
        <v>236</v>
      </c>
      <c r="AU330" s="19" t="s">
        <v>85</v>
      </c>
    </row>
    <row r="331" spans="2:51" s="13" customFormat="1" ht="11.25">
      <c r="B331" s="195"/>
      <c r="C331" s="196"/>
      <c r="D331" s="197" t="s">
        <v>238</v>
      </c>
      <c r="E331" s="198" t="s">
        <v>28</v>
      </c>
      <c r="F331" s="199" t="s">
        <v>1227</v>
      </c>
      <c r="G331" s="196"/>
      <c r="H331" s="198" t="s">
        <v>28</v>
      </c>
      <c r="I331" s="200"/>
      <c r="J331" s="196"/>
      <c r="K331" s="196"/>
      <c r="L331" s="201"/>
      <c r="M331" s="202"/>
      <c r="N331" s="203"/>
      <c r="O331" s="203"/>
      <c r="P331" s="203"/>
      <c r="Q331" s="203"/>
      <c r="R331" s="203"/>
      <c r="S331" s="203"/>
      <c r="T331" s="204"/>
      <c r="AT331" s="205" t="s">
        <v>238</v>
      </c>
      <c r="AU331" s="205" t="s">
        <v>85</v>
      </c>
      <c r="AV331" s="13" t="s">
        <v>82</v>
      </c>
      <c r="AW331" s="13" t="s">
        <v>35</v>
      </c>
      <c r="AX331" s="13" t="s">
        <v>74</v>
      </c>
      <c r="AY331" s="205" t="s">
        <v>228</v>
      </c>
    </row>
    <row r="332" spans="2:51" s="13" customFormat="1" ht="11.25">
      <c r="B332" s="195"/>
      <c r="C332" s="196"/>
      <c r="D332" s="197" t="s">
        <v>238</v>
      </c>
      <c r="E332" s="198" t="s">
        <v>28</v>
      </c>
      <c r="F332" s="199" t="s">
        <v>1300</v>
      </c>
      <c r="G332" s="196"/>
      <c r="H332" s="198" t="s">
        <v>28</v>
      </c>
      <c r="I332" s="200"/>
      <c r="J332" s="196"/>
      <c r="K332" s="196"/>
      <c r="L332" s="201"/>
      <c r="M332" s="202"/>
      <c r="N332" s="203"/>
      <c r="O332" s="203"/>
      <c r="P332" s="203"/>
      <c r="Q332" s="203"/>
      <c r="R332" s="203"/>
      <c r="S332" s="203"/>
      <c r="T332" s="204"/>
      <c r="AT332" s="205" t="s">
        <v>238</v>
      </c>
      <c r="AU332" s="205" t="s">
        <v>85</v>
      </c>
      <c r="AV332" s="13" t="s">
        <v>82</v>
      </c>
      <c r="AW332" s="13" t="s">
        <v>35</v>
      </c>
      <c r="AX332" s="13" t="s">
        <v>74</v>
      </c>
      <c r="AY332" s="205" t="s">
        <v>228</v>
      </c>
    </row>
    <row r="333" spans="2:51" s="14" customFormat="1" ht="11.25">
      <c r="B333" s="206"/>
      <c r="C333" s="207"/>
      <c r="D333" s="197" t="s">
        <v>238</v>
      </c>
      <c r="E333" s="208" t="s">
        <v>28</v>
      </c>
      <c r="F333" s="209" t="s">
        <v>1378</v>
      </c>
      <c r="G333" s="207"/>
      <c r="H333" s="210">
        <v>7.44</v>
      </c>
      <c r="I333" s="211"/>
      <c r="J333" s="207"/>
      <c r="K333" s="207"/>
      <c r="L333" s="212"/>
      <c r="M333" s="213"/>
      <c r="N333" s="214"/>
      <c r="O333" s="214"/>
      <c r="P333" s="214"/>
      <c r="Q333" s="214"/>
      <c r="R333" s="214"/>
      <c r="S333" s="214"/>
      <c r="T333" s="215"/>
      <c r="AT333" s="216" t="s">
        <v>238</v>
      </c>
      <c r="AU333" s="216" t="s">
        <v>85</v>
      </c>
      <c r="AV333" s="14" t="s">
        <v>85</v>
      </c>
      <c r="AW333" s="14" t="s">
        <v>35</v>
      </c>
      <c r="AX333" s="14" t="s">
        <v>82</v>
      </c>
      <c r="AY333" s="216" t="s">
        <v>228</v>
      </c>
    </row>
    <row r="334" spans="1:65" s="2" customFormat="1" ht="24.2" customHeight="1">
      <c r="A334" s="36"/>
      <c r="B334" s="37"/>
      <c r="C334" s="177" t="s">
        <v>381</v>
      </c>
      <c r="D334" s="177" t="s">
        <v>230</v>
      </c>
      <c r="E334" s="178" t="s">
        <v>1379</v>
      </c>
      <c r="F334" s="179" t="s">
        <v>1380</v>
      </c>
      <c r="G334" s="180" t="s">
        <v>323</v>
      </c>
      <c r="H334" s="181">
        <v>1.17</v>
      </c>
      <c r="I334" s="182"/>
      <c r="J334" s="183">
        <f>ROUND(I334*H334,2)</f>
        <v>0</v>
      </c>
      <c r="K334" s="179" t="s">
        <v>234</v>
      </c>
      <c r="L334" s="41"/>
      <c r="M334" s="184" t="s">
        <v>28</v>
      </c>
      <c r="N334" s="185" t="s">
        <v>45</v>
      </c>
      <c r="O334" s="66"/>
      <c r="P334" s="186">
        <f>O334*H334</f>
        <v>0</v>
      </c>
      <c r="Q334" s="186">
        <v>0</v>
      </c>
      <c r="R334" s="186">
        <f>Q334*H334</f>
        <v>0</v>
      </c>
      <c r="S334" s="186">
        <v>0.007</v>
      </c>
      <c r="T334" s="187">
        <f>S334*H334</f>
        <v>0.00819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188" t="s">
        <v>176</v>
      </c>
      <c r="AT334" s="188" t="s">
        <v>230</v>
      </c>
      <c r="AU334" s="188" t="s">
        <v>85</v>
      </c>
      <c r="AY334" s="19" t="s">
        <v>228</v>
      </c>
      <c r="BE334" s="189">
        <f>IF(N334="základní",J334,0)</f>
        <v>0</v>
      </c>
      <c r="BF334" s="189">
        <f>IF(N334="snížená",J334,0)</f>
        <v>0</v>
      </c>
      <c r="BG334" s="189">
        <f>IF(N334="zákl. přenesená",J334,0)</f>
        <v>0</v>
      </c>
      <c r="BH334" s="189">
        <f>IF(N334="sníž. přenesená",J334,0)</f>
        <v>0</v>
      </c>
      <c r="BI334" s="189">
        <f>IF(N334="nulová",J334,0)</f>
        <v>0</v>
      </c>
      <c r="BJ334" s="19" t="s">
        <v>82</v>
      </c>
      <c r="BK334" s="189">
        <f>ROUND(I334*H334,2)</f>
        <v>0</v>
      </c>
      <c r="BL334" s="19" t="s">
        <v>176</v>
      </c>
      <c r="BM334" s="188" t="s">
        <v>1381</v>
      </c>
    </row>
    <row r="335" spans="1:47" s="2" customFormat="1" ht="11.25">
      <c r="A335" s="36"/>
      <c r="B335" s="37"/>
      <c r="C335" s="38"/>
      <c r="D335" s="190" t="s">
        <v>236</v>
      </c>
      <c r="E335" s="38"/>
      <c r="F335" s="191" t="s">
        <v>1382</v>
      </c>
      <c r="G335" s="38"/>
      <c r="H335" s="38"/>
      <c r="I335" s="192"/>
      <c r="J335" s="38"/>
      <c r="K335" s="38"/>
      <c r="L335" s="41"/>
      <c r="M335" s="193"/>
      <c r="N335" s="194"/>
      <c r="O335" s="66"/>
      <c r="P335" s="66"/>
      <c r="Q335" s="66"/>
      <c r="R335" s="66"/>
      <c r="S335" s="66"/>
      <c r="T335" s="67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T335" s="19" t="s">
        <v>236</v>
      </c>
      <c r="AU335" s="19" t="s">
        <v>85</v>
      </c>
    </row>
    <row r="336" spans="2:51" s="13" customFormat="1" ht="11.25">
      <c r="B336" s="195"/>
      <c r="C336" s="196"/>
      <c r="D336" s="197" t="s">
        <v>238</v>
      </c>
      <c r="E336" s="198" t="s">
        <v>28</v>
      </c>
      <c r="F336" s="199" t="s">
        <v>1300</v>
      </c>
      <c r="G336" s="196"/>
      <c r="H336" s="198" t="s">
        <v>28</v>
      </c>
      <c r="I336" s="200"/>
      <c r="J336" s="196"/>
      <c r="K336" s="196"/>
      <c r="L336" s="201"/>
      <c r="M336" s="202"/>
      <c r="N336" s="203"/>
      <c r="O336" s="203"/>
      <c r="P336" s="203"/>
      <c r="Q336" s="203"/>
      <c r="R336" s="203"/>
      <c r="S336" s="203"/>
      <c r="T336" s="204"/>
      <c r="AT336" s="205" t="s">
        <v>238</v>
      </c>
      <c r="AU336" s="205" t="s">
        <v>85</v>
      </c>
      <c r="AV336" s="13" t="s">
        <v>82</v>
      </c>
      <c r="AW336" s="13" t="s">
        <v>35</v>
      </c>
      <c r="AX336" s="13" t="s">
        <v>74</v>
      </c>
      <c r="AY336" s="205" t="s">
        <v>228</v>
      </c>
    </row>
    <row r="337" spans="2:51" s="14" customFormat="1" ht="11.25">
      <c r="B337" s="206"/>
      <c r="C337" s="207"/>
      <c r="D337" s="197" t="s">
        <v>238</v>
      </c>
      <c r="E337" s="208" t="s">
        <v>28</v>
      </c>
      <c r="F337" s="209" t="s">
        <v>1383</v>
      </c>
      <c r="G337" s="207"/>
      <c r="H337" s="210">
        <v>1.17</v>
      </c>
      <c r="I337" s="211"/>
      <c r="J337" s="207"/>
      <c r="K337" s="207"/>
      <c r="L337" s="212"/>
      <c r="M337" s="213"/>
      <c r="N337" s="214"/>
      <c r="O337" s="214"/>
      <c r="P337" s="214"/>
      <c r="Q337" s="214"/>
      <c r="R337" s="214"/>
      <c r="S337" s="214"/>
      <c r="T337" s="215"/>
      <c r="AT337" s="216" t="s">
        <v>238</v>
      </c>
      <c r="AU337" s="216" t="s">
        <v>85</v>
      </c>
      <c r="AV337" s="14" t="s">
        <v>85</v>
      </c>
      <c r="AW337" s="14" t="s">
        <v>35</v>
      </c>
      <c r="AX337" s="14" t="s">
        <v>82</v>
      </c>
      <c r="AY337" s="216" t="s">
        <v>228</v>
      </c>
    </row>
    <row r="338" spans="1:65" s="2" customFormat="1" ht="55.5" customHeight="1">
      <c r="A338" s="36"/>
      <c r="B338" s="37"/>
      <c r="C338" s="177" t="s">
        <v>387</v>
      </c>
      <c r="D338" s="177" t="s">
        <v>230</v>
      </c>
      <c r="E338" s="178" t="s">
        <v>1384</v>
      </c>
      <c r="F338" s="179" t="s">
        <v>1385</v>
      </c>
      <c r="G338" s="180" t="s">
        <v>510</v>
      </c>
      <c r="H338" s="181">
        <v>2</v>
      </c>
      <c r="I338" s="182"/>
      <c r="J338" s="183">
        <f>ROUND(I338*H338,2)</f>
        <v>0</v>
      </c>
      <c r="K338" s="179" t="s">
        <v>234</v>
      </c>
      <c r="L338" s="41"/>
      <c r="M338" s="184" t="s">
        <v>28</v>
      </c>
      <c r="N338" s="185" t="s">
        <v>45</v>
      </c>
      <c r="O338" s="66"/>
      <c r="P338" s="186">
        <f>O338*H338</f>
        <v>0</v>
      </c>
      <c r="Q338" s="186">
        <v>0</v>
      </c>
      <c r="R338" s="186">
        <f>Q338*H338</f>
        <v>0</v>
      </c>
      <c r="S338" s="186">
        <v>0.008</v>
      </c>
      <c r="T338" s="187">
        <f>S338*H338</f>
        <v>0.016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188" t="s">
        <v>176</v>
      </c>
      <c r="AT338" s="188" t="s">
        <v>230</v>
      </c>
      <c r="AU338" s="188" t="s">
        <v>85</v>
      </c>
      <c r="AY338" s="19" t="s">
        <v>228</v>
      </c>
      <c r="BE338" s="189">
        <f>IF(N338="základní",J338,0)</f>
        <v>0</v>
      </c>
      <c r="BF338" s="189">
        <f>IF(N338="snížená",J338,0)</f>
        <v>0</v>
      </c>
      <c r="BG338" s="189">
        <f>IF(N338="zákl. přenesená",J338,0)</f>
        <v>0</v>
      </c>
      <c r="BH338" s="189">
        <f>IF(N338="sníž. přenesená",J338,0)</f>
        <v>0</v>
      </c>
      <c r="BI338" s="189">
        <f>IF(N338="nulová",J338,0)</f>
        <v>0</v>
      </c>
      <c r="BJ338" s="19" t="s">
        <v>82</v>
      </c>
      <c r="BK338" s="189">
        <f>ROUND(I338*H338,2)</f>
        <v>0</v>
      </c>
      <c r="BL338" s="19" t="s">
        <v>176</v>
      </c>
      <c r="BM338" s="188" t="s">
        <v>1386</v>
      </c>
    </row>
    <row r="339" spans="1:47" s="2" customFormat="1" ht="11.25">
      <c r="A339" s="36"/>
      <c r="B339" s="37"/>
      <c r="C339" s="38"/>
      <c r="D339" s="190" t="s">
        <v>236</v>
      </c>
      <c r="E339" s="38"/>
      <c r="F339" s="191" t="s">
        <v>1387</v>
      </c>
      <c r="G339" s="38"/>
      <c r="H339" s="38"/>
      <c r="I339" s="192"/>
      <c r="J339" s="38"/>
      <c r="K339" s="38"/>
      <c r="L339" s="41"/>
      <c r="M339" s="193"/>
      <c r="N339" s="194"/>
      <c r="O339" s="66"/>
      <c r="P339" s="66"/>
      <c r="Q339" s="66"/>
      <c r="R339" s="66"/>
      <c r="S339" s="66"/>
      <c r="T339" s="67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T339" s="19" t="s">
        <v>236</v>
      </c>
      <c r="AU339" s="19" t="s">
        <v>85</v>
      </c>
    </row>
    <row r="340" spans="2:51" s="13" customFormat="1" ht="11.25">
      <c r="B340" s="195"/>
      <c r="C340" s="196"/>
      <c r="D340" s="197" t="s">
        <v>238</v>
      </c>
      <c r="E340" s="198" t="s">
        <v>28</v>
      </c>
      <c r="F340" s="199" t="s">
        <v>1227</v>
      </c>
      <c r="G340" s="196"/>
      <c r="H340" s="198" t="s">
        <v>28</v>
      </c>
      <c r="I340" s="200"/>
      <c r="J340" s="196"/>
      <c r="K340" s="196"/>
      <c r="L340" s="201"/>
      <c r="M340" s="202"/>
      <c r="N340" s="203"/>
      <c r="O340" s="203"/>
      <c r="P340" s="203"/>
      <c r="Q340" s="203"/>
      <c r="R340" s="203"/>
      <c r="S340" s="203"/>
      <c r="T340" s="204"/>
      <c r="AT340" s="205" t="s">
        <v>238</v>
      </c>
      <c r="AU340" s="205" t="s">
        <v>85</v>
      </c>
      <c r="AV340" s="13" t="s">
        <v>82</v>
      </c>
      <c r="AW340" s="13" t="s">
        <v>35</v>
      </c>
      <c r="AX340" s="13" t="s">
        <v>74</v>
      </c>
      <c r="AY340" s="205" t="s">
        <v>228</v>
      </c>
    </row>
    <row r="341" spans="2:51" s="13" customFormat="1" ht="11.25">
      <c r="B341" s="195"/>
      <c r="C341" s="196"/>
      <c r="D341" s="197" t="s">
        <v>238</v>
      </c>
      <c r="E341" s="198" t="s">
        <v>28</v>
      </c>
      <c r="F341" s="199" t="s">
        <v>1332</v>
      </c>
      <c r="G341" s="196"/>
      <c r="H341" s="198" t="s">
        <v>28</v>
      </c>
      <c r="I341" s="200"/>
      <c r="J341" s="196"/>
      <c r="K341" s="196"/>
      <c r="L341" s="201"/>
      <c r="M341" s="202"/>
      <c r="N341" s="203"/>
      <c r="O341" s="203"/>
      <c r="P341" s="203"/>
      <c r="Q341" s="203"/>
      <c r="R341" s="203"/>
      <c r="S341" s="203"/>
      <c r="T341" s="204"/>
      <c r="AT341" s="205" t="s">
        <v>238</v>
      </c>
      <c r="AU341" s="205" t="s">
        <v>85</v>
      </c>
      <c r="AV341" s="13" t="s">
        <v>82</v>
      </c>
      <c r="AW341" s="13" t="s">
        <v>35</v>
      </c>
      <c r="AX341" s="13" t="s">
        <v>74</v>
      </c>
      <c r="AY341" s="205" t="s">
        <v>228</v>
      </c>
    </row>
    <row r="342" spans="2:51" s="13" customFormat="1" ht="11.25">
      <c r="B342" s="195"/>
      <c r="C342" s="196"/>
      <c r="D342" s="197" t="s">
        <v>238</v>
      </c>
      <c r="E342" s="198" t="s">
        <v>28</v>
      </c>
      <c r="F342" s="199" t="s">
        <v>1306</v>
      </c>
      <c r="G342" s="196"/>
      <c r="H342" s="198" t="s">
        <v>28</v>
      </c>
      <c r="I342" s="200"/>
      <c r="J342" s="196"/>
      <c r="K342" s="196"/>
      <c r="L342" s="201"/>
      <c r="M342" s="202"/>
      <c r="N342" s="203"/>
      <c r="O342" s="203"/>
      <c r="P342" s="203"/>
      <c r="Q342" s="203"/>
      <c r="R342" s="203"/>
      <c r="S342" s="203"/>
      <c r="T342" s="204"/>
      <c r="AT342" s="205" t="s">
        <v>238</v>
      </c>
      <c r="AU342" s="205" t="s">
        <v>85</v>
      </c>
      <c r="AV342" s="13" t="s">
        <v>82</v>
      </c>
      <c r="AW342" s="13" t="s">
        <v>35</v>
      </c>
      <c r="AX342" s="13" t="s">
        <v>74</v>
      </c>
      <c r="AY342" s="205" t="s">
        <v>228</v>
      </c>
    </row>
    <row r="343" spans="2:51" s="14" customFormat="1" ht="11.25">
      <c r="B343" s="206"/>
      <c r="C343" s="207"/>
      <c r="D343" s="197" t="s">
        <v>238</v>
      </c>
      <c r="E343" s="208" t="s">
        <v>28</v>
      </c>
      <c r="F343" s="209" t="s">
        <v>85</v>
      </c>
      <c r="G343" s="207"/>
      <c r="H343" s="210">
        <v>2</v>
      </c>
      <c r="I343" s="211"/>
      <c r="J343" s="207"/>
      <c r="K343" s="207"/>
      <c r="L343" s="212"/>
      <c r="M343" s="213"/>
      <c r="N343" s="214"/>
      <c r="O343" s="214"/>
      <c r="P343" s="214"/>
      <c r="Q343" s="214"/>
      <c r="R343" s="214"/>
      <c r="S343" s="214"/>
      <c r="T343" s="215"/>
      <c r="AT343" s="216" t="s">
        <v>238</v>
      </c>
      <c r="AU343" s="216" t="s">
        <v>85</v>
      </c>
      <c r="AV343" s="14" t="s">
        <v>85</v>
      </c>
      <c r="AW343" s="14" t="s">
        <v>35</v>
      </c>
      <c r="AX343" s="14" t="s">
        <v>82</v>
      </c>
      <c r="AY343" s="216" t="s">
        <v>228</v>
      </c>
    </row>
    <row r="344" spans="1:65" s="2" customFormat="1" ht="55.5" customHeight="1">
      <c r="A344" s="36"/>
      <c r="B344" s="37"/>
      <c r="C344" s="177" t="s">
        <v>394</v>
      </c>
      <c r="D344" s="177" t="s">
        <v>230</v>
      </c>
      <c r="E344" s="178" t="s">
        <v>1388</v>
      </c>
      <c r="F344" s="179" t="s">
        <v>1389</v>
      </c>
      <c r="G344" s="180" t="s">
        <v>510</v>
      </c>
      <c r="H344" s="181">
        <v>1</v>
      </c>
      <c r="I344" s="182"/>
      <c r="J344" s="183">
        <f>ROUND(I344*H344,2)</f>
        <v>0</v>
      </c>
      <c r="K344" s="179" t="s">
        <v>234</v>
      </c>
      <c r="L344" s="41"/>
      <c r="M344" s="184" t="s">
        <v>28</v>
      </c>
      <c r="N344" s="185" t="s">
        <v>45</v>
      </c>
      <c r="O344" s="66"/>
      <c r="P344" s="186">
        <f>O344*H344</f>
        <v>0</v>
      </c>
      <c r="Q344" s="186">
        <v>0</v>
      </c>
      <c r="R344" s="186">
        <f>Q344*H344</f>
        <v>0</v>
      </c>
      <c r="S344" s="186">
        <v>0.016</v>
      </c>
      <c r="T344" s="187">
        <f>S344*H344</f>
        <v>0.016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88" t="s">
        <v>176</v>
      </c>
      <c r="AT344" s="188" t="s">
        <v>230</v>
      </c>
      <c r="AU344" s="188" t="s">
        <v>85</v>
      </c>
      <c r="AY344" s="19" t="s">
        <v>228</v>
      </c>
      <c r="BE344" s="189">
        <f>IF(N344="základní",J344,0)</f>
        <v>0</v>
      </c>
      <c r="BF344" s="189">
        <f>IF(N344="snížená",J344,0)</f>
        <v>0</v>
      </c>
      <c r="BG344" s="189">
        <f>IF(N344="zákl. přenesená",J344,0)</f>
        <v>0</v>
      </c>
      <c r="BH344" s="189">
        <f>IF(N344="sníž. přenesená",J344,0)</f>
        <v>0</v>
      </c>
      <c r="BI344" s="189">
        <f>IF(N344="nulová",J344,0)</f>
        <v>0</v>
      </c>
      <c r="BJ344" s="19" t="s">
        <v>82</v>
      </c>
      <c r="BK344" s="189">
        <f>ROUND(I344*H344,2)</f>
        <v>0</v>
      </c>
      <c r="BL344" s="19" t="s">
        <v>176</v>
      </c>
      <c r="BM344" s="188" t="s">
        <v>1390</v>
      </c>
    </row>
    <row r="345" spans="1:47" s="2" customFormat="1" ht="11.25">
      <c r="A345" s="36"/>
      <c r="B345" s="37"/>
      <c r="C345" s="38"/>
      <c r="D345" s="190" t="s">
        <v>236</v>
      </c>
      <c r="E345" s="38"/>
      <c r="F345" s="191" t="s">
        <v>1391</v>
      </c>
      <c r="G345" s="38"/>
      <c r="H345" s="38"/>
      <c r="I345" s="192"/>
      <c r="J345" s="38"/>
      <c r="K345" s="38"/>
      <c r="L345" s="41"/>
      <c r="M345" s="193"/>
      <c r="N345" s="194"/>
      <c r="O345" s="66"/>
      <c r="P345" s="66"/>
      <c r="Q345" s="66"/>
      <c r="R345" s="66"/>
      <c r="S345" s="66"/>
      <c r="T345" s="67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T345" s="19" t="s">
        <v>236</v>
      </c>
      <c r="AU345" s="19" t="s">
        <v>85</v>
      </c>
    </row>
    <row r="346" spans="2:51" s="13" customFormat="1" ht="11.25">
      <c r="B346" s="195"/>
      <c r="C346" s="196"/>
      <c r="D346" s="197" t="s">
        <v>238</v>
      </c>
      <c r="E346" s="198" t="s">
        <v>28</v>
      </c>
      <c r="F346" s="199" t="s">
        <v>1227</v>
      </c>
      <c r="G346" s="196"/>
      <c r="H346" s="198" t="s">
        <v>28</v>
      </c>
      <c r="I346" s="200"/>
      <c r="J346" s="196"/>
      <c r="K346" s="196"/>
      <c r="L346" s="201"/>
      <c r="M346" s="202"/>
      <c r="N346" s="203"/>
      <c r="O346" s="203"/>
      <c r="P346" s="203"/>
      <c r="Q346" s="203"/>
      <c r="R346" s="203"/>
      <c r="S346" s="203"/>
      <c r="T346" s="204"/>
      <c r="AT346" s="205" t="s">
        <v>238</v>
      </c>
      <c r="AU346" s="205" t="s">
        <v>85</v>
      </c>
      <c r="AV346" s="13" t="s">
        <v>82</v>
      </c>
      <c r="AW346" s="13" t="s">
        <v>35</v>
      </c>
      <c r="AX346" s="13" t="s">
        <v>74</v>
      </c>
      <c r="AY346" s="205" t="s">
        <v>228</v>
      </c>
    </row>
    <row r="347" spans="2:51" s="13" customFormat="1" ht="11.25">
      <c r="B347" s="195"/>
      <c r="C347" s="196"/>
      <c r="D347" s="197" t="s">
        <v>238</v>
      </c>
      <c r="E347" s="198" t="s">
        <v>28</v>
      </c>
      <c r="F347" s="199" t="s">
        <v>1332</v>
      </c>
      <c r="G347" s="196"/>
      <c r="H347" s="198" t="s">
        <v>28</v>
      </c>
      <c r="I347" s="200"/>
      <c r="J347" s="196"/>
      <c r="K347" s="196"/>
      <c r="L347" s="201"/>
      <c r="M347" s="202"/>
      <c r="N347" s="203"/>
      <c r="O347" s="203"/>
      <c r="P347" s="203"/>
      <c r="Q347" s="203"/>
      <c r="R347" s="203"/>
      <c r="S347" s="203"/>
      <c r="T347" s="204"/>
      <c r="AT347" s="205" t="s">
        <v>238</v>
      </c>
      <c r="AU347" s="205" t="s">
        <v>85</v>
      </c>
      <c r="AV347" s="13" t="s">
        <v>82</v>
      </c>
      <c r="AW347" s="13" t="s">
        <v>35</v>
      </c>
      <c r="AX347" s="13" t="s">
        <v>74</v>
      </c>
      <c r="AY347" s="205" t="s">
        <v>228</v>
      </c>
    </row>
    <row r="348" spans="2:51" s="13" customFormat="1" ht="11.25">
      <c r="B348" s="195"/>
      <c r="C348" s="196"/>
      <c r="D348" s="197" t="s">
        <v>238</v>
      </c>
      <c r="E348" s="198" t="s">
        <v>28</v>
      </c>
      <c r="F348" s="199" t="s">
        <v>1392</v>
      </c>
      <c r="G348" s="196"/>
      <c r="H348" s="198" t="s">
        <v>28</v>
      </c>
      <c r="I348" s="200"/>
      <c r="J348" s="196"/>
      <c r="K348" s="196"/>
      <c r="L348" s="201"/>
      <c r="M348" s="202"/>
      <c r="N348" s="203"/>
      <c r="O348" s="203"/>
      <c r="P348" s="203"/>
      <c r="Q348" s="203"/>
      <c r="R348" s="203"/>
      <c r="S348" s="203"/>
      <c r="T348" s="204"/>
      <c r="AT348" s="205" t="s">
        <v>238</v>
      </c>
      <c r="AU348" s="205" t="s">
        <v>85</v>
      </c>
      <c r="AV348" s="13" t="s">
        <v>82</v>
      </c>
      <c r="AW348" s="13" t="s">
        <v>35</v>
      </c>
      <c r="AX348" s="13" t="s">
        <v>74</v>
      </c>
      <c r="AY348" s="205" t="s">
        <v>228</v>
      </c>
    </row>
    <row r="349" spans="2:51" s="14" customFormat="1" ht="11.25">
      <c r="B349" s="206"/>
      <c r="C349" s="207"/>
      <c r="D349" s="197" t="s">
        <v>238</v>
      </c>
      <c r="E349" s="208" t="s">
        <v>28</v>
      </c>
      <c r="F349" s="209" t="s">
        <v>82</v>
      </c>
      <c r="G349" s="207"/>
      <c r="H349" s="210">
        <v>1</v>
      </c>
      <c r="I349" s="211"/>
      <c r="J349" s="207"/>
      <c r="K349" s="207"/>
      <c r="L349" s="212"/>
      <c r="M349" s="213"/>
      <c r="N349" s="214"/>
      <c r="O349" s="214"/>
      <c r="P349" s="214"/>
      <c r="Q349" s="214"/>
      <c r="R349" s="214"/>
      <c r="S349" s="214"/>
      <c r="T349" s="215"/>
      <c r="AT349" s="216" t="s">
        <v>238</v>
      </c>
      <c r="AU349" s="216" t="s">
        <v>85</v>
      </c>
      <c r="AV349" s="14" t="s">
        <v>85</v>
      </c>
      <c r="AW349" s="14" t="s">
        <v>35</v>
      </c>
      <c r="AX349" s="14" t="s">
        <v>82</v>
      </c>
      <c r="AY349" s="216" t="s">
        <v>228</v>
      </c>
    </row>
    <row r="350" spans="1:65" s="2" customFormat="1" ht="55.5" customHeight="1">
      <c r="A350" s="36"/>
      <c r="B350" s="37"/>
      <c r="C350" s="177" t="s">
        <v>400</v>
      </c>
      <c r="D350" s="177" t="s">
        <v>230</v>
      </c>
      <c r="E350" s="178" t="s">
        <v>1393</v>
      </c>
      <c r="F350" s="179" t="s">
        <v>1394</v>
      </c>
      <c r="G350" s="180" t="s">
        <v>510</v>
      </c>
      <c r="H350" s="181">
        <v>1</v>
      </c>
      <c r="I350" s="182"/>
      <c r="J350" s="183">
        <f>ROUND(I350*H350,2)</f>
        <v>0</v>
      </c>
      <c r="K350" s="179" t="s">
        <v>234</v>
      </c>
      <c r="L350" s="41"/>
      <c r="M350" s="184" t="s">
        <v>28</v>
      </c>
      <c r="N350" s="185" t="s">
        <v>45</v>
      </c>
      <c r="O350" s="66"/>
      <c r="P350" s="186">
        <f>O350*H350</f>
        <v>0</v>
      </c>
      <c r="Q350" s="186">
        <v>0</v>
      </c>
      <c r="R350" s="186">
        <f>Q350*H350</f>
        <v>0</v>
      </c>
      <c r="S350" s="186">
        <v>0.099</v>
      </c>
      <c r="T350" s="187">
        <f>S350*H350</f>
        <v>0.099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188" t="s">
        <v>176</v>
      </c>
      <c r="AT350" s="188" t="s">
        <v>230</v>
      </c>
      <c r="AU350" s="188" t="s">
        <v>85</v>
      </c>
      <c r="AY350" s="19" t="s">
        <v>228</v>
      </c>
      <c r="BE350" s="189">
        <f>IF(N350="základní",J350,0)</f>
        <v>0</v>
      </c>
      <c r="BF350" s="189">
        <f>IF(N350="snížená",J350,0)</f>
        <v>0</v>
      </c>
      <c r="BG350" s="189">
        <f>IF(N350="zákl. přenesená",J350,0)</f>
        <v>0</v>
      </c>
      <c r="BH350" s="189">
        <f>IF(N350="sníž. přenesená",J350,0)</f>
        <v>0</v>
      </c>
      <c r="BI350" s="189">
        <f>IF(N350="nulová",J350,0)</f>
        <v>0</v>
      </c>
      <c r="BJ350" s="19" t="s">
        <v>82</v>
      </c>
      <c r="BK350" s="189">
        <f>ROUND(I350*H350,2)</f>
        <v>0</v>
      </c>
      <c r="BL350" s="19" t="s">
        <v>176</v>
      </c>
      <c r="BM350" s="188" t="s">
        <v>1395</v>
      </c>
    </row>
    <row r="351" spans="1:47" s="2" customFormat="1" ht="11.25">
      <c r="A351" s="36"/>
      <c r="B351" s="37"/>
      <c r="C351" s="38"/>
      <c r="D351" s="190" t="s">
        <v>236</v>
      </c>
      <c r="E351" s="38"/>
      <c r="F351" s="191" t="s">
        <v>1396</v>
      </c>
      <c r="G351" s="38"/>
      <c r="H351" s="38"/>
      <c r="I351" s="192"/>
      <c r="J351" s="38"/>
      <c r="K351" s="38"/>
      <c r="L351" s="41"/>
      <c r="M351" s="193"/>
      <c r="N351" s="194"/>
      <c r="O351" s="66"/>
      <c r="P351" s="66"/>
      <c r="Q351" s="66"/>
      <c r="R351" s="66"/>
      <c r="S351" s="66"/>
      <c r="T351" s="67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T351" s="19" t="s">
        <v>236</v>
      </c>
      <c r="AU351" s="19" t="s">
        <v>85</v>
      </c>
    </row>
    <row r="352" spans="2:51" s="13" customFormat="1" ht="11.25">
      <c r="B352" s="195"/>
      <c r="C352" s="196"/>
      <c r="D352" s="197" t="s">
        <v>238</v>
      </c>
      <c r="E352" s="198" t="s">
        <v>28</v>
      </c>
      <c r="F352" s="199" t="s">
        <v>1294</v>
      </c>
      <c r="G352" s="196"/>
      <c r="H352" s="198" t="s">
        <v>28</v>
      </c>
      <c r="I352" s="200"/>
      <c r="J352" s="196"/>
      <c r="K352" s="196"/>
      <c r="L352" s="201"/>
      <c r="M352" s="202"/>
      <c r="N352" s="203"/>
      <c r="O352" s="203"/>
      <c r="P352" s="203"/>
      <c r="Q352" s="203"/>
      <c r="R352" s="203"/>
      <c r="S352" s="203"/>
      <c r="T352" s="204"/>
      <c r="AT352" s="205" t="s">
        <v>238</v>
      </c>
      <c r="AU352" s="205" t="s">
        <v>85</v>
      </c>
      <c r="AV352" s="13" t="s">
        <v>82</v>
      </c>
      <c r="AW352" s="13" t="s">
        <v>35</v>
      </c>
      <c r="AX352" s="13" t="s">
        <v>74</v>
      </c>
      <c r="AY352" s="205" t="s">
        <v>228</v>
      </c>
    </row>
    <row r="353" spans="2:51" s="13" customFormat="1" ht="11.25">
      <c r="B353" s="195"/>
      <c r="C353" s="196"/>
      <c r="D353" s="197" t="s">
        <v>238</v>
      </c>
      <c r="E353" s="198" t="s">
        <v>28</v>
      </c>
      <c r="F353" s="199" t="s">
        <v>1300</v>
      </c>
      <c r="G353" s="196"/>
      <c r="H353" s="198" t="s">
        <v>28</v>
      </c>
      <c r="I353" s="200"/>
      <c r="J353" s="196"/>
      <c r="K353" s="196"/>
      <c r="L353" s="201"/>
      <c r="M353" s="202"/>
      <c r="N353" s="203"/>
      <c r="O353" s="203"/>
      <c r="P353" s="203"/>
      <c r="Q353" s="203"/>
      <c r="R353" s="203"/>
      <c r="S353" s="203"/>
      <c r="T353" s="204"/>
      <c r="AT353" s="205" t="s">
        <v>238</v>
      </c>
      <c r="AU353" s="205" t="s">
        <v>85</v>
      </c>
      <c r="AV353" s="13" t="s">
        <v>82</v>
      </c>
      <c r="AW353" s="13" t="s">
        <v>35</v>
      </c>
      <c r="AX353" s="13" t="s">
        <v>74</v>
      </c>
      <c r="AY353" s="205" t="s">
        <v>228</v>
      </c>
    </row>
    <row r="354" spans="2:51" s="14" customFormat="1" ht="11.25">
      <c r="B354" s="206"/>
      <c r="C354" s="207"/>
      <c r="D354" s="197" t="s">
        <v>238</v>
      </c>
      <c r="E354" s="208" t="s">
        <v>28</v>
      </c>
      <c r="F354" s="209" t="s">
        <v>82</v>
      </c>
      <c r="G354" s="207"/>
      <c r="H354" s="210">
        <v>1</v>
      </c>
      <c r="I354" s="211"/>
      <c r="J354" s="207"/>
      <c r="K354" s="207"/>
      <c r="L354" s="212"/>
      <c r="M354" s="213"/>
      <c r="N354" s="214"/>
      <c r="O354" s="214"/>
      <c r="P354" s="214"/>
      <c r="Q354" s="214"/>
      <c r="R354" s="214"/>
      <c r="S354" s="214"/>
      <c r="T354" s="215"/>
      <c r="AT354" s="216" t="s">
        <v>238</v>
      </c>
      <c r="AU354" s="216" t="s">
        <v>85</v>
      </c>
      <c r="AV354" s="14" t="s">
        <v>85</v>
      </c>
      <c r="AW354" s="14" t="s">
        <v>35</v>
      </c>
      <c r="AX354" s="14" t="s">
        <v>82</v>
      </c>
      <c r="AY354" s="216" t="s">
        <v>228</v>
      </c>
    </row>
    <row r="355" spans="1:65" s="2" customFormat="1" ht="37.9" customHeight="1">
      <c r="A355" s="36"/>
      <c r="B355" s="37"/>
      <c r="C355" s="177" t="s">
        <v>406</v>
      </c>
      <c r="D355" s="177" t="s">
        <v>230</v>
      </c>
      <c r="E355" s="178" t="s">
        <v>1397</v>
      </c>
      <c r="F355" s="179" t="s">
        <v>1398</v>
      </c>
      <c r="G355" s="180" t="s">
        <v>510</v>
      </c>
      <c r="H355" s="181">
        <v>1</v>
      </c>
      <c r="I355" s="182"/>
      <c r="J355" s="183">
        <f>ROUND(I355*H355,2)</f>
        <v>0</v>
      </c>
      <c r="K355" s="179" t="s">
        <v>234</v>
      </c>
      <c r="L355" s="41"/>
      <c r="M355" s="184" t="s">
        <v>28</v>
      </c>
      <c r="N355" s="185" t="s">
        <v>45</v>
      </c>
      <c r="O355" s="66"/>
      <c r="P355" s="186">
        <f>O355*H355</f>
        <v>0</v>
      </c>
      <c r="Q355" s="186">
        <v>0</v>
      </c>
      <c r="R355" s="186">
        <f>Q355*H355</f>
        <v>0</v>
      </c>
      <c r="S355" s="186">
        <v>0.119</v>
      </c>
      <c r="T355" s="187">
        <f>S355*H355</f>
        <v>0.119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188" t="s">
        <v>176</v>
      </c>
      <c r="AT355" s="188" t="s">
        <v>230</v>
      </c>
      <c r="AU355" s="188" t="s">
        <v>85</v>
      </c>
      <c r="AY355" s="19" t="s">
        <v>228</v>
      </c>
      <c r="BE355" s="189">
        <f>IF(N355="základní",J355,0)</f>
        <v>0</v>
      </c>
      <c r="BF355" s="189">
        <f>IF(N355="snížená",J355,0)</f>
        <v>0</v>
      </c>
      <c r="BG355" s="189">
        <f>IF(N355="zákl. přenesená",J355,0)</f>
        <v>0</v>
      </c>
      <c r="BH355" s="189">
        <f>IF(N355="sníž. přenesená",J355,0)</f>
        <v>0</v>
      </c>
      <c r="BI355" s="189">
        <f>IF(N355="nulová",J355,0)</f>
        <v>0</v>
      </c>
      <c r="BJ355" s="19" t="s">
        <v>82</v>
      </c>
      <c r="BK355" s="189">
        <f>ROUND(I355*H355,2)</f>
        <v>0</v>
      </c>
      <c r="BL355" s="19" t="s">
        <v>176</v>
      </c>
      <c r="BM355" s="188" t="s">
        <v>1399</v>
      </c>
    </row>
    <row r="356" spans="1:47" s="2" customFormat="1" ht="11.25">
      <c r="A356" s="36"/>
      <c r="B356" s="37"/>
      <c r="C356" s="38"/>
      <c r="D356" s="190" t="s">
        <v>236</v>
      </c>
      <c r="E356" s="38"/>
      <c r="F356" s="191" t="s">
        <v>1400</v>
      </c>
      <c r="G356" s="38"/>
      <c r="H356" s="38"/>
      <c r="I356" s="192"/>
      <c r="J356" s="38"/>
      <c r="K356" s="38"/>
      <c r="L356" s="41"/>
      <c r="M356" s="193"/>
      <c r="N356" s="194"/>
      <c r="O356" s="66"/>
      <c r="P356" s="66"/>
      <c r="Q356" s="66"/>
      <c r="R356" s="66"/>
      <c r="S356" s="66"/>
      <c r="T356" s="67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T356" s="19" t="s">
        <v>236</v>
      </c>
      <c r="AU356" s="19" t="s">
        <v>85</v>
      </c>
    </row>
    <row r="357" spans="2:51" s="13" customFormat="1" ht="11.25">
      <c r="B357" s="195"/>
      <c r="C357" s="196"/>
      <c r="D357" s="197" t="s">
        <v>238</v>
      </c>
      <c r="E357" s="198" t="s">
        <v>28</v>
      </c>
      <c r="F357" s="199" t="s">
        <v>1227</v>
      </c>
      <c r="G357" s="196"/>
      <c r="H357" s="198" t="s">
        <v>28</v>
      </c>
      <c r="I357" s="200"/>
      <c r="J357" s="196"/>
      <c r="K357" s="196"/>
      <c r="L357" s="201"/>
      <c r="M357" s="202"/>
      <c r="N357" s="203"/>
      <c r="O357" s="203"/>
      <c r="P357" s="203"/>
      <c r="Q357" s="203"/>
      <c r="R357" s="203"/>
      <c r="S357" s="203"/>
      <c r="T357" s="204"/>
      <c r="AT357" s="205" t="s">
        <v>238</v>
      </c>
      <c r="AU357" s="205" t="s">
        <v>85</v>
      </c>
      <c r="AV357" s="13" t="s">
        <v>82</v>
      </c>
      <c r="AW357" s="13" t="s">
        <v>35</v>
      </c>
      <c r="AX357" s="13" t="s">
        <v>74</v>
      </c>
      <c r="AY357" s="205" t="s">
        <v>228</v>
      </c>
    </row>
    <row r="358" spans="2:51" s="13" customFormat="1" ht="11.25">
      <c r="B358" s="195"/>
      <c r="C358" s="196"/>
      <c r="D358" s="197" t="s">
        <v>238</v>
      </c>
      <c r="E358" s="198" t="s">
        <v>28</v>
      </c>
      <c r="F358" s="199" t="s">
        <v>1228</v>
      </c>
      <c r="G358" s="196"/>
      <c r="H358" s="198" t="s">
        <v>28</v>
      </c>
      <c r="I358" s="200"/>
      <c r="J358" s="196"/>
      <c r="K358" s="196"/>
      <c r="L358" s="201"/>
      <c r="M358" s="202"/>
      <c r="N358" s="203"/>
      <c r="O358" s="203"/>
      <c r="P358" s="203"/>
      <c r="Q358" s="203"/>
      <c r="R358" s="203"/>
      <c r="S358" s="203"/>
      <c r="T358" s="204"/>
      <c r="AT358" s="205" t="s">
        <v>238</v>
      </c>
      <c r="AU358" s="205" t="s">
        <v>85</v>
      </c>
      <c r="AV358" s="13" t="s">
        <v>82</v>
      </c>
      <c r="AW358" s="13" t="s">
        <v>35</v>
      </c>
      <c r="AX358" s="13" t="s">
        <v>74</v>
      </c>
      <c r="AY358" s="205" t="s">
        <v>228</v>
      </c>
    </row>
    <row r="359" spans="2:51" s="14" customFormat="1" ht="11.25">
      <c r="B359" s="206"/>
      <c r="C359" s="207"/>
      <c r="D359" s="197" t="s">
        <v>238</v>
      </c>
      <c r="E359" s="208" t="s">
        <v>28</v>
      </c>
      <c r="F359" s="209" t="s">
        <v>82</v>
      </c>
      <c r="G359" s="207"/>
      <c r="H359" s="210">
        <v>1</v>
      </c>
      <c r="I359" s="211"/>
      <c r="J359" s="207"/>
      <c r="K359" s="207"/>
      <c r="L359" s="212"/>
      <c r="M359" s="213"/>
      <c r="N359" s="214"/>
      <c r="O359" s="214"/>
      <c r="P359" s="214"/>
      <c r="Q359" s="214"/>
      <c r="R359" s="214"/>
      <c r="S359" s="214"/>
      <c r="T359" s="215"/>
      <c r="AT359" s="216" t="s">
        <v>238</v>
      </c>
      <c r="AU359" s="216" t="s">
        <v>85</v>
      </c>
      <c r="AV359" s="14" t="s">
        <v>85</v>
      </c>
      <c r="AW359" s="14" t="s">
        <v>35</v>
      </c>
      <c r="AX359" s="14" t="s">
        <v>82</v>
      </c>
      <c r="AY359" s="216" t="s">
        <v>228</v>
      </c>
    </row>
    <row r="360" spans="1:65" s="2" customFormat="1" ht="37.9" customHeight="1">
      <c r="A360" s="36"/>
      <c r="B360" s="37"/>
      <c r="C360" s="177" t="s">
        <v>411</v>
      </c>
      <c r="D360" s="177" t="s">
        <v>230</v>
      </c>
      <c r="E360" s="178" t="s">
        <v>1401</v>
      </c>
      <c r="F360" s="179" t="s">
        <v>1402</v>
      </c>
      <c r="G360" s="180" t="s">
        <v>233</v>
      </c>
      <c r="H360" s="181">
        <v>0.452</v>
      </c>
      <c r="I360" s="182"/>
      <c r="J360" s="183">
        <f>ROUND(I360*H360,2)</f>
        <v>0</v>
      </c>
      <c r="K360" s="179" t="s">
        <v>234</v>
      </c>
      <c r="L360" s="41"/>
      <c r="M360" s="184" t="s">
        <v>28</v>
      </c>
      <c r="N360" s="185" t="s">
        <v>45</v>
      </c>
      <c r="O360" s="66"/>
      <c r="P360" s="186">
        <f>O360*H360</f>
        <v>0</v>
      </c>
      <c r="Q360" s="186">
        <v>0</v>
      </c>
      <c r="R360" s="186">
        <f>Q360*H360</f>
        <v>0</v>
      </c>
      <c r="S360" s="186">
        <v>2.2</v>
      </c>
      <c r="T360" s="187">
        <f>S360*H360</f>
        <v>0.9944000000000001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188" t="s">
        <v>176</v>
      </c>
      <c r="AT360" s="188" t="s">
        <v>230</v>
      </c>
      <c r="AU360" s="188" t="s">
        <v>85</v>
      </c>
      <c r="AY360" s="19" t="s">
        <v>228</v>
      </c>
      <c r="BE360" s="189">
        <f>IF(N360="základní",J360,0)</f>
        <v>0</v>
      </c>
      <c r="BF360" s="189">
        <f>IF(N360="snížená",J360,0)</f>
        <v>0</v>
      </c>
      <c r="BG360" s="189">
        <f>IF(N360="zákl. přenesená",J360,0)</f>
        <v>0</v>
      </c>
      <c r="BH360" s="189">
        <f>IF(N360="sníž. přenesená",J360,0)</f>
        <v>0</v>
      </c>
      <c r="BI360" s="189">
        <f>IF(N360="nulová",J360,0)</f>
        <v>0</v>
      </c>
      <c r="BJ360" s="19" t="s">
        <v>82</v>
      </c>
      <c r="BK360" s="189">
        <f>ROUND(I360*H360,2)</f>
        <v>0</v>
      </c>
      <c r="BL360" s="19" t="s">
        <v>176</v>
      </c>
      <c r="BM360" s="188" t="s">
        <v>1403</v>
      </c>
    </row>
    <row r="361" spans="1:47" s="2" customFormat="1" ht="11.25">
      <c r="A361" s="36"/>
      <c r="B361" s="37"/>
      <c r="C361" s="38"/>
      <c r="D361" s="190" t="s">
        <v>236</v>
      </c>
      <c r="E361" s="38"/>
      <c r="F361" s="191" t="s">
        <v>1404</v>
      </c>
      <c r="G361" s="38"/>
      <c r="H361" s="38"/>
      <c r="I361" s="192"/>
      <c r="J361" s="38"/>
      <c r="K361" s="38"/>
      <c r="L361" s="41"/>
      <c r="M361" s="193"/>
      <c r="N361" s="194"/>
      <c r="O361" s="66"/>
      <c r="P361" s="66"/>
      <c r="Q361" s="66"/>
      <c r="R361" s="66"/>
      <c r="S361" s="66"/>
      <c r="T361" s="67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T361" s="19" t="s">
        <v>236</v>
      </c>
      <c r="AU361" s="19" t="s">
        <v>85</v>
      </c>
    </row>
    <row r="362" spans="2:51" s="13" customFormat="1" ht="11.25">
      <c r="B362" s="195"/>
      <c r="C362" s="196"/>
      <c r="D362" s="197" t="s">
        <v>238</v>
      </c>
      <c r="E362" s="198" t="s">
        <v>28</v>
      </c>
      <c r="F362" s="199" t="s">
        <v>1227</v>
      </c>
      <c r="G362" s="196"/>
      <c r="H362" s="198" t="s">
        <v>28</v>
      </c>
      <c r="I362" s="200"/>
      <c r="J362" s="196"/>
      <c r="K362" s="196"/>
      <c r="L362" s="201"/>
      <c r="M362" s="202"/>
      <c r="N362" s="203"/>
      <c r="O362" s="203"/>
      <c r="P362" s="203"/>
      <c r="Q362" s="203"/>
      <c r="R362" s="203"/>
      <c r="S362" s="203"/>
      <c r="T362" s="204"/>
      <c r="AT362" s="205" t="s">
        <v>238</v>
      </c>
      <c r="AU362" s="205" t="s">
        <v>85</v>
      </c>
      <c r="AV362" s="13" t="s">
        <v>82</v>
      </c>
      <c r="AW362" s="13" t="s">
        <v>35</v>
      </c>
      <c r="AX362" s="13" t="s">
        <v>74</v>
      </c>
      <c r="AY362" s="205" t="s">
        <v>228</v>
      </c>
    </row>
    <row r="363" spans="2:51" s="13" customFormat="1" ht="11.25">
      <c r="B363" s="195"/>
      <c r="C363" s="196"/>
      <c r="D363" s="197" t="s">
        <v>238</v>
      </c>
      <c r="E363" s="198" t="s">
        <v>28</v>
      </c>
      <c r="F363" s="199" t="s">
        <v>1228</v>
      </c>
      <c r="G363" s="196"/>
      <c r="H363" s="198" t="s">
        <v>28</v>
      </c>
      <c r="I363" s="200"/>
      <c r="J363" s="196"/>
      <c r="K363" s="196"/>
      <c r="L363" s="201"/>
      <c r="M363" s="202"/>
      <c r="N363" s="203"/>
      <c r="O363" s="203"/>
      <c r="P363" s="203"/>
      <c r="Q363" s="203"/>
      <c r="R363" s="203"/>
      <c r="S363" s="203"/>
      <c r="T363" s="204"/>
      <c r="AT363" s="205" t="s">
        <v>238</v>
      </c>
      <c r="AU363" s="205" t="s">
        <v>85</v>
      </c>
      <c r="AV363" s="13" t="s">
        <v>82</v>
      </c>
      <c r="AW363" s="13" t="s">
        <v>35</v>
      </c>
      <c r="AX363" s="13" t="s">
        <v>74</v>
      </c>
      <c r="AY363" s="205" t="s">
        <v>228</v>
      </c>
    </row>
    <row r="364" spans="2:51" s="14" customFormat="1" ht="11.25">
      <c r="B364" s="206"/>
      <c r="C364" s="207"/>
      <c r="D364" s="197" t="s">
        <v>238</v>
      </c>
      <c r="E364" s="208" t="s">
        <v>28</v>
      </c>
      <c r="F364" s="209" t="s">
        <v>1405</v>
      </c>
      <c r="G364" s="207"/>
      <c r="H364" s="210">
        <v>0.14</v>
      </c>
      <c r="I364" s="211"/>
      <c r="J364" s="207"/>
      <c r="K364" s="207"/>
      <c r="L364" s="212"/>
      <c r="M364" s="213"/>
      <c r="N364" s="214"/>
      <c r="O364" s="214"/>
      <c r="P364" s="214"/>
      <c r="Q364" s="214"/>
      <c r="R364" s="214"/>
      <c r="S364" s="214"/>
      <c r="T364" s="215"/>
      <c r="AT364" s="216" t="s">
        <v>238</v>
      </c>
      <c r="AU364" s="216" t="s">
        <v>85</v>
      </c>
      <c r="AV364" s="14" t="s">
        <v>85</v>
      </c>
      <c r="AW364" s="14" t="s">
        <v>35</v>
      </c>
      <c r="AX364" s="14" t="s">
        <v>74</v>
      </c>
      <c r="AY364" s="216" t="s">
        <v>228</v>
      </c>
    </row>
    <row r="365" spans="2:51" s="14" customFormat="1" ht="11.25">
      <c r="B365" s="206"/>
      <c r="C365" s="207"/>
      <c r="D365" s="197" t="s">
        <v>238</v>
      </c>
      <c r="E365" s="208" t="s">
        <v>28</v>
      </c>
      <c r="F365" s="209" t="s">
        <v>1406</v>
      </c>
      <c r="G365" s="207"/>
      <c r="H365" s="210">
        <v>0.07</v>
      </c>
      <c r="I365" s="211"/>
      <c r="J365" s="207"/>
      <c r="K365" s="207"/>
      <c r="L365" s="212"/>
      <c r="M365" s="213"/>
      <c r="N365" s="214"/>
      <c r="O365" s="214"/>
      <c r="P365" s="214"/>
      <c r="Q365" s="214"/>
      <c r="R365" s="214"/>
      <c r="S365" s="214"/>
      <c r="T365" s="215"/>
      <c r="AT365" s="216" t="s">
        <v>238</v>
      </c>
      <c r="AU365" s="216" t="s">
        <v>85</v>
      </c>
      <c r="AV365" s="14" t="s">
        <v>85</v>
      </c>
      <c r="AW365" s="14" t="s">
        <v>35</v>
      </c>
      <c r="AX365" s="14" t="s">
        <v>74</v>
      </c>
      <c r="AY365" s="216" t="s">
        <v>228</v>
      </c>
    </row>
    <row r="366" spans="2:51" s="14" customFormat="1" ht="11.25">
      <c r="B366" s="206"/>
      <c r="C366" s="207"/>
      <c r="D366" s="197" t="s">
        <v>238</v>
      </c>
      <c r="E366" s="208" t="s">
        <v>28</v>
      </c>
      <c r="F366" s="209" t="s">
        <v>1407</v>
      </c>
      <c r="G366" s="207"/>
      <c r="H366" s="210">
        <v>0.099</v>
      </c>
      <c r="I366" s="211"/>
      <c r="J366" s="207"/>
      <c r="K366" s="207"/>
      <c r="L366" s="212"/>
      <c r="M366" s="213"/>
      <c r="N366" s="214"/>
      <c r="O366" s="214"/>
      <c r="P366" s="214"/>
      <c r="Q366" s="214"/>
      <c r="R366" s="214"/>
      <c r="S366" s="214"/>
      <c r="T366" s="215"/>
      <c r="AT366" s="216" t="s">
        <v>238</v>
      </c>
      <c r="AU366" s="216" t="s">
        <v>85</v>
      </c>
      <c r="AV366" s="14" t="s">
        <v>85</v>
      </c>
      <c r="AW366" s="14" t="s">
        <v>35</v>
      </c>
      <c r="AX366" s="14" t="s">
        <v>74</v>
      </c>
      <c r="AY366" s="216" t="s">
        <v>228</v>
      </c>
    </row>
    <row r="367" spans="2:51" s="13" customFormat="1" ht="11.25">
      <c r="B367" s="195"/>
      <c r="C367" s="196"/>
      <c r="D367" s="197" t="s">
        <v>238</v>
      </c>
      <c r="E367" s="198" t="s">
        <v>28</v>
      </c>
      <c r="F367" s="199" t="s">
        <v>1234</v>
      </c>
      <c r="G367" s="196"/>
      <c r="H367" s="198" t="s">
        <v>28</v>
      </c>
      <c r="I367" s="200"/>
      <c r="J367" s="196"/>
      <c r="K367" s="196"/>
      <c r="L367" s="201"/>
      <c r="M367" s="202"/>
      <c r="N367" s="203"/>
      <c r="O367" s="203"/>
      <c r="P367" s="203"/>
      <c r="Q367" s="203"/>
      <c r="R367" s="203"/>
      <c r="S367" s="203"/>
      <c r="T367" s="204"/>
      <c r="AT367" s="205" t="s">
        <v>238</v>
      </c>
      <c r="AU367" s="205" t="s">
        <v>85</v>
      </c>
      <c r="AV367" s="13" t="s">
        <v>82</v>
      </c>
      <c r="AW367" s="13" t="s">
        <v>35</v>
      </c>
      <c r="AX367" s="13" t="s">
        <v>74</v>
      </c>
      <c r="AY367" s="205" t="s">
        <v>228</v>
      </c>
    </row>
    <row r="368" spans="2:51" s="14" customFormat="1" ht="11.25">
      <c r="B368" s="206"/>
      <c r="C368" s="207"/>
      <c r="D368" s="197" t="s">
        <v>238</v>
      </c>
      <c r="E368" s="208" t="s">
        <v>28</v>
      </c>
      <c r="F368" s="209" t="s">
        <v>1407</v>
      </c>
      <c r="G368" s="207"/>
      <c r="H368" s="210">
        <v>0.099</v>
      </c>
      <c r="I368" s="211"/>
      <c r="J368" s="207"/>
      <c r="K368" s="207"/>
      <c r="L368" s="212"/>
      <c r="M368" s="213"/>
      <c r="N368" s="214"/>
      <c r="O368" s="214"/>
      <c r="P368" s="214"/>
      <c r="Q368" s="214"/>
      <c r="R368" s="214"/>
      <c r="S368" s="214"/>
      <c r="T368" s="215"/>
      <c r="AT368" s="216" t="s">
        <v>238</v>
      </c>
      <c r="AU368" s="216" t="s">
        <v>85</v>
      </c>
      <c r="AV368" s="14" t="s">
        <v>85</v>
      </c>
      <c r="AW368" s="14" t="s">
        <v>35</v>
      </c>
      <c r="AX368" s="14" t="s">
        <v>74</v>
      </c>
      <c r="AY368" s="216" t="s">
        <v>228</v>
      </c>
    </row>
    <row r="369" spans="2:51" s="13" customFormat="1" ht="11.25">
      <c r="B369" s="195"/>
      <c r="C369" s="196"/>
      <c r="D369" s="197" t="s">
        <v>238</v>
      </c>
      <c r="E369" s="198" t="s">
        <v>28</v>
      </c>
      <c r="F369" s="199" t="s">
        <v>1240</v>
      </c>
      <c r="G369" s="196"/>
      <c r="H369" s="198" t="s">
        <v>28</v>
      </c>
      <c r="I369" s="200"/>
      <c r="J369" s="196"/>
      <c r="K369" s="196"/>
      <c r="L369" s="201"/>
      <c r="M369" s="202"/>
      <c r="N369" s="203"/>
      <c r="O369" s="203"/>
      <c r="P369" s="203"/>
      <c r="Q369" s="203"/>
      <c r="R369" s="203"/>
      <c r="S369" s="203"/>
      <c r="T369" s="204"/>
      <c r="AT369" s="205" t="s">
        <v>238</v>
      </c>
      <c r="AU369" s="205" t="s">
        <v>85</v>
      </c>
      <c r="AV369" s="13" t="s">
        <v>82</v>
      </c>
      <c r="AW369" s="13" t="s">
        <v>35</v>
      </c>
      <c r="AX369" s="13" t="s">
        <v>74</v>
      </c>
      <c r="AY369" s="205" t="s">
        <v>228</v>
      </c>
    </row>
    <row r="370" spans="2:51" s="14" customFormat="1" ht="11.25">
      <c r="B370" s="206"/>
      <c r="C370" s="207"/>
      <c r="D370" s="197" t="s">
        <v>238</v>
      </c>
      <c r="E370" s="208" t="s">
        <v>28</v>
      </c>
      <c r="F370" s="209" t="s">
        <v>1408</v>
      </c>
      <c r="G370" s="207"/>
      <c r="H370" s="210">
        <v>0.044</v>
      </c>
      <c r="I370" s="211"/>
      <c r="J370" s="207"/>
      <c r="K370" s="207"/>
      <c r="L370" s="212"/>
      <c r="M370" s="213"/>
      <c r="N370" s="214"/>
      <c r="O370" s="214"/>
      <c r="P370" s="214"/>
      <c r="Q370" s="214"/>
      <c r="R370" s="214"/>
      <c r="S370" s="214"/>
      <c r="T370" s="215"/>
      <c r="AT370" s="216" t="s">
        <v>238</v>
      </c>
      <c r="AU370" s="216" t="s">
        <v>85</v>
      </c>
      <c r="AV370" s="14" t="s">
        <v>85</v>
      </c>
      <c r="AW370" s="14" t="s">
        <v>35</v>
      </c>
      <c r="AX370" s="14" t="s">
        <v>74</v>
      </c>
      <c r="AY370" s="216" t="s">
        <v>228</v>
      </c>
    </row>
    <row r="371" spans="2:51" s="15" customFormat="1" ht="11.25">
      <c r="B371" s="217"/>
      <c r="C371" s="218"/>
      <c r="D371" s="197" t="s">
        <v>238</v>
      </c>
      <c r="E371" s="219" t="s">
        <v>28</v>
      </c>
      <c r="F371" s="220" t="s">
        <v>241</v>
      </c>
      <c r="G371" s="218"/>
      <c r="H371" s="221">
        <v>0.452</v>
      </c>
      <c r="I371" s="222"/>
      <c r="J371" s="218"/>
      <c r="K371" s="218"/>
      <c r="L371" s="223"/>
      <c r="M371" s="224"/>
      <c r="N371" s="225"/>
      <c r="O371" s="225"/>
      <c r="P371" s="225"/>
      <c r="Q371" s="225"/>
      <c r="R371" s="225"/>
      <c r="S371" s="225"/>
      <c r="T371" s="226"/>
      <c r="AT371" s="227" t="s">
        <v>238</v>
      </c>
      <c r="AU371" s="227" t="s">
        <v>85</v>
      </c>
      <c r="AV371" s="15" t="s">
        <v>176</v>
      </c>
      <c r="AW371" s="15" t="s">
        <v>35</v>
      </c>
      <c r="AX371" s="15" t="s">
        <v>82</v>
      </c>
      <c r="AY371" s="227" t="s">
        <v>228</v>
      </c>
    </row>
    <row r="372" spans="1:65" s="2" customFormat="1" ht="37.9" customHeight="1">
      <c r="A372" s="36"/>
      <c r="B372" s="37"/>
      <c r="C372" s="177" t="s">
        <v>416</v>
      </c>
      <c r="D372" s="177" t="s">
        <v>230</v>
      </c>
      <c r="E372" s="178" t="s">
        <v>1409</v>
      </c>
      <c r="F372" s="179" t="s">
        <v>1410</v>
      </c>
      <c r="G372" s="180" t="s">
        <v>323</v>
      </c>
      <c r="H372" s="181">
        <v>61.34</v>
      </c>
      <c r="I372" s="182"/>
      <c r="J372" s="183">
        <f>ROUND(I372*H372,2)</f>
        <v>0</v>
      </c>
      <c r="K372" s="179" t="s">
        <v>234</v>
      </c>
      <c r="L372" s="41"/>
      <c r="M372" s="184" t="s">
        <v>28</v>
      </c>
      <c r="N372" s="185" t="s">
        <v>45</v>
      </c>
      <c r="O372" s="66"/>
      <c r="P372" s="186">
        <f>O372*H372</f>
        <v>0</v>
      </c>
      <c r="Q372" s="186">
        <v>0</v>
      </c>
      <c r="R372" s="186">
        <f>Q372*H372</f>
        <v>0</v>
      </c>
      <c r="S372" s="186">
        <v>0.009</v>
      </c>
      <c r="T372" s="187">
        <f>S372*H372</f>
        <v>0.55206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188" t="s">
        <v>176</v>
      </c>
      <c r="AT372" s="188" t="s">
        <v>230</v>
      </c>
      <c r="AU372" s="188" t="s">
        <v>85</v>
      </c>
      <c r="AY372" s="19" t="s">
        <v>228</v>
      </c>
      <c r="BE372" s="189">
        <f>IF(N372="základní",J372,0)</f>
        <v>0</v>
      </c>
      <c r="BF372" s="189">
        <f>IF(N372="snížená",J372,0)</f>
        <v>0</v>
      </c>
      <c r="BG372" s="189">
        <f>IF(N372="zákl. přenesená",J372,0)</f>
        <v>0</v>
      </c>
      <c r="BH372" s="189">
        <f>IF(N372="sníž. přenesená",J372,0)</f>
        <v>0</v>
      </c>
      <c r="BI372" s="189">
        <f>IF(N372="nulová",J372,0)</f>
        <v>0</v>
      </c>
      <c r="BJ372" s="19" t="s">
        <v>82</v>
      </c>
      <c r="BK372" s="189">
        <f>ROUND(I372*H372,2)</f>
        <v>0</v>
      </c>
      <c r="BL372" s="19" t="s">
        <v>176</v>
      </c>
      <c r="BM372" s="188" t="s">
        <v>1411</v>
      </c>
    </row>
    <row r="373" spans="1:47" s="2" customFormat="1" ht="11.25">
      <c r="A373" s="36"/>
      <c r="B373" s="37"/>
      <c r="C373" s="38"/>
      <c r="D373" s="190" t="s">
        <v>236</v>
      </c>
      <c r="E373" s="38"/>
      <c r="F373" s="191" t="s">
        <v>1412</v>
      </c>
      <c r="G373" s="38"/>
      <c r="H373" s="38"/>
      <c r="I373" s="192"/>
      <c r="J373" s="38"/>
      <c r="K373" s="38"/>
      <c r="L373" s="41"/>
      <c r="M373" s="193"/>
      <c r="N373" s="194"/>
      <c r="O373" s="66"/>
      <c r="P373" s="66"/>
      <c r="Q373" s="66"/>
      <c r="R373" s="66"/>
      <c r="S373" s="66"/>
      <c r="T373" s="67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T373" s="19" t="s">
        <v>236</v>
      </c>
      <c r="AU373" s="19" t="s">
        <v>85</v>
      </c>
    </row>
    <row r="374" spans="2:51" s="13" customFormat="1" ht="11.25">
      <c r="B374" s="195"/>
      <c r="C374" s="196"/>
      <c r="D374" s="197" t="s">
        <v>238</v>
      </c>
      <c r="E374" s="198" t="s">
        <v>28</v>
      </c>
      <c r="F374" s="199" t="s">
        <v>1227</v>
      </c>
      <c r="G374" s="196"/>
      <c r="H374" s="198" t="s">
        <v>28</v>
      </c>
      <c r="I374" s="200"/>
      <c r="J374" s="196"/>
      <c r="K374" s="196"/>
      <c r="L374" s="201"/>
      <c r="M374" s="202"/>
      <c r="N374" s="203"/>
      <c r="O374" s="203"/>
      <c r="P374" s="203"/>
      <c r="Q374" s="203"/>
      <c r="R374" s="203"/>
      <c r="S374" s="203"/>
      <c r="T374" s="204"/>
      <c r="AT374" s="205" t="s">
        <v>238</v>
      </c>
      <c r="AU374" s="205" t="s">
        <v>85</v>
      </c>
      <c r="AV374" s="13" t="s">
        <v>82</v>
      </c>
      <c r="AW374" s="13" t="s">
        <v>35</v>
      </c>
      <c r="AX374" s="13" t="s">
        <v>74</v>
      </c>
      <c r="AY374" s="205" t="s">
        <v>228</v>
      </c>
    </row>
    <row r="375" spans="2:51" s="13" customFormat="1" ht="11.25">
      <c r="B375" s="195"/>
      <c r="C375" s="196"/>
      <c r="D375" s="197" t="s">
        <v>238</v>
      </c>
      <c r="E375" s="198" t="s">
        <v>28</v>
      </c>
      <c r="F375" s="199" t="s">
        <v>1300</v>
      </c>
      <c r="G375" s="196"/>
      <c r="H375" s="198" t="s">
        <v>28</v>
      </c>
      <c r="I375" s="200"/>
      <c r="J375" s="196"/>
      <c r="K375" s="196"/>
      <c r="L375" s="201"/>
      <c r="M375" s="202"/>
      <c r="N375" s="203"/>
      <c r="O375" s="203"/>
      <c r="P375" s="203"/>
      <c r="Q375" s="203"/>
      <c r="R375" s="203"/>
      <c r="S375" s="203"/>
      <c r="T375" s="204"/>
      <c r="AT375" s="205" t="s">
        <v>238</v>
      </c>
      <c r="AU375" s="205" t="s">
        <v>85</v>
      </c>
      <c r="AV375" s="13" t="s">
        <v>82</v>
      </c>
      <c r="AW375" s="13" t="s">
        <v>35</v>
      </c>
      <c r="AX375" s="13" t="s">
        <v>74</v>
      </c>
      <c r="AY375" s="205" t="s">
        <v>228</v>
      </c>
    </row>
    <row r="376" spans="2:51" s="13" customFormat="1" ht="11.25">
      <c r="B376" s="195"/>
      <c r="C376" s="196"/>
      <c r="D376" s="197" t="s">
        <v>238</v>
      </c>
      <c r="E376" s="198" t="s">
        <v>28</v>
      </c>
      <c r="F376" s="199" t="s">
        <v>1230</v>
      </c>
      <c r="G376" s="196"/>
      <c r="H376" s="198" t="s">
        <v>28</v>
      </c>
      <c r="I376" s="200"/>
      <c r="J376" s="196"/>
      <c r="K376" s="196"/>
      <c r="L376" s="201"/>
      <c r="M376" s="202"/>
      <c r="N376" s="203"/>
      <c r="O376" s="203"/>
      <c r="P376" s="203"/>
      <c r="Q376" s="203"/>
      <c r="R376" s="203"/>
      <c r="S376" s="203"/>
      <c r="T376" s="204"/>
      <c r="AT376" s="205" t="s">
        <v>238</v>
      </c>
      <c r="AU376" s="205" t="s">
        <v>85</v>
      </c>
      <c r="AV376" s="13" t="s">
        <v>82</v>
      </c>
      <c r="AW376" s="13" t="s">
        <v>35</v>
      </c>
      <c r="AX376" s="13" t="s">
        <v>74</v>
      </c>
      <c r="AY376" s="205" t="s">
        <v>228</v>
      </c>
    </row>
    <row r="377" spans="2:51" s="14" customFormat="1" ht="11.25">
      <c r="B377" s="206"/>
      <c r="C377" s="207"/>
      <c r="D377" s="197" t="s">
        <v>238</v>
      </c>
      <c r="E377" s="208" t="s">
        <v>28</v>
      </c>
      <c r="F377" s="209" t="s">
        <v>1301</v>
      </c>
      <c r="G377" s="207"/>
      <c r="H377" s="210">
        <v>0.55</v>
      </c>
      <c r="I377" s="211"/>
      <c r="J377" s="207"/>
      <c r="K377" s="207"/>
      <c r="L377" s="212"/>
      <c r="M377" s="213"/>
      <c r="N377" s="214"/>
      <c r="O377" s="214"/>
      <c r="P377" s="214"/>
      <c r="Q377" s="214"/>
      <c r="R377" s="214"/>
      <c r="S377" s="214"/>
      <c r="T377" s="215"/>
      <c r="AT377" s="216" t="s">
        <v>238</v>
      </c>
      <c r="AU377" s="216" t="s">
        <v>85</v>
      </c>
      <c r="AV377" s="14" t="s">
        <v>85</v>
      </c>
      <c r="AW377" s="14" t="s">
        <v>35</v>
      </c>
      <c r="AX377" s="14" t="s">
        <v>74</v>
      </c>
      <c r="AY377" s="216" t="s">
        <v>228</v>
      </c>
    </row>
    <row r="378" spans="2:51" s="13" customFormat="1" ht="11.25">
      <c r="B378" s="195"/>
      <c r="C378" s="196"/>
      <c r="D378" s="197" t="s">
        <v>238</v>
      </c>
      <c r="E378" s="198" t="s">
        <v>28</v>
      </c>
      <c r="F378" s="199" t="s">
        <v>1238</v>
      </c>
      <c r="G378" s="196"/>
      <c r="H378" s="198" t="s">
        <v>28</v>
      </c>
      <c r="I378" s="200"/>
      <c r="J378" s="196"/>
      <c r="K378" s="196"/>
      <c r="L378" s="201"/>
      <c r="M378" s="202"/>
      <c r="N378" s="203"/>
      <c r="O378" s="203"/>
      <c r="P378" s="203"/>
      <c r="Q378" s="203"/>
      <c r="R378" s="203"/>
      <c r="S378" s="203"/>
      <c r="T378" s="204"/>
      <c r="AT378" s="205" t="s">
        <v>238</v>
      </c>
      <c r="AU378" s="205" t="s">
        <v>85</v>
      </c>
      <c r="AV378" s="13" t="s">
        <v>82</v>
      </c>
      <c r="AW378" s="13" t="s">
        <v>35</v>
      </c>
      <c r="AX378" s="13" t="s">
        <v>74</v>
      </c>
      <c r="AY378" s="205" t="s">
        <v>228</v>
      </c>
    </row>
    <row r="379" spans="2:51" s="14" customFormat="1" ht="11.25">
      <c r="B379" s="206"/>
      <c r="C379" s="207"/>
      <c r="D379" s="197" t="s">
        <v>238</v>
      </c>
      <c r="E379" s="208" t="s">
        <v>28</v>
      </c>
      <c r="F379" s="209" t="s">
        <v>1413</v>
      </c>
      <c r="G379" s="207"/>
      <c r="H379" s="210">
        <v>0.48</v>
      </c>
      <c r="I379" s="211"/>
      <c r="J379" s="207"/>
      <c r="K379" s="207"/>
      <c r="L379" s="212"/>
      <c r="M379" s="213"/>
      <c r="N379" s="214"/>
      <c r="O379" s="214"/>
      <c r="P379" s="214"/>
      <c r="Q379" s="214"/>
      <c r="R379" s="214"/>
      <c r="S379" s="214"/>
      <c r="T379" s="215"/>
      <c r="AT379" s="216" t="s">
        <v>238</v>
      </c>
      <c r="AU379" s="216" t="s">
        <v>85</v>
      </c>
      <c r="AV379" s="14" t="s">
        <v>85</v>
      </c>
      <c r="AW379" s="14" t="s">
        <v>35</v>
      </c>
      <c r="AX379" s="14" t="s">
        <v>74</v>
      </c>
      <c r="AY379" s="216" t="s">
        <v>228</v>
      </c>
    </row>
    <row r="380" spans="2:51" s="13" customFormat="1" ht="11.25">
      <c r="B380" s="195"/>
      <c r="C380" s="196"/>
      <c r="D380" s="197" t="s">
        <v>238</v>
      </c>
      <c r="E380" s="198" t="s">
        <v>28</v>
      </c>
      <c r="F380" s="199" t="s">
        <v>1304</v>
      </c>
      <c r="G380" s="196"/>
      <c r="H380" s="198" t="s">
        <v>28</v>
      </c>
      <c r="I380" s="200"/>
      <c r="J380" s="196"/>
      <c r="K380" s="196"/>
      <c r="L380" s="201"/>
      <c r="M380" s="202"/>
      <c r="N380" s="203"/>
      <c r="O380" s="203"/>
      <c r="P380" s="203"/>
      <c r="Q380" s="203"/>
      <c r="R380" s="203"/>
      <c r="S380" s="203"/>
      <c r="T380" s="204"/>
      <c r="AT380" s="205" t="s">
        <v>238</v>
      </c>
      <c r="AU380" s="205" t="s">
        <v>85</v>
      </c>
      <c r="AV380" s="13" t="s">
        <v>82</v>
      </c>
      <c r="AW380" s="13" t="s">
        <v>35</v>
      </c>
      <c r="AX380" s="13" t="s">
        <v>74</v>
      </c>
      <c r="AY380" s="205" t="s">
        <v>228</v>
      </c>
    </row>
    <row r="381" spans="2:51" s="13" customFormat="1" ht="11.25">
      <c r="B381" s="195"/>
      <c r="C381" s="196"/>
      <c r="D381" s="197" t="s">
        <v>238</v>
      </c>
      <c r="E381" s="198" t="s">
        <v>28</v>
      </c>
      <c r="F381" s="199" t="s">
        <v>1236</v>
      </c>
      <c r="G381" s="196"/>
      <c r="H381" s="198" t="s">
        <v>28</v>
      </c>
      <c r="I381" s="200"/>
      <c r="J381" s="196"/>
      <c r="K381" s="196"/>
      <c r="L381" s="201"/>
      <c r="M381" s="202"/>
      <c r="N381" s="203"/>
      <c r="O381" s="203"/>
      <c r="P381" s="203"/>
      <c r="Q381" s="203"/>
      <c r="R381" s="203"/>
      <c r="S381" s="203"/>
      <c r="T381" s="204"/>
      <c r="AT381" s="205" t="s">
        <v>238</v>
      </c>
      <c r="AU381" s="205" t="s">
        <v>85</v>
      </c>
      <c r="AV381" s="13" t="s">
        <v>82</v>
      </c>
      <c r="AW381" s="13" t="s">
        <v>35</v>
      </c>
      <c r="AX381" s="13" t="s">
        <v>74</v>
      </c>
      <c r="AY381" s="205" t="s">
        <v>228</v>
      </c>
    </row>
    <row r="382" spans="2:51" s="14" customFormat="1" ht="11.25">
      <c r="B382" s="206"/>
      <c r="C382" s="207"/>
      <c r="D382" s="197" t="s">
        <v>238</v>
      </c>
      <c r="E382" s="208" t="s">
        <v>28</v>
      </c>
      <c r="F382" s="209" t="s">
        <v>1414</v>
      </c>
      <c r="G382" s="207"/>
      <c r="H382" s="210">
        <v>20.63</v>
      </c>
      <c r="I382" s="211"/>
      <c r="J382" s="207"/>
      <c r="K382" s="207"/>
      <c r="L382" s="212"/>
      <c r="M382" s="213"/>
      <c r="N382" s="214"/>
      <c r="O382" s="214"/>
      <c r="P382" s="214"/>
      <c r="Q382" s="214"/>
      <c r="R382" s="214"/>
      <c r="S382" s="214"/>
      <c r="T382" s="215"/>
      <c r="AT382" s="216" t="s">
        <v>238</v>
      </c>
      <c r="AU382" s="216" t="s">
        <v>85</v>
      </c>
      <c r="AV382" s="14" t="s">
        <v>85</v>
      </c>
      <c r="AW382" s="14" t="s">
        <v>35</v>
      </c>
      <c r="AX382" s="14" t="s">
        <v>74</v>
      </c>
      <c r="AY382" s="216" t="s">
        <v>228</v>
      </c>
    </row>
    <row r="383" spans="2:51" s="13" customFormat="1" ht="11.25">
      <c r="B383" s="195"/>
      <c r="C383" s="196"/>
      <c r="D383" s="197" t="s">
        <v>238</v>
      </c>
      <c r="E383" s="198" t="s">
        <v>28</v>
      </c>
      <c r="F383" s="199" t="s">
        <v>1306</v>
      </c>
      <c r="G383" s="196"/>
      <c r="H383" s="198" t="s">
        <v>28</v>
      </c>
      <c r="I383" s="200"/>
      <c r="J383" s="196"/>
      <c r="K383" s="196"/>
      <c r="L383" s="201"/>
      <c r="M383" s="202"/>
      <c r="N383" s="203"/>
      <c r="O383" s="203"/>
      <c r="P383" s="203"/>
      <c r="Q383" s="203"/>
      <c r="R383" s="203"/>
      <c r="S383" s="203"/>
      <c r="T383" s="204"/>
      <c r="AT383" s="205" t="s">
        <v>238</v>
      </c>
      <c r="AU383" s="205" t="s">
        <v>85</v>
      </c>
      <c r="AV383" s="13" t="s">
        <v>82</v>
      </c>
      <c r="AW383" s="13" t="s">
        <v>35</v>
      </c>
      <c r="AX383" s="13" t="s">
        <v>74</v>
      </c>
      <c r="AY383" s="205" t="s">
        <v>228</v>
      </c>
    </row>
    <row r="384" spans="2:51" s="13" customFormat="1" ht="11.25">
      <c r="B384" s="195"/>
      <c r="C384" s="196"/>
      <c r="D384" s="197" t="s">
        <v>238</v>
      </c>
      <c r="E384" s="198" t="s">
        <v>28</v>
      </c>
      <c r="F384" s="199" t="s">
        <v>1236</v>
      </c>
      <c r="G384" s="196"/>
      <c r="H384" s="198" t="s">
        <v>28</v>
      </c>
      <c r="I384" s="200"/>
      <c r="J384" s="196"/>
      <c r="K384" s="196"/>
      <c r="L384" s="201"/>
      <c r="M384" s="202"/>
      <c r="N384" s="203"/>
      <c r="O384" s="203"/>
      <c r="P384" s="203"/>
      <c r="Q384" s="203"/>
      <c r="R384" s="203"/>
      <c r="S384" s="203"/>
      <c r="T384" s="204"/>
      <c r="AT384" s="205" t="s">
        <v>238</v>
      </c>
      <c r="AU384" s="205" t="s">
        <v>85</v>
      </c>
      <c r="AV384" s="13" t="s">
        <v>82</v>
      </c>
      <c r="AW384" s="13" t="s">
        <v>35</v>
      </c>
      <c r="AX384" s="13" t="s">
        <v>74</v>
      </c>
      <c r="AY384" s="205" t="s">
        <v>228</v>
      </c>
    </row>
    <row r="385" spans="2:51" s="14" customFormat="1" ht="11.25">
      <c r="B385" s="206"/>
      <c r="C385" s="207"/>
      <c r="D385" s="197" t="s">
        <v>238</v>
      </c>
      <c r="E385" s="208" t="s">
        <v>28</v>
      </c>
      <c r="F385" s="209" t="s">
        <v>1415</v>
      </c>
      <c r="G385" s="207"/>
      <c r="H385" s="210">
        <v>14.78</v>
      </c>
      <c r="I385" s="211"/>
      <c r="J385" s="207"/>
      <c r="K385" s="207"/>
      <c r="L385" s="212"/>
      <c r="M385" s="213"/>
      <c r="N385" s="214"/>
      <c r="O385" s="214"/>
      <c r="P385" s="214"/>
      <c r="Q385" s="214"/>
      <c r="R385" s="214"/>
      <c r="S385" s="214"/>
      <c r="T385" s="215"/>
      <c r="AT385" s="216" t="s">
        <v>238</v>
      </c>
      <c r="AU385" s="216" t="s">
        <v>85</v>
      </c>
      <c r="AV385" s="14" t="s">
        <v>85</v>
      </c>
      <c r="AW385" s="14" t="s">
        <v>35</v>
      </c>
      <c r="AX385" s="14" t="s">
        <v>74</v>
      </c>
      <c r="AY385" s="216" t="s">
        <v>228</v>
      </c>
    </row>
    <row r="386" spans="2:51" s="16" customFormat="1" ht="11.25">
      <c r="B386" s="238"/>
      <c r="C386" s="239"/>
      <c r="D386" s="197" t="s">
        <v>238</v>
      </c>
      <c r="E386" s="240" t="s">
        <v>1416</v>
      </c>
      <c r="F386" s="241" t="s">
        <v>554</v>
      </c>
      <c r="G386" s="239"/>
      <c r="H386" s="242">
        <v>36.44</v>
      </c>
      <c r="I386" s="243"/>
      <c r="J386" s="239"/>
      <c r="K386" s="239"/>
      <c r="L386" s="244"/>
      <c r="M386" s="245"/>
      <c r="N386" s="246"/>
      <c r="O386" s="246"/>
      <c r="P386" s="246"/>
      <c r="Q386" s="246"/>
      <c r="R386" s="246"/>
      <c r="S386" s="246"/>
      <c r="T386" s="247"/>
      <c r="AT386" s="248" t="s">
        <v>238</v>
      </c>
      <c r="AU386" s="248" t="s">
        <v>85</v>
      </c>
      <c r="AV386" s="16" t="s">
        <v>246</v>
      </c>
      <c r="AW386" s="16" t="s">
        <v>35</v>
      </c>
      <c r="AX386" s="16" t="s">
        <v>74</v>
      </c>
      <c r="AY386" s="248" t="s">
        <v>228</v>
      </c>
    </row>
    <row r="387" spans="2:51" s="13" customFormat="1" ht="11.25">
      <c r="B387" s="195"/>
      <c r="C387" s="196"/>
      <c r="D387" s="197" t="s">
        <v>238</v>
      </c>
      <c r="E387" s="198" t="s">
        <v>28</v>
      </c>
      <c r="F387" s="199" t="s">
        <v>1294</v>
      </c>
      <c r="G387" s="196"/>
      <c r="H387" s="198" t="s">
        <v>28</v>
      </c>
      <c r="I387" s="200"/>
      <c r="J387" s="196"/>
      <c r="K387" s="196"/>
      <c r="L387" s="201"/>
      <c r="M387" s="202"/>
      <c r="N387" s="203"/>
      <c r="O387" s="203"/>
      <c r="P387" s="203"/>
      <c r="Q387" s="203"/>
      <c r="R387" s="203"/>
      <c r="S387" s="203"/>
      <c r="T387" s="204"/>
      <c r="AT387" s="205" t="s">
        <v>238</v>
      </c>
      <c r="AU387" s="205" t="s">
        <v>85</v>
      </c>
      <c r="AV387" s="13" t="s">
        <v>82</v>
      </c>
      <c r="AW387" s="13" t="s">
        <v>35</v>
      </c>
      <c r="AX387" s="13" t="s">
        <v>74</v>
      </c>
      <c r="AY387" s="205" t="s">
        <v>228</v>
      </c>
    </row>
    <row r="388" spans="2:51" s="13" customFormat="1" ht="11.25">
      <c r="B388" s="195"/>
      <c r="C388" s="196"/>
      <c r="D388" s="197" t="s">
        <v>238</v>
      </c>
      <c r="E388" s="198" t="s">
        <v>28</v>
      </c>
      <c r="F388" s="199" t="s">
        <v>1300</v>
      </c>
      <c r="G388" s="196"/>
      <c r="H388" s="198" t="s">
        <v>28</v>
      </c>
      <c r="I388" s="200"/>
      <c r="J388" s="196"/>
      <c r="K388" s="196"/>
      <c r="L388" s="201"/>
      <c r="M388" s="202"/>
      <c r="N388" s="203"/>
      <c r="O388" s="203"/>
      <c r="P388" s="203"/>
      <c r="Q388" s="203"/>
      <c r="R388" s="203"/>
      <c r="S388" s="203"/>
      <c r="T388" s="204"/>
      <c r="AT388" s="205" t="s">
        <v>238</v>
      </c>
      <c r="AU388" s="205" t="s">
        <v>85</v>
      </c>
      <c r="AV388" s="13" t="s">
        <v>82</v>
      </c>
      <c r="AW388" s="13" t="s">
        <v>35</v>
      </c>
      <c r="AX388" s="13" t="s">
        <v>74</v>
      </c>
      <c r="AY388" s="205" t="s">
        <v>228</v>
      </c>
    </row>
    <row r="389" spans="2:51" s="14" customFormat="1" ht="11.25">
      <c r="B389" s="206"/>
      <c r="C389" s="207"/>
      <c r="D389" s="197" t="s">
        <v>238</v>
      </c>
      <c r="E389" s="208" t="s">
        <v>28</v>
      </c>
      <c r="F389" s="209" t="s">
        <v>1417</v>
      </c>
      <c r="G389" s="207"/>
      <c r="H389" s="210">
        <v>3.51</v>
      </c>
      <c r="I389" s="211"/>
      <c r="J389" s="207"/>
      <c r="K389" s="207"/>
      <c r="L389" s="212"/>
      <c r="M389" s="213"/>
      <c r="N389" s="214"/>
      <c r="O389" s="214"/>
      <c r="P389" s="214"/>
      <c r="Q389" s="214"/>
      <c r="R389" s="214"/>
      <c r="S389" s="214"/>
      <c r="T389" s="215"/>
      <c r="AT389" s="216" t="s">
        <v>238</v>
      </c>
      <c r="AU389" s="216" t="s">
        <v>85</v>
      </c>
      <c r="AV389" s="14" t="s">
        <v>85</v>
      </c>
      <c r="AW389" s="14" t="s">
        <v>35</v>
      </c>
      <c r="AX389" s="14" t="s">
        <v>74</v>
      </c>
      <c r="AY389" s="216" t="s">
        <v>228</v>
      </c>
    </row>
    <row r="390" spans="2:51" s="13" customFormat="1" ht="11.25">
      <c r="B390" s="195"/>
      <c r="C390" s="196"/>
      <c r="D390" s="197" t="s">
        <v>238</v>
      </c>
      <c r="E390" s="198" t="s">
        <v>28</v>
      </c>
      <c r="F390" s="199" t="s">
        <v>1304</v>
      </c>
      <c r="G390" s="196"/>
      <c r="H390" s="198" t="s">
        <v>28</v>
      </c>
      <c r="I390" s="200"/>
      <c r="J390" s="196"/>
      <c r="K390" s="196"/>
      <c r="L390" s="201"/>
      <c r="M390" s="202"/>
      <c r="N390" s="203"/>
      <c r="O390" s="203"/>
      <c r="P390" s="203"/>
      <c r="Q390" s="203"/>
      <c r="R390" s="203"/>
      <c r="S390" s="203"/>
      <c r="T390" s="204"/>
      <c r="AT390" s="205" t="s">
        <v>238</v>
      </c>
      <c r="AU390" s="205" t="s">
        <v>85</v>
      </c>
      <c r="AV390" s="13" t="s">
        <v>82</v>
      </c>
      <c r="AW390" s="13" t="s">
        <v>35</v>
      </c>
      <c r="AX390" s="13" t="s">
        <v>74</v>
      </c>
      <c r="AY390" s="205" t="s">
        <v>228</v>
      </c>
    </row>
    <row r="391" spans="2:51" s="14" customFormat="1" ht="11.25">
      <c r="B391" s="206"/>
      <c r="C391" s="207"/>
      <c r="D391" s="197" t="s">
        <v>238</v>
      </c>
      <c r="E391" s="208" t="s">
        <v>28</v>
      </c>
      <c r="F391" s="209" t="s">
        <v>1418</v>
      </c>
      <c r="G391" s="207"/>
      <c r="H391" s="210">
        <v>3.8</v>
      </c>
      <c r="I391" s="211"/>
      <c r="J391" s="207"/>
      <c r="K391" s="207"/>
      <c r="L391" s="212"/>
      <c r="M391" s="213"/>
      <c r="N391" s="214"/>
      <c r="O391" s="214"/>
      <c r="P391" s="214"/>
      <c r="Q391" s="214"/>
      <c r="R391" s="214"/>
      <c r="S391" s="214"/>
      <c r="T391" s="215"/>
      <c r="AT391" s="216" t="s">
        <v>238</v>
      </c>
      <c r="AU391" s="216" t="s">
        <v>85</v>
      </c>
      <c r="AV391" s="14" t="s">
        <v>85</v>
      </c>
      <c r="AW391" s="14" t="s">
        <v>35</v>
      </c>
      <c r="AX391" s="14" t="s">
        <v>74</v>
      </c>
      <c r="AY391" s="216" t="s">
        <v>228</v>
      </c>
    </row>
    <row r="392" spans="2:51" s="13" customFormat="1" ht="11.25">
      <c r="B392" s="195"/>
      <c r="C392" s="196"/>
      <c r="D392" s="197" t="s">
        <v>238</v>
      </c>
      <c r="E392" s="198" t="s">
        <v>28</v>
      </c>
      <c r="F392" s="199" t="s">
        <v>1306</v>
      </c>
      <c r="G392" s="196"/>
      <c r="H392" s="198" t="s">
        <v>28</v>
      </c>
      <c r="I392" s="200"/>
      <c r="J392" s="196"/>
      <c r="K392" s="196"/>
      <c r="L392" s="201"/>
      <c r="M392" s="202"/>
      <c r="N392" s="203"/>
      <c r="O392" s="203"/>
      <c r="P392" s="203"/>
      <c r="Q392" s="203"/>
      <c r="R392" s="203"/>
      <c r="S392" s="203"/>
      <c r="T392" s="204"/>
      <c r="AT392" s="205" t="s">
        <v>238</v>
      </c>
      <c r="AU392" s="205" t="s">
        <v>85</v>
      </c>
      <c r="AV392" s="13" t="s">
        <v>82</v>
      </c>
      <c r="AW392" s="13" t="s">
        <v>35</v>
      </c>
      <c r="AX392" s="13" t="s">
        <v>74</v>
      </c>
      <c r="AY392" s="205" t="s">
        <v>228</v>
      </c>
    </row>
    <row r="393" spans="2:51" s="14" customFormat="1" ht="11.25">
      <c r="B393" s="206"/>
      <c r="C393" s="207"/>
      <c r="D393" s="197" t="s">
        <v>238</v>
      </c>
      <c r="E393" s="208" t="s">
        <v>28</v>
      </c>
      <c r="F393" s="209" t="s">
        <v>1419</v>
      </c>
      <c r="G393" s="207"/>
      <c r="H393" s="210">
        <v>3.88</v>
      </c>
      <c r="I393" s="211"/>
      <c r="J393" s="207"/>
      <c r="K393" s="207"/>
      <c r="L393" s="212"/>
      <c r="M393" s="213"/>
      <c r="N393" s="214"/>
      <c r="O393" s="214"/>
      <c r="P393" s="214"/>
      <c r="Q393" s="214"/>
      <c r="R393" s="214"/>
      <c r="S393" s="214"/>
      <c r="T393" s="215"/>
      <c r="AT393" s="216" t="s">
        <v>238</v>
      </c>
      <c r="AU393" s="216" t="s">
        <v>85</v>
      </c>
      <c r="AV393" s="14" t="s">
        <v>85</v>
      </c>
      <c r="AW393" s="14" t="s">
        <v>35</v>
      </c>
      <c r="AX393" s="14" t="s">
        <v>74</v>
      </c>
      <c r="AY393" s="216" t="s">
        <v>228</v>
      </c>
    </row>
    <row r="394" spans="2:51" s="14" customFormat="1" ht="11.25">
      <c r="B394" s="206"/>
      <c r="C394" s="207"/>
      <c r="D394" s="197" t="s">
        <v>238</v>
      </c>
      <c r="E394" s="208" t="s">
        <v>28</v>
      </c>
      <c r="F394" s="209" t="s">
        <v>1420</v>
      </c>
      <c r="G394" s="207"/>
      <c r="H394" s="210">
        <v>6.98</v>
      </c>
      <c r="I394" s="211"/>
      <c r="J394" s="207"/>
      <c r="K394" s="207"/>
      <c r="L394" s="212"/>
      <c r="M394" s="213"/>
      <c r="N394" s="214"/>
      <c r="O394" s="214"/>
      <c r="P394" s="214"/>
      <c r="Q394" s="214"/>
      <c r="R394" s="214"/>
      <c r="S394" s="214"/>
      <c r="T394" s="215"/>
      <c r="AT394" s="216" t="s">
        <v>238</v>
      </c>
      <c r="AU394" s="216" t="s">
        <v>85</v>
      </c>
      <c r="AV394" s="14" t="s">
        <v>85</v>
      </c>
      <c r="AW394" s="14" t="s">
        <v>35</v>
      </c>
      <c r="AX394" s="14" t="s">
        <v>74</v>
      </c>
      <c r="AY394" s="216" t="s">
        <v>228</v>
      </c>
    </row>
    <row r="395" spans="2:51" s="14" customFormat="1" ht="11.25">
      <c r="B395" s="206"/>
      <c r="C395" s="207"/>
      <c r="D395" s="197" t="s">
        <v>238</v>
      </c>
      <c r="E395" s="208" t="s">
        <v>28</v>
      </c>
      <c r="F395" s="209" t="s">
        <v>1421</v>
      </c>
      <c r="G395" s="207"/>
      <c r="H395" s="210">
        <v>6.73</v>
      </c>
      <c r="I395" s="211"/>
      <c r="J395" s="207"/>
      <c r="K395" s="207"/>
      <c r="L395" s="212"/>
      <c r="M395" s="213"/>
      <c r="N395" s="214"/>
      <c r="O395" s="214"/>
      <c r="P395" s="214"/>
      <c r="Q395" s="214"/>
      <c r="R395" s="214"/>
      <c r="S395" s="214"/>
      <c r="T395" s="215"/>
      <c r="AT395" s="216" t="s">
        <v>238</v>
      </c>
      <c r="AU395" s="216" t="s">
        <v>85</v>
      </c>
      <c r="AV395" s="14" t="s">
        <v>85</v>
      </c>
      <c r="AW395" s="14" t="s">
        <v>35</v>
      </c>
      <c r="AX395" s="14" t="s">
        <v>74</v>
      </c>
      <c r="AY395" s="216" t="s">
        <v>228</v>
      </c>
    </row>
    <row r="396" spans="2:51" s="16" customFormat="1" ht="11.25">
      <c r="B396" s="238"/>
      <c r="C396" s="239"/>
      <c r="D396" s="197" t="s">
        <v>238</v>
      </c>
      <c r="E396" s="240" t="s">
        <v>1422</v>
      </c>
      <c r="F396" s="241" t="s">
        <v>554</v>
      </c>
      <c r="G396" s="239"/>
      <c r="H396" s="242">
        <v>24.9</v>
      </c>
      <c r="I396" s="243"/>
      <c r="J396" s="239"/>
      <c r="K396" s="239"/>
      <c r="L396" s="244"/>
      <c r="M396" s="245"/>
      <c r="N396" s="246"/>
      <c r="O396" s="246"/>
      <c r="P396" s="246"/>
      <c r="Q396" s="246"/>
      <c r="R396" s="246"/>
      <c r="S396" s="246"/>
      <c r="T396" s="247"/>
      <c r="AT396" s="248" t="s">
        <v>238</v>
      </c>
      <c r="AU396" s="248" t="s">
        <v>85</v>
      </c>
      <c r="AV396" s="16" t="s">
        <v>246</v>
      </c>
      <c r="AW396" s="16" t="s">
        <v>35</v>
      </c>
      <c r="AX396" s="16" t="s">
        <v>74</v>
      </c>
      <c r="AY396" s="248" t="s">
        <v>228</v>
      </c>
    </row>
    <row r="397" spans="2:51" s="15" customFormat="1" ht="11.25">
      <c r="B397" s="217"/>
      <c r="C397" s="218"/>
      <c r="D397" s="197" t="s">
        <v>238</v>
      </c>
      <c r="E397" s="219" t="s">
        <v>28</v>
      </c>
      <c r="F397" s="220" t="s">
        <v>241</v>
      </c>
      <c r="G397" s="218"/>
      <c r="H397" s="221">
        <v>61.34</v>
      </c>
      <c r="I397" s="222"/>
      <c r="J397" s="218"/>
      <c r="K397" s="218"/>
      <c r="L397" s="223"/>
      <c r="M397" s="224"/>
      <c r="N397" s="225"/>
      <c r="O397" s="225"/>
      <c r="P397" s="225"/>
      <c r="Q397" s="225"/>
      <c r="R397" s="225"/>
      <c r="S397" s="225"/>
      <c r="T397" s="226"/>
      <c r="AT397" s="227" t="s">
        <v>238</v>
      </c>
      <c r="AU397" s="227" t="s">
        <v>85</v>
      </c>
      <c r="AV397" s="15" t="s">
        <v>176</v>
      </c>
      <c r="AW397" s="15" t="s">
        <v>35</v>
      </c>
      <c r="AX397" s="15" t="s">
        <v>82</v>
      </c>
      <c r="AY397" s="227" t="s">
        <v>228</v>
      </c>
    </row>
    <row r="398" spans="1:65" s="2" customFormat="1" ht="37.9" customHeight="1">
      <c r="A398" s="36"/>
      <c r="B398" s="37"/>
      <c r="C398" s="177" t="s">
        <v>420</v>
      </c>
      <c r="D398" s="177" t="s">
        <v>230</v>
      </c>
      <c r="E398" s="178" t="s">
        <v>1423</v>
      </c>
      <c r="F398" s="179" t="s">
        <v>1424</v>
      </c>
      <c r="G398" s="180" t="s">
        <v>323</v>
      </c>
      <c r="H398" s="181">
        <v>9.11</v>
      </c>
      <c r="I398" s="182"/>
      <c r="J398" s="183">
        <f>ROUND(I398*H398,2)</f>
        <v>0</v>
      </c>
      <c r="K398" s="179" t="s">
        <v>234</v>
      </c>
      <c r="L398" s="41"/>
      <c r="M398" s="184" t="s">
        <v>28</v>
      </c>
      <c r="N398" s="185" t="s">
        <v>45</v>
      </c>
      <c r="O398" s="66"/>
      <c r="P398" s="186">
        <f>O398*H398</f>
        <v>0</v>
      </c>
      <c r="Q398" s="186">
        <v>0</v>
      </c>
      <c r="R398" s="186">
        <f>Q398*H398</f>
        <v>0</v>
      </c>
      <c r="S398" s="186">
        <v>0.025</v>
      </c>
      <c r="T398" s="187">
        <f>S398*H398</f>
        <v>0.22775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188" t="s">
        <v>176</v>
      </c>
      <c r="AT398" s="188" t="s">
        <v>230</v>
      </c>
      <c r="AU398" s="188" t="s">
        <v>85</v>
      </c>
      <c r="AY398" s="19" t="s">
        <v>228</v>
      </c>
      <c r="BE398" s="189">
        <f>IF(N398="základní",J398,0)</f>
        <v>0</v>
      </c>
      <c r="BF398" s="189">
        <f>IF(N398="snížená",J398,0)</f>
        <v>0</v>
      </c>
      <c r="BG398" s="189">
        <f>IF(N398="zákl. přenesená",J398,0)</f>
        <v>0</v>
      </c>
      <c r="BH398" s="189">
        <f>IF(N398="sníž. přenesená",J398,0)</f>
        <v>0</v>
      </c>
      <c r="BI398" s="189">
        <f>IF(N398="nulová",J398,0)</f>
        <v>0</v>
      </c>
      <c r="BJ398" s="19" t="s">
        <v>82</v>
      </c>
      <c r="BK398" s="189">
        <f>ROUND(I398*H398,2)</f>
        <v>0</v>
      </c>
      <c r="BL398" s="19" t="s">
        <v>176</v>
      </c>
      <c r="BM398" s="188" t="s">
        <v>1425</v>
      </c>
    </row>
    <row r="399" spans="1:47" s="2" customFormat="1" ht="11.25">
      <c r="A399" s="36"/>
      <c r="B399" s="37"/>
      <c r="C399" s="38"/>
      <c r="D399" s="190" t="s">
        <v>236</v>
      </c>
      <c r="E399" s="38"/>
      <c r="F399" s="191" t="s">
        <v>1426</v>
      </c>
      <c r="G399" s="38"/>
      <c r="H399" s="38"/>
      <c r="I399" s="192"/>
      <c r="J399" s="38"/>
      <c r="K399" s="38"/>
      <c r="L399" s="41"/>
      <c r="M399" s="193"/>
      <c r="N399" s="194"/>
      <c r="O399" s="66"/>
      <c r="P399" s="66"/>
      <c r="Q399" s="66"/>
      <c r="R399" s="66"/>
      <c r="S399" s="66"/>
      <c r="T399" s="67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T399" s="19" t="s">
        <v>236</v>
      </c>
      <c r="AU399" s="19" t="s">
        <v>85</v>
      </c>
    </row>
    <row r="400" spans="2:51" s="13" customFormat="1" ht="11.25">
      <c r="B400" s="195"/>
      <c r="C400" s="196"/>
      <c r="D400" s="197" t="s">
        <v>238</v>
      </c>
      <c r="E400" s="198" t="s">
        <v>28</v>
      </c>
      <c r="F400" s="199" t="s">
        <v>1294</v>
      </c>
      <c r="G400" s="196"/>
      <c r="H400" s="198" t="s">
        <v>28</v>
      </c>
      <c r="I400" s="200"/>
      <c r="J400" s="196"/>
      <c r="K400" s="196"/>
      <c r="L400" s="201"/>
      <c r="M400" s="202"/>
      <c r="N400" s="203"/>
      <c r="O400" s="203"/>
      <c r="P400" s="203"/>
      <c r="Q400" s="203"/>
      <c r="R400" s="203"/>
      <c r="S400" s="203"/>
      <c r="T400" s="204"/>
      <c r="AT400" s="205" t="s">
        <v>238</v>
      </c>
      <c r="AU400" s="205" t="s">
        <v>85</v>
      </c>
      <c r="AV400" s="13" t="s">
        <v>82</v>
      </c>
      <c r="AW400" s="13" t="s">
        <v>35</v>
      </c>
      <c r="AX400" s="13" t="s">
        <v>74</v>
      </c>
      <c r="AY400" s="205" t="s">
        <v>228</v>
      </c>
    </row>
    <row r="401" spans="2:51" s="13" customFormat="1" ht="11.25">
      <c r="B401" s="195"/>
      <c r="C401" s="196"/>
      <c r="D401" s="197" t="s">
        <v>238</v>
      </c>
      <c r="E401" s="198" t="s">
        <v>28</v>
      </c>
      <c r="F401" s="199" t="s">
        <v>1300</v>
      </c>
      <c r="G401" s="196"/>
      <c r="H401" s="198" t="s">
        <v>28</v>
      </c>
      <c r="I401" s="200"/>
      <c r="J401" s="196"/>
      <c r="K401" s="196"/>
      <c r="L401" s="201"/>
      <c r="M401" s="202"/>
      <c r="N401" s="203"/>
      <c r="O401" s="203"/>
      <c r="P401" s="203"/>
      <c r="Q401" s="203"/>
      <c r="R401" s="203"/>
      <c r="S401" s="203"/>
      <c r="T401" s="204"/>
      <c r="AT401" s="205" t="s">
        <v>238</v>
      </c>
      <c r="AU401" s="205" t="s">
        <v>85</v>
      </c>
      <c r="AV401" s="13" t="s">
        <v>82</v>
      </c>
      <c r="AW401" s="13" t="s">
        <v>35</v>
      </c>
      <c r="AX401" s="13" t="s">
        <v>74</v>
      </c>
      <c r="AY401" s="205" t="s">
        <v>228</v>
      </c>
    </row>
    <row r="402" spans="2:51" s="14" customFormat="1" ht="11.25">
      <c r="B402" s="206"/>
      <c r="C402" s="207"/>
      <c r="D402" s="197" t="s">
        <v>238</v>
      </c>
      <c r="E402" s="208" t="s">
        <v>28</v>
      </c>
      <c r="F402" s="209" t="s">
        <v>1427</v>
      </c>
      <c r="G402" s="207"/>
      <c r="H402" s="210">
        <v>4.52</v>
      </c>
      <c r="I402" s="211"/>
      <c r="J402" s="207"/>
      <c r="K402" s="207"/>
      <c r="L402" s="212"/>
      <c r="M402" s="213"/>
      <c r="N402" s="214"/>
      <c r="O402" s="214"/>
      <c r="P402" s="214"/>
      <c r="Q402" s="214"/>
      <c r="R402" s="214"/>
      <c r="S402" s="214"/>
      <c r="T402" s="215"/>
      <c r="AT402" s="216" t="s">
        <v>238</v>
      </c>
      <c r="AU402" s="216" t="s">
        <v>85</v>
      </c>
      <c r="AV402" s="14" t="s">
        <v>85</v>
      </c>
      <c r="AW402" s="14" t="s">
        <v>35</v>
      </c>
      <c r="AX402" s="14" t="s">
        <v>74</v>
      </c>
      <c r="AY402" s="216" t="s">
        <v>228</v>
      </c>
    </row>
    <row r="403" spans="2:51" s="14" customFormat="1" ht="11.25">
      <c r="B403" s="206"/>
      <c r="C403" s="207"/>
      <c r="D403" s="197" t="s">
        <v>238</v>
      </c>
      <c r="E403" s="208" t="s">
        <v>28</v>
      </c>
      <c r="F403" s="209" t="s">
        <v>1428</v>
      </c>
      <c r="G403" s="207"/>
      <c r="H403" s="210">
        <v>1.45</v>
      </c>
      <c r="I403" s="211"/>
      <c r="J403" s="207"/>
      <c r="K403" s="207"/>
      <c r="L403" s="212"/>
      <c r="M403" s="213"/>
      <c r="N403" s="214"/>
      <c r="O403" s="214"/>
      <c r="P403" s="214"/>
      <c r="Q403" s="214"/>
      <c r="R403" s="214"/>
      <c r="S403" s="214"/>
      <c r="T403" s="215"/>
      <c r="AT403" s="216" t="s">
        <v>238</v>
      </c>
      <c r="AU403" s="216" t="s">
        <v>85</v>
      </c>
      <c r="AV403" s="14" t="s">
        <v>85</v>
      </c>
      <c r="AW403" s="14" t="s">
        <v>35</v>
      </c>
      <c r="AX403" s="14" t="s">
        <v>74</v>
      </c>
      <c r="AY403" s="216" t="s">
        <v>228</v>
      </c>
    </row>
    <row r="404" spans="2:51" s="13" customFormat="1" ht="11.25">
      <c r="B404" s="195"/>
      <c r="C404" s="196"/>
      <c r="D404" s="197" t="s">
        <v>238</v>
      </c>
      <c r="E404" s="198" t="s">
        <v>28</v>
      </c>
      <c r="F404" s="199" t="s">
        <v>1304</v>
      </c>
      <c r="G404" s="196"/>
      <c r="H404" s="198" t="s">
        <v>28</v>
      </c>
      <c r="I404" s="200"/>
      <c r="J404" s="196"/>
      <c r="K404" s="196"/>
      <c r="L404" s="201"/>
      <c r="M404" s="202"/>
      <c r="N404" s="203"/>
      <c r="O404" s="203"/>
      <c r="P404" s="203"/>
      <c r="Q404" s="203"/>
      <c r="R404" s="203"/>
      <c r="S404" s="203"/>
      <c r="T404" s="204"/>
      <c r="AT404" s="205" t="s">
        <v>238</v>
      </c>
      <c r="AU404" s="205" t="s">
        <v>85</v>
      </c>
      <c r="AV404" s="13" t="s">
        <v>82</v>
      </c>
      <c r="AW404" s="13" t="s">
        <v>35</v>
      </c>
      <c r="AX404" s="13" t="s">
        <v>74</v>
      </c>
      <c r="AY404" s="205" t="s">
        <v>228</v>
      </c>
    </row>
    <row r="405" spans="2:51" s="14" customFormat="1" ht="11.25">
      <c r="B405" s="206"/>
      <c r="C405" s="207"/>
      <c r="D405" s="197" t="s">
        <v>238</v>
      </c>
      <c r="E405" s="208" t="s">
        <v>28</v>
      </c>
      <c r="F405" s="209" t="s">
        <v>1429</v>
      </c>
      <c r="G405" s="207"/>
      <c r="H405" s="210">
        <v>1.27</v>
      </c>
      <c r="I405" s="211"/>
      <c r="J405" s="207"/>
      <c r="K405" s="207"/>
      <c r="L405" s="212"/>
      <c r="M405" s="213"/>
      <c r="N405" s="214"/>
      <c r="O405" s="214"/>
      <c r="P405" s="214"/>
      <c r="Q405" s="214"/>
      <c r="R405" s="214"/>
      <c r="S405" s="214"/>
      <c r="T405" s="215"/>
      <c r="AT405" s="216" t="s">
        <v>238</v>
      </c>
      <c r="AU405" s="216" t="s">
        <v>85</v>
      </c>
      <c r="AV405" s="14" t="s">
        <v>85</v>
      </c>
      <c r="AW405" s="14" t="s">
        <v>35</v>
      </c>
      <c r="AX405" s="14" t="s">
        <v>74</v>
      </c>
      <c r="AY405" s="216" t="s">
        <v>228</v>
      </c>
    </row>
    <row r="406" spans="2:51" s="13" customFormat="1" ht="11.25">
      <c r="B406" s="195"/>
      <c r="C406" s="196"/>
      <c r="D406" s="197" t="s">
        <v>238</v>
      </c>
      <c r="E406" s="198" t="s">
        <v>28</v>
      </c>
      <c r="F406" s="199" t="s">
        <v>1306</v>
      </c>
      <c r="G406" s="196"/>
      <c r="H406" s="198" t="s">
        <v>28</v>
      </c>
      <c r="I406" s="200"/>
      <c r="J406" s="196"/>
      <c r="K406" s="196"/>
      <c r="L406" s="201"/>
      <c r="M406" s="202"/>
      <c r="N406" s="203"/>
      <c r="O406" s="203"/>
      <c r="P406" s="203"/>
      <c r="Q406" s="203"/>
      <c r="R406" s="203"/>
      <c r="S406" s="203"/>
      <c r="T406" s="204"/>
      <c r="AT406" s="205" t="s">
        <v>238</v>
      </c>
      <c r="AU406" s="205" t="s">
        <v>85</v>
      </c>
      <c r="AV406" s="13" t="s">
        <v>82</v>
      </c>
      <c r="AW406" s="13" t="s">
        <v>35</v>
      </c>
      <c r="AX406" s="13" t="s">
        <v>74</v>
      </c>
      <c r="AY406" s="205" t="s">
        <v>228</v>
      </c>
    </row>
    <row r="407" spans="2:51" s="14" customFormat="1" ht="11.25">
      <c r="B407" s="206"/>
      <c r="C407" s="207"/>
      <c r="D407" s="197" t="s">
        <v>238</v>
      </c>
      <c r="E407" s="208" t="s">
        <v>28</v>
      </c>
      <c r="F407" s="209" t="s">
        <v>1430</v>
      </c>
      <c r="G407" s="207"/>
      <c r="H407" s="210">
        <v>0.93</v>
      </c>
      <c r="I407" s="211"/>
      <c r="J407" s="207"/>
      <c r="K407" s="207"/>
      <c r="L407" s="212"/>
      <c r="M407" s="213"/>
      <c r="N407" s="214"/>
      <c r="O407" s="214"/>
      <c r="P407" s="214"/>
      <c r="Q407" s="214"/>
      <c r="R407" s="214"/>
      <c r="S407" s="214"/>
      <c r="T407" s="215"/>
      <c r="AT407" s="216" t="s">
        <v>238</v>
      </c>
      <c r="AU407" s="216" t="s">
        <v>85</v>
      </c>
      <c r="AV407" s="14" t="s">
        <v>85</v>
      </c>
      <c r="AW407" s="14" t="s">
        <v>35</v>
      </c>
      <c r="AX407" s="14" t="s">
        <v>74</v>
      </c>
      <c r="AY407" s="216" t="s">
        <v>228</v>
      </c>
    </row>
    <row r="408" spans="2:51" s="14" customFormat="1" ht="11.25">
      <c r="B408" s="206"/>
      <c r="C408" s="207"/>
      <c r="D408" s="197" t="s">
        <v>238</v>
      </c>
      <c r="E408" s="208" t="s">
        <v>28</v>
      </c>
      <c r="F408" s="209" t="s">
        <v>1431</v>
      </c>
      <c r="G408" s="207"/>
      <c r="H408" s="210">
        <v>0.94</v>
      </c>
      <c r="I408" s="211"/>
      <c r="J408" s="207"/>
      <c r="K408" s="207"/>
      <c r="L408" s="212"/>
      <c r="M408" s="213"/>
      <c r="N408" s="214"/>
      <c r="O408" s="214"/>
      <c r="P408" s="214"/>
      <c r="Q408" s="214"/>
      <c r="R408" s="214"/>
      <c r="S408" s="214"/>
      <c r="T408" s="215"/>
      <c r="AT408" s="216" t="s">
        <v>238</v>
      </c>
      <c r="AU408" s="216" t="s">
        <v>85</v>
      </c>
      <c r="AV408" s="14" t="s">
        <v>85</v>
      </c>
      <c r="AW408" s="14" t="s">
        <v>35</v>
      </c>
      <c r="AX408" s="14" t="s">
        <v>74</v>
      </c>
      <c r="AY408" s="216" t="s">
        <v>228</v>
      </c>
    </row>
    <row r="409" spans="2:51" s="15" customFormat="1" ht="11.25">
      <c r="B409" s="217"/>
      <c r="C409" s="218"/>
      <c r="D409" s="197" t="s">
        <v>238</v>
      </c>
      <c r="E409" s="219" t="s">
        <v>28</v>
      </c>
      <c r="F409" s="220" t="s">
        <v>241</v>
      </c>
      <c r="G409" s="218"/>
      <c r="H409" s="221">
        <v>9.11</v>
      </c>
      <c r="I409" s="222"/>
      <c r="J409" s="218"/>
      <c r="K409" s="218"/>
      <c r="L409" s="223"/>
      <c r="M409" s="224"/>
      <c r="N409" s="225"/>
      <c r="O409" s="225"/>
      <c r="P409" s="225"/>
      <c r="Q409" s="225"/>
      <c r="R409" s="225"/>
      <c r="S409" s="225"/>
      <c r="T409" s="226"/>
      <c r="AT409" s="227" t="s">
        <v>238</v>
      </c>
      <c r="AU409" s="227" t="s">
        <v>85</v>
      </c>
      <c r="AV409" s="15" t="s">
        <v>176</v>
      </c>
      <c r="AW409" s="15" t="s">
        <v>35</v>
      </c>
      <c r="AX409" s="15" t="s">
        <v>82</v>
      </c>
      <c r="AY409" s="227" t="s">
        <v>228</v>
      </c>
    </row>
    <row r="410" spans="1:65" s="2" customFormat="1" ht="37.9" customHeight="1">
      <c r="A410" s="36"/>
      <c r="B410" s="37"/>
      <c r="C410" s="177" t="s">
        <v>424</v>
      </c>
      <c r="D410" s="177" t="s">
        <v>230</v>
      </c>
      <c r="E410" s="178" t="s">
        <v>1432</v>
      </c>
      <c r="F410" s="179" t="s">
        <v>1433</v>
      </c>
      <c r="G410" s="180" t="s">
        <v>323</v>
      </c>
      <c r="H410" s="181">
        <v>2.77</v>
      </c>
      <c r="I410" s="182"/>
      <c r="J410" s="183">
        <f>ROUND(I410*H410,2)</f>
        <v>0</v>
      </c>
      <c r="K410" s="179" t="s">
        <v>234</v>
      </c>
      <c r="L410" s="41"/>
      <c r="M410" s="184" t="s">
        <v>28</v>
      </c>
      <c r="N410" s="185" t="s">
        <v>45</v>
      </c>
      <c r="O410" s="66"/>
      <c r="P410" s="186">
        <f>O410*H410</f>
        <v>0</v>
      </c>
      <c r="Q410" s="186">
        <v>0</v>
      </c>
      <c r="R410" s="186">
        <f>Q410*H410</f>
        <v>0</v>
      </c>
      <c r="S410" s="186">
        <v>0.018</v>
      </c>
      <c r="T410" s="187">
        <f>S410*H410</f>
        <v>0.049859999999999995</v>
      </c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R410" s="188" t="s">
        <v>176</v>
      </c>
      <c r="AT410" s="188" t="s">
        <v>230</v>
      </c>
      <c r="AU410" s="188" t="s">
        <v>85</v>
      </c>
      <c r="AY410" s="19" t="s">
        <v>228</v>
      </c>
      <c r="BE410" s="189">
        <f>IF(N410="základní",J410,0)</f>
        <v>0</v>
      </c>
      <c r="BF410" s="189">
        <f>IF(N410="snížená",J410,0)</f>
        <v>0</v>
      </c>
      <c r="BG410" s="189">
        <f>IF(N410="zákl. přenesená",J410,0)</f>
        <v>0</v>
      </c>
      <c r="BH410" s="189">
        <f>IF(N410="sníž. přenesená",J410,0)</f>
        <v>0</v>
      </c>
      <c r="BI410" s="189">
        <f>IF(N410="nulová",J410,0)</f>
        <v>0</v>
      </c>
      <c r="BJ410" s="19" t="s">
        <v>82</v>
      </c>
      <c r="BK410" s="189">
        <f>ROUND(I410*H410,2)</f>
        <v>0</v>
      </c>
      <c r="BL410" s="19" t="s">
        <v>176</v>
      </c>
      <c r="BM410" s="188" t="s">
        <v>1434</v>
      </c>
    </row>
    <row r="411" spans="1:47" s="2" customFormat="1" ht="11.25">
      <c r="A411" s="36"/>
      <c r="B411" s="37"/>
      <c r="C411" s="38"/>
      <c r="D411" s="190" t="s">
        <v>236</v>
      </c>
      <c r="E411" s="38"/>
      <c r="F411" s="191" t="s">
        <v>1435</v>
      </c>
      <c r="G411" s="38"/>
      <c r="H411" s="38"/>
      <c r="I411" s="192"/>
      <c r="J411" s="38"/>
      <c r="K411" s="38"/>
      <c r="L411" s="41"/>
      <c r="M411" s="193"/>
      <c r="N411" s="194"/>
      <c r="O411" s="66"/>
      <c r="P411" s="66"/>
      <c r="Q411" s="66"/>
      <c r="R411" s="66"/>
      <c r="S411" s="66"/>
      <c r="T411" s="67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T411" s="19" t="s">
        <v>236</v>
      </c>
      <c r="AU411" s="19" t="s">
        <v>85</v>
      </c>
    </row>
    <row r="412" spans="2:51" s="13" customFormat="1" ht="11.25">
      <c r="B412" s="195"/>
      <c r="C412" s="196"/>
      <c r="D412" s="197" t="s">
        <v>238</v>
      </c>
      <c r="E412" s="198" t="s">
        <v>28</v>
      </c>
      <c r="F412" s="199" t="s">
        <v>1227</v>
      </c>
      <c r="G412" s="196"/>
      <c r="H412" s="198" t="s">
        <v>28</v>
      </c>
      <c r="I412" s="200"/>
      <c r="J412" s="196"/>
      <c r="K412" s="196"/>
      <c r="L412" s="201"/>
      <c r="M412" s="202"/>
      <c r="N412" s="203"/>
      <c r="O412" s="203"/>
      <c r="P412" s="203"/>
      <c r="Q412" s="203"/>
      <c r="R412" s="203"/>
      <c r="S412" s="203"/>
      <c r="T412" s="204"/>
      <c r="AT412" s="205" t="s">
        <v>238</v>
      </c>
      <c r="AU412" s="205" t="s">
        <v>85</v>
      </c>
      <c r="AV412" s="13" t="s">
        <v>82</v>
      </c>
      <c r="AW412" s="13" t="s">
        <v>35</v>
      </c>
      <c r="AX412" s="13" t="s">
        <v>74</v>
      </c>
      <c r="AY412" s="205" t="s">
        <v>228</v>
      </c>
    </row>
    <row r="413" spans="2:51" s="13" customFormat="1" ht="11.25">
      <c r="B413" s="195"/>
      <c r="C413" s="196"/>
      <c r="D413" s="197" t="s">
        <v>238</v>
      </c>
      <c r="E413" s="198" t="s">
        <v>28</v>
      </c>
      <c r="F413" s="199" t="s">
        <v>1300</v>
      </c>
      <c r="G413" s="196"/>
      <c r="H413" s="198" t="s">
        <v>28</v>
      </c>
      <c r="I413" s="200"/>
      <c r="J413" s="196"/>
      <c r="K413" s="196"/>
      <c r="L413" s="201"/>
      <c r="M413" s="202"/>
      <c r="N413" s="203"/>
      <c r="O413" s="203"/>
      <c r="P413" s="203"/>
      <c r="Q413" s="203"/>
      <c r="R413" s="203"/>
      <c r="S413" s="203"/>
      <c r="T413" s="204"/>
      <c r="AT413" s="205" t="s">
        <v>238</v>
      </c>
      <c r="AU413" s="205" t="s">
        <v>85</v>
      </c>
      <c r="AV413" s="13" t="s">
        <v>82</v>
      </c>
      <c r="AW413" s="13" t="s">
        <v>35</v>
      </c>
      <c r="AX413" s="13" t="s">
        <v>74</v>
      </c>
      <c r="AY413" s="205" t="s">
        <v>228</v>
      </c>
    </row>
    <row r="414" spans="2:51" s="13" customFormat="1" ht="11.25">
      <c r="B414" s="195"/>
      <c r="C414" s="196"/>
      <c r="D414" s="197" t="s">
        <v>238</v>
      </c>
      <c r="E414" s="198" t="s">
        <v>28</v>
      </c>
      <c r="F414" s="199" t="s">
        <v>1238</v>
      </c>
      <c r="G414" s="196"/>
      <c r="H414" s="198" t="s">
        <v>28</v>
      </c>
      <c r="I414" s="200"/>
      <c r="J414" s="196"/>
      <c r="K414" s="196"/>
      <c r="L414" s="201"/>
      <c r="M414" s="202"/>
      <c r="N414" s="203"/>
      <c r="O414" s="203"/>
      <c r="P414" s="203"/>
      <c r="Q414" s="203"/>
      <c r="R414" s="203"/>
      <c r="S414" s="203"/>
      <c r="T414" s="204"/>
      <c r="AT414" s="205" t="s">
        <v>238</v>
      </c>
      <c r="AU414" s="205" t="s">
        <v>85</v>
      </c>
      <c r="AV414" s="13" t="s">
        <v>82</v>
      </c>
      <c r="AW414" s="13" t="s">
        <v>35</v>
      </c>
      <c r="AX414" s="13" t="s">
        <v>74</v>
      </c>
      <c r="AY414" s="205" t="s">
        <v>228</v>
      </c>
    </row>
    <row r="415" spans="2:51" s="14" customFormat="1" ht="11.25">
      <c r="B415" s="206"/>
      <c r="C415" s="207"/>
      <c r="D415" s="197" t="s">
        <v>238</v>
      </c>
      <c r="E415" s="208" t="s">
        <v>28</v>
      </c>
      <c r="F415" s="209" t="s">
        <v>1436</v>
      </c>
      <c r="G415" s="207"/>
      <c r="H415" s="210">
        <v>2.77</v>
      </c>
      <c r="I415" s="211"/>
      <c r="J415" s="207"/>
      <c r="K415" s="207"/>
      <c r="L415" s="212"/>
      <c r="M415" s="213"/>
      <c r="N415" s="214"/>
      <c r="O415" s="214"/>
      <c r="P415" s="214"/>
      <c r="Q415" s="214"/>
      <c r="R415" s="214"/>
      <c r="S415" s="214"/>
      <c r="T415" s="215"/>
      <c r="AT415" s="216" t="s">
        <v>238</v>
      </c>
      <c r="AU415" s="216" t="s">
        <v>85</v>
      </c>
      <c r="AV415" s="14" t="s">
        <v>85</v>
      </c>
      <c r="AW415" s="14" t="s">
        <v>35</v>
      </c>
      <c r="AX415" s="14" t="s">
        <v>82</v>
      </c>
      <c r="AY415" s="216" t="s">
        <v>228</v>
      </c>
    </row>
    <row r="416" spans="1:65" s="2" customFormat="1" ht="37.9" customHeight="1">
      <c r="A416" s="36"/>
      <c r="B416" s="37"/>
      <c r="C416" s="177" t="s">
        <v>429</v>
      </c>
      <c r="D416" s="177" t="s">
        <v>230</v>
      </c>
      <c r="E416" s="178" t="s">
        <v>1437</v>
      </c>
      <c r="F416" s="179" t="s">
        <v>1438</v>
      </c>
      <c r="G416" s="180" t="s">
        <v>323</v>
      </c>
      <c r="H416" s="181">
        <v>0.25</v>
      </c>
      <c r="I416" s="182"/>
      <c r="J416" s="183">
        <f>ROUND(I416*H416,2)</f>
        <v>0</v>
      </c>
      <c r="K416" s="179" t="s">
        <v>234</v>
      </c>
      <c r="L416" s="41"/>
      <c r="M416" s="184" t="s">
        <v>28</v>
      </c>
      <c r="N416" s="185" t="s">
        <v>45</v>
      </c>
      <c r="O416" s="66"/>
      <c r="P416" s="186">
        <f>O416*H416</f>
        <v>0</v>
      </c>
      <c r="Q416" s="186">
        <v>0</v>
      </c>
      <c r="R416" s="186">
        <f>Q416*H416</f>
        <v>0</v>
      </c>
      <c r="S416" s="186">
        <v>0.04</v>
      </c>
      <c r="T416" s="187">
        <f>S416*H416</f>
        <v>0.01</v>
      </c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R416" s="188" t="s">
        <v>176</v>
      </c>
      <c r="AT416" s="188" t="s">
        <v>230</v>
      </c>
      <c r="AU416" s="188" t="s">
        <v>85</v>
      </c>
      <c r="AY416" s="19" t="s">
        <v>228</v>
      </c>
      <c r="BE416" s="189">
        <f>IF(N416="základní",J416,0)</f>
        <v>0</v>
      </c>
      <c r="BF416" s="189">
        <f>IF(N416="snížená",J416,0)</f>
        <v>0</v>
      </c>
      <c r="BG416" s="189">
        <f>IF(N416="zákl. přenesená",J416,0)</f>
        <v>0</v>
      </c>
      <c r="BH416" s="189">
        <f>IF(N416="sníž. přenesená",J416,0)</f>
        <v>0</v>
      </c>
      <c r="BI416" s="189">
        <f>IF(N416="nulová",J416,0)</f>
        <v>0</v>
      </c>
      <c r="BJ416" s="19" t="s">
        <v>82</v>
      </c>
      <c r="BK416" s="189">
        <f>ROUND(I416*H416,2)</f>
        <v>0</v>
      </c>
      <c r="BL416" s="19" t="s">
        <v>176</v>
      </c>
      <c r="BM416" s="188" t="s">
        <v>1439</v>
      </c>
    </row>
    <row r="417" spans="1:47" s="2" customFormat="1" ht="11.25">
      <c r="A417" s="36"/>
      <c r="B417" s="37"/>
      <c r="C417" s="38"/>
      <c r="D417" s="190" t="s">
        <v>236</v>
      </c>
      <c r="E417" s="38"/>
      <c r="F417" s="191" t="s">
        <v>1440</v>
      </c>
      <c r="G417" s="38"/>
      <c r="H417" s="38"/>
      <c r="I417" s="192"/>
      <c r="J417" s="38"/>
      <c r="K417" s="38"/>
      <c r="L417" s="41"/>
      <c r="M417" s="193"/>
      <c r="N417" s="194"/>
      <c r="O417" s="66"/>
      <c r="P417" s="66"/>
      <c r="Q417" s="66"/>
      <c r="R417" s="66"/>
      <c r="S417" s="66"/>
      <c r="T417" s="67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T417" s="19" t="s">
        <v>236</v>
      </c>
      <c r="AU417" s="19" t="s">
        <v>85</v>
      </c>
    </row>
    <row r="418" spans="2:51" s="13" customFormat="1" ht="11.25">
      <c r="B418" s="195"/>
      <c r="C418" s="196"/>
      <c r="D418" s="197" t="s">
        <v>238</v>
      </c>
      <c r="E418" s="198" t="s">
        <v>28</v>
      </c>
      <c r="F418" s="199" t="s">
        <v>1227</v>
      </c>
      <c r="G418" s="196"/>
      <c r="H418" s="198" t="s">
        <v>28</v>
      </c>
      <c r="I418" s="200"/>
      <c r="J418" s="196"/>
      <c r="K418" s="196"/>
      <c r="L418" s="201"/>
      <c r="M418" s="202"/>
      <c r="N418" s="203"/>
      <c r="O418" s="203"/>
      <c r="P418" s="203"/>
      <c r="Q418" s="203"/>
      <c r="R418" s="203"/>
      <c r="S418" s="203"/>
      <c r="T418" s="204"/>
      <c r="AT418" s="205" t="s">
        <v>238</v>
      </c>
      <c r="AU418" s="205" t="s">
        <v>85</v>
      </c>
      <c r="AV418" s="13" t="s">
        <v>82</v>
      </c>
      <c r="AW418" s="13" t="s">
        <v>35</v>
      </c>
      <c r="AX418" s="13" t="s">
        <v>74</v>
      </c>
      <c r="AY418" s="205" t="s">
        <v>228</v>
      </c>
    </row>
    <row r="419" spans="2:51" s="13" customFormat="1" ht="11.25">
      <c r="B419" s="195"/>
      <c r="C419" s="196"/>
      <c r="D419" s="197" t="s">
        <v>238</v>
      </c>
      <c r="E419" s="198" t="s">
        <v>28</v>
      </c>
      <c r="F419" s="199" t="s">
        <v>1300</v>
      </c>
      <c r="G419" s="196"/>
      <c r="H419" s="198" t="s">
        <v>28</v>
      </c>
      <c r="I419" s="200"/>
      <c r="J419" s="196"/>
      <c r="K419" s="196"/>
      <c r="L419" s="201"/>
      <c r="M419" s="202"/>
      <c r="N419" s="203"/>
      <c r="O419" s="203"/>
      <c r="P419" s="203"/>
      <c r="Q419" s="203"/>
      <c r="R419" s="203"/>
      <c r="S419" s="203"/>
      <c r="T419" s="204"/>
      <c r="AT419" s="205" t="s">
        <v>238</v>
      </c>
      <c r="AU419" s="205" t="s">
        <v>85</v>
      </c>
      <c r="AV419" s="13" t="s">
        <v>82</v>
      </c>
      <c r="AW419" s="13" t="s">
        <v>35</v>
      </c>
      <c r="AX419" s="13" t="s">
        <v>74</v>
      </c>
      <c r="AY419" s="205" t="s">
        <v>228</v>
      </c>
    </row>
    <row r="420" spans="2:51" s="13" customFormat="1" ht="11.25">
      <c r="B420" s="195"/>
      <c r="C420" s="196"/>
      <c r="D420" s="197" t="s">
        <v>238</v>
      </c>
      <c r="E420" s="198" t="s">
        <v>28</v>
      </c>
      <c r="F420" s="199" t="s">
        <v>1232</v>
      </c>
      <c r="G420" s="196"/>
      <c r="H420" s="198" t="s">
        <v>28</v>
      </c>
      <c r="I420" s="200"/>
      <c r="J420" s="196"/>
      <c r="K420" s="196"/>
      <c r="L420" s="201"/>
      <c r="M420" s="202"/>
      <c r="N420" s="203"/>
      <c r="O420" s="203"/>
      <c r="P420" s="203"/>
      <c r="Q420" s="203"/>
      <c r="R420" s="203"/>
      <c r="S420" s="203"/>
      <c r="T420" s="204"/>
      <c r="AT420" s="205" t="s">
        <v>238</v>
      </c>
      <c r="AU420" s="205" t="s">
        <v>85</v>
      </c>
      <c r="AV420" s="13" t="s">
        <v>82</v>
      </c>
      <c r="AW420" s="13" t="s">
        <v>35</v>
      </c>
      <c r="AX420" s="13" t="s">
        <v>74</v>
      </c>
      <c r="AY420" s="205" t="s">
        <v>228</v>
      </c>
    </row>
    <row r="421" spans="2:51" s="14" customFormat="1" ht="11.25">
      <c r="B421" s="206"/>
      <c r="C421" s="207"/>
      <c r="D421" s="197" t="s">
        <v>238</v>
      </c>
      <c r="E421" s="208" t="s">
        <v>28</v>
      </c>
      <c r="F421" s="209" t="s">
        <v>1441</v>
      </c>
      <c r="G421" s="207"/>
      <c r="H421" s="210">
        <v>0.25</v>
      </c>
      <c r="I421" s="211"/>
      <c r="J421" s="207"/>
      <c r="K421" s="207"/>
      <c r="L421" s="212"/>
      <c r="M421" s="213"/>
      <c r="N421" s="214"/>
      <c r="O421" s="214"/>
      <c r="P421" s="214"/>
      <c r="Q421" s="214"/>
      <c r="R421" s="214"/>
      <c r="S421" s="214"/>
      <c r="T421" s="215"/>
      <c r="AT421" s="216" t="s">
        <v>238</v>
      </c>
      <c r="AU421" s="216" t="s">
        <v>85</v>
      </c>
      <c r="AV421" s="14" t="s">
        <v>85</v>
      </c>
      <c r="AW421" s="14" t="s">
        <v>35</v>
      </c>
      <c r="AX421" s="14" t="s">
        <v>82</v>
      </c>
      <c r="AY421" s="216" t="s">
        <v>228</v>
      </c>
    </row>
    <row r="422" spans="1:65" s="2" customFormat="1" ht="24.2" customHeight="1">
      <c r="A422" s="36"/>
      <c r="B422" s="37"/>
      <c r="C422" s="177" t="s">
        <v>435</v>
      </c>
      <c r="D422" s="177" t="s">
        <v>230</v>
      </c>
      <c r="E422" s="178" t="s">
        <v>1442</v>
      </c>
      <c r="F422" s="179" t="s">
        <v>1443</v>
      </c>
      <c r="G422" s="180" t="s">
        <v>323</v>
      </c>
      <c r="H422" s="181">
        <v>0.45</v>
      </c>
      <c r="I422" s="182"/>
      <c r="J422" s="183">
        <f>ROUND(I422*H422,2)</f>
        <v>0</v>
      </c>
      <c r="K422" s="179" t="s">
        <v>234</v>
      </c>
      <c r="L422" s="41"/>
      <c r="M422" s="184" t="s">
        <v>28</v>
      </c>
      <c r="N422" s="185" t="s">
        <v>45</v>
      </c>
      <c r="O422" s="66"/>
      <c r="P422" s="186">
        <f>O422*H422</f>
        <v>0</v>
      </c>
      <c r="Q422" s="186">
        <v>0</v>
      </c>
      <c r="R422" s="186">
        <f>Q422*H422</f>
        <v>0</v>
      </c>
      <c r="S422" s="186">
        <v>0.033</v>
      </c>
      <c r="T422" s="187">
        <f>S422*H422</f>
        <v>0.01485</v>
      </c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R422" s="188" t="s">
        <v>176</v>
      </c>
      <c r="AT422" s="188" t="s">
        <v>230</v>
      </c>
      <c r="AU422" s="188" t="s">
        <v>85</v>
      </c>
      <c r="AY422" s="19" t="s">
        <v>228</v>
      </c>
      <c r="BE422" s="189">
        <f>IF(N422="základní",J422,0)</f>
        <v>0</v>
      </c>
      <c r="BF422" s="189">
        <f>IF(N422="snížená",J422,0)</f>
        <v>0</v>
      </c>
      <c r="BG422" s="189">
        <f>IF(N422="zákl. přenesená",J422,0)</f>
        <v>0</v>
      </c>
      <c r="BH422" s="189">
        <f>IF(N422="sníž. přenesená",J422,0)</f>
        <v>0</v>
      </c>
      <c r="BI422" s="189">
        <f>IF(N422="nulová",J422,0)</f>
        <v>0</v>
      </c>
      <c r="BJ422" s="19" t="s">
        <v>82</v>
      </c>
      <c r="BK422" s="189">
        <f>ROUND(I422*H422,2)</f>
        <v>0</v>
      </c>
      <c r="BL422" s="19" t="s">
        <v>176</v>
      </c>
      <c r="BM422" s="188" t="s">
        <v>1444</v>
      </c>
    </row>
    <row r="423" spans="1:47" s="2" customFormat="1" ht="11.25">
      <c r="A423" s="36"/>
      <c r="B423" s="37"/>
      <c r="C423" s="38"/>
      <c r="D423" s="190" t="s">
        <v>236</v>
      </c>
      <c r="E423" s="38"/>
      <c r="F423" s="191" t="s">
        <v>1445</v>
      </c>
      <c r="G423" s="38"/>
      <c r="H423" s="38"/>
      <c r="I423" s="192"/>
      <c r="J423" s="38"/>
      <c r="K423" s="38"/>
      <c r="L423" s="41"/>
      <c r="M423" s="193"/>
      <c r="N423" s="194"/>
      <c r="O423" s="66"/>
      <c r="P423" s="66"/>
      <c r="Q423" s="66"/>
      <c r="R423" s="66"/>
      <c r="S423" s="66"/>
      <c r="T423" s="67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T423" s="19" t="s">
        <v>236</v>
      </c>
      <c r="AU423" s="19" t="s">
        <v>85</v>
      </c>
    </row>
    <row r="424" spans="2:51" s="13" customFormat="1" ht="11.25">
      <c r="B424" s="195"/>
      <c r="C424" s="196"/>
      <c r="D424" s="197" t="s">
        <v>238</v>
      </c>
      <c r="E424" s="198" t="s">
        <v>28</v>
      </c>
      <c r="F424" s="199" t="s">
        <v>1227</v>
      </c>
      <c r="G424" s="196"/>
      <c r="H424" s="198" t="s">
        <v>28</v>
      </c>
      <c r="I424" s="200"/>
      <c r="J424" s="196"/>
      <c r="K424" s="196"/>
      <c r="L424" s="201"/>
      <c r="M424" s="202"/>
      <c r="N424" s="203"/>
      <c r="O424" s="203"/>
      <c r="P424" s="203"/>
      <c r="Q424" s="203"/>
      <c r="R424" s="203"/>
      <c r="S424" s="203"/>
      <c r="T424" s="204"/>
      <c r="AT424" s="205" t="s">
        <v>238</v>
      </c>
      <c r="AU424" s="205" t="s">
        <v>85</v>
      </c>
      <c r="AV424" s="13" t="s">
        <v>82</v>
      </c>
      <c r="AW424" s="13" t="s">
        <v>35</v>
      </c>
      <c r="AX424" s="13" t="s">
        <v>74</v>
      </c>
      <c r="AY424" s="205" t="s">
        <v>228</v>
      </c>
    </row>
    <row r="425" spans="2:51" s="13" customFormat="1" ht="11.25">
      <c r="B425" s="195"/>
      <c r="C425" s="196"/>
      <c r="D425" s="197" t="s">
        <v>238</v>
      </c>
      <c r="E425" s="198" t="s">
        <v>28</v>
      </c>
      <c r="F425" s="199" t="s">
        <v>1300</v>
      </c>
      <c r="G425" s="196"/>
      <c r="H425" s="198" t="s">
        <v>28</v>
      </c>
      <c r="I425" s="200"/>
      <c r="J425" s="196"/>
      <c r="K425" s="196"/>
      <c r="L425" s="201"/>
      <c r="M425" s="202"/>
      <c r="N425" s="203"/>
      <c r="O425" s="203"/>
      <c r="P425" s="203"/>
      <c r="Q425" s="203"/>
      <c r="R425" s="203"/>
      <c r="S425" s="203"/>
      <c r="T425" s="204"/>
      <c r="AT425" s="205" t="s">
        <v>238</v>
      </c>
      <c r="AU425" s="205" t="s">
        <v>85</v>
      </c>
      <c r="AV425" s="13" t="s">
        <v>82</v>
      </c>
      <c r="AW425" s="13" t="s">
        <v>35</v>
      </c>
      <c r="AX425" s="13" t="s">
        <v>74</v>
      </c>
      <c r="AY425" s="205" t="s">
        <v>228</v>
      </c>
    </row>
    <row r="426" spans="2:51" s="13" customFormat="1" ht="11.25">
      <c r="B426" s="195"/>
      <c r="C426" s="196"/>
      <c r="D426" s="197" t="s">
        <v>238</v>
      </c>
      <c r="E426" s="198" t="s">
        <v>28</v>
      </c>
      <c r="F426" s="199" t="s">
        <v>1234</v>
      </c>
      <c r="G426" s="196"/>
      <c r="H426" s="198" t="s">
        <v>28</v>
      </c>
      <c r="I426" s="200"/>
      <c r="J426" s="196"/>
      <c r="K426" s="196"/>
      <c r="L426" s="201"/>
      <c r="M426" s="202"/>
      <c r="N426" s="203"/>
      <c r="O426" s="203"/>
      <c r="P426" s="203"/>
      <c r="Q426" s="203"/>
      <c r="R426" s="203"/>
      <c r="S426" s="203"/>
      <c r="T426" s="204"/>
      <c r="AT426" s="205" t="s">
        <v>238</v>
      </c>
      <c r="AU426" s="205" t="s">
        <v>85</v>
      </c>
      <c r="AV426" s="13" t="s">
        <v>82</v>
      </c>
      <c r="AW426" s="13" t="s">
        <v>35</v>
      </c>
      <c r="AX426" s="13" t="s">
        <v>74</v>
      </c>
      <c r="AY426" s="205" t="s">
        <v>228</v>
      </c>
    </row>
    <row r="427" spans="2:51" s="14" customFormat="1" ht="11.25">
      <c r="B427" s="206"/>
      <c r="C427" s="207"/>
      <c r="D427" s="197" t="s">
        <v>238</v>
      </c>
      <c r="E427" s="208" t="s">
        <v>28</v>
      </c>
      <c r="F427" s="209" t="s">
        <v>1446</v>
      </c>
      <c r="G427" s="207"/>
      <c r="H427" s="210">
        <v>0.45</v>
      </c>
      <c r="I427" s="211"/>
      <c r="J427" s="207"/>
      <c r="K427" s="207"/>
      <c r="L427" s="212"/>
      <c r="M427" s="213"/>
      <c r="N427" s="214"/>
      <c r="O427" s="214"/>
      <c r="P427" s="214"/>
      <c r="Q427" s="214"/>
      <c r="R427" s="214"/>
      <c r="S427" s="214"/>
      <c r="T427" s="215"/>
      <c r="AT427" s="216" t="s">
        <v>238</v>
      </c>
      <c r="AU427" s="216" t="s">
        <v>85</v>
      </c>
      <c r="AV427" s="14" t="s">
        <v>85</v>
      </c>
      <c r="AW427" s="14" t="s">
        <v>35</v>
      </c>
      <c r="AX427" s="14" t="s">
        <v>82</v>
      </c>
      <c r="AY427" s="216" t="s">
        <v>228</v>
      </c>
    </row>
    <row r="428" spans="1:65" s="2" customFormat="1" ht="24.2" customHeight="1">
      <c r="A428" s="36"/>
      <c r="B428" s="37"/>
      <c r="C428" s="177" t="s">
        <v>441</v>
      </c>
      <c r="D428" s="177" t="s">
        <v>230</v>
      </c>
      <c r="E428" s="178" t="s">
        <v>1447</v>
      </c>
      <c r="F428" s="179" t="s">
        <v>1448</v>
      </c>
      <c r="G428" s="180" t="s">
        <v>323</v>
      </c>
      <c r="H428" s="181">
        <v>2</v>
      </c>
      <c r="I428" s="182"/>
      <c r="J428" s="183">
        <f>ROUND(I428*H428,2)</f>
        <v>0</v>
      </c>
      <c r="K428" s="179" t="s">
        <v>234</v>
      </c>
      <c r="L428" s="41"/>
      <c r="M428" s="184" t="s">
        <v>28</v>
      </c>
      <c r="N428" s="185" t="s">
        <v>45</v>
      </c>
      <c r="O428" s="66"/>
      <c r="P428" s="186">
        <f>O428*H428</f>
        <v>0</v>
      </c>
      <c r="Q428" s="186">
        <v>0</v>
      </c>
      <c r="R428" s="186">
        <f>Q428*H428</f>
        <v>0</v>
      </c>
      <c r="S428" s="186">
        <v>0.049</v>
      </c>
      <c r="T428" s="187">
        <f>S428*H428</f>
        <v>0.098</v>
      </c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R428" s="188" t="s">
        <v>176</v>
      </c>
      <c r="AT428" s="188" t="s">
        <v>230</v>
      </c>
      <c r="AU428" s="188" t="s">
        <v>85</v>
      </c>
      <c r="AY428" s="19" t="s">
        <v>228</v>
      </c>
      <c r="BE428" s="189">
        <f>IF(N428="základní",J428,0)</f>
        <v>0</v>
      </c>
      <c r="BF428" s="189">
        <f>IF(N428="snížená",J428,0)</f>
        <v>0</v>
      </c>
      <c r="BG428" s="189">
        <f>IF(N428="zákl. přenesená",J428,0)</f>
        <v>0</v>
      </c>
      <c r="BH428" s="189">
        <f>IF(N428="sníž. přenesená",J428,0)</f>
        <v>0</v>
      </c>
      <c r="BI428" s="189">
        <f>IF(N428="nulová",J428,0)</f>
        <v>0</v>
      </c>
      <c r="BJ428" s="19" t="s">
        <v>82</v>
      </c>
      <c r="BK428" s="189">
        <f>ROUND(I428*H428,2)</f>
        <v>0</v>
      </c>
      <c r="BL428" s="19" t="s">
        <v>176</v>
      </c>
      <c r="BM428" s="188" t="s">
        <v>1449</v>
      </c>
    </row>
    <row r="429" spans="1:47" s="2" customFormat="1" ht="11.25">
      <c r="A429" s="36"/>
      <c r="B429" s="37"/>
      <c r="C429" s="38"/>
      <c r="D429" s="190" t="s">
        <v>236</v>
      </c>
      <c r="E429" s="38"/>
      <c r="F429" s="191" t="s">
        <v>1450</v>
      </c>
      <c r="G429" s="38"/>
      <c r="H429" s="38"/>
      <c r="I429" s="192"/>
      <c r="J429" s="38"/>
      <c r="K429" s="38"/>
      <c r="L429" s="41"/>
      <c r="M429" s="193"/>
      <c r="N429" s="194"/>
      <c r="O429" s="66"/>
      <c r="P429" s="66"/>
      <c r="Q429" s="66"/>
      <c r="R429" s="66"/>
      <c r="S429" s="66"/>
      <c r="T429" s="67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T429" s="19" t="s">
        <v>236</v>
      </c>
      <c r="AU429" s="19" t="s">
        <v>85</v>
      </c>
    </row>
    <row r="430" spans="2:51" s="13" customFormat="1" ht="11.25">
      <c r="B430" s="195"/>
      <c r="C430" s="196"/>
      <c r="D430" s="197" t="s">
        <v>238</v>
      </c>
      <c r="E430" s="198" t="s">
        <v>28</v>
      </c>
      <c r="F430" s="199" t="s">
        <v>1227</v>
      </c>
      <c r="G430" s="196"/>
      <c r="H430" s="198" t="s">
        <v>28</v>
      </c>
      <c r="I430" s="200"/>
      <c r="J430" s="196"/>
      <c r="K430" s="196"/>
      <c r="L430" s="201"/>
      <c r="M430" s="202"/>
      <c r="N430" s="203"/>
      <c r="O430" s="203"/>
      <c r="P430" s="203"/>
      <c r="Q430" s="203"/>
      <c r="R430" s="203"/>
      <c r="S430" s="203"/>
      <c r="T430" s="204"/>
      <c r="AT430" s="205" t="s">
        <v>238</v>
      </c>
      <c r="AU430" s="205" t="s">
        <v>85</v>
      </c>
      <c r="AV430" s="13" t="s">
        <v>82</v>
      </c>
      <c r="AW430" s="13" t="s">
        <v>35</v>
      </c>
      <c r="AX430" s="13" t="s">
        <v>74</v>
      </c>
      <c r="AY430" s="205" t="s">
        <v>228</v>
      </c>
    </row>
    <row r="431" spans="2:51" s="13" customFormat="1" ht="11.25">
      <c r="B431" s="195"/>
      <c r="C431" s="196"/>
      <c r="D431" s="197" t="s">
        <v>238</v>
      </c>
      <c r="E431" s="198" t="s">
        <v>28</v>
      </c>
      <c r="F431" s="199" t="s">
        <v>1300</v>
      </c>
      <c r="G431" s="196"/>
      <c r="H431" s="198" t="s">
        <v>28</v>
      </c>
      <c r="I431" s="200"/>
      <c r="J431" s="196"/>
      <c r="K431" s="196"/>
      <c r="L431" s="201"/>
      <c r="M431" s="202"/>
      <c r="N431" s="203"/>
      <c r="O431" s="203"/>
      <c r="P431" s="203"/>
      <c r="Q431" s="203"/>
      <c r="R431" s="203"/>
      <c r="S431" s="203"/>
      <c r="T431" s="204"/>
      <c r="AT431" s="205" t="s">
        <v>238</v>
      </c>
      <c r="AU431" s="205" t="s">
        <v>85</v>
      </c>
      <c r="AV431" s="13" t="s">
        <v>82</v>
      </c>
      <c r="AW431" s="13" t="s">
        <v>35</v>
      </c>
      <c r="AX431" s="13" t="s">
        <v>74</v>
      </c>
      <c r="AY431" s="205" t="s">
        <v>228</v>
      </c>
    </row>
    <row r="432" spans="2:51" s="13" customFormat="1" ht="11.25">
      <c r="B432" s="195"/>
      <c r="C432" s="196"/>
      <c r="D432" s="197" t="s">
        <v>238</v>
      </c>
      <c r="E432" s="198" t="s">
        <v>28</v>
      </c>
      <c r="F432" s="199" t="s">
        <v>1451</v>
      </c>
      <c r="G432" s="196"/>
      <c r="H432" s="198" t="s">
        <v>28</v>
      </c>
      <c r="I432" s="200"/>
      <c r="J432" s="196"/>
      <c r="K432" s="196"/>
      <c r="L432" s="201"/>
      <c r="M432" s="202"/>
      <c r="N432" s="203"/>
      <c r="O432" s="203"/>
      <c r="P432" s="203"/>
      <c r="Q432" s="203"/>
      <c r="R432" s="203"/>
      <c r="S432" s="203"/>
      <c r="T432" s="204"/>
      <c r="AT432" s="205" t="s">
        <v>238</v>
      </c>
      <c r="AU432" s="205" t="s">
        <v>85</v>
      </c>
      <c r="AV432" s="13" t="s">
        <v>82</v>
      </c>
      <c r="AW432" s="13" t="s">
        <v>35</v>
      </c>
      <c r="AX432" s="13" t="s">
        <v>74</v>
      </c>
      <c r="AY432" s="205" t="s">
        <v>228</v>
      </c>
    </row>
    <row r="433" spans="2:51" s="14" customFormat="1" ht="11.25">
      <c r="B433" s="206"/>
      <c r="C433" s="207"/>
      <c r="D433" s="197" t="s">
        <v>238</v>
      </c>
      <c r="E433" s="208" t="s">
        <v>28</v>
      </c>
      <c r="F433" s="209" t="s">
        <v>1452</v>
      </c>
      <c r="G433" s="207"/>
      <c r="H433" s="210">
        <v>0.4</v>
      </c>
      <c r="I433" s="211"/>
      <c r="J433" s="207"/>
      <c r="K433" s="207"/>
      <c r="L433" s="212"/>
      <c r="M433" s="213"/>
      <c r="N433" s="214"/>
      <c r="O433" s="214"/>
      <c r="P433" s="214"/>
      <c r="Q433" s="214"/>
      <c r="R433" s="214"/>
      <c r="S433" s="214"/>
      <c r="T433" s="215"/>
      <c r="AT433" s="216" t="s">
        <v>238</v>
      </c>
      <c r="AU433" s="216" t="s">
        <v>85</v>
      </c>
      <c r="AV433" s="14" t="s">
        <v>85</v>
      </c>
      <c r="AW433" s="14" t="s">
        <v>35</v>
      </c>
      <c r="AX433" s="14" t="s">
        <v>74</v>
      </c>
      <c r="AY433" s="216" t="s">
        <v>228</v>
      </c>
    </row>
    <row r="434" spans="2:51" s="13" customFormat="1" ht="11.25">
      <c r="B434" s="195"/>
      <c r="C434" s="196"/>
      <c r="D434" s="197" t="s">
        <v>238</v>
      </c>
      <c r="E434" s="198" t="s">
        <v>28</v>
      </c>
      <c r="F434" s="199" t="s">
        <v>1230</v>
      </c>
      <c r="G434" s="196"/>
      <c r="H434" s="198" t="s">
        <v>28</v>
      </c>
      <c r="I434" s="200"/>
      <c r="J434" s="196"/>
      <c r="K434" s="196"/>
      <c r="L434" s="201"/>
      <c r="M434" s="202"/>
      <c r="N434" s="203"/>
      <c r="O434" s="203"/>
      <c r="P434" s="203"/>
      <c r="Q434" s="203"/>
      <c r="R434" s="203"/>
      <c r="S434" s="203"/>
      <c r="T434" s="204"/>
      <c r="AT434" s="205" t="s">
        <v>238</v>
      </c>
      <c r="AU434" s="205" t="s">
        <v>85</v>
      </c>
      <c r="AV434" s="13" t="s">
        <v>82</v>
      </c>
      <c r="AW434" s="13" t="s">
        <v>35</v>
      </c>
      <c r="AX434" s="13" t="s">
        <v>74</v>
      </c>
      <c r="AY434" s="205" t="s">
        <v>228</v>
      </c>
    </row>
    <row r="435" spans="2:51" s="14" customFormat="1" ht="11.25">
      <c r="B435" s="206"/>
      <c r="C435" s="207"/>
      <c r="D435" s="197" t="s">
        <v>238</v>
      </c>
      <c r="E435" s="208" t="s">
        <v>28</v>
      </c>
      <c r="F435" s="209" t="s">
        <v>1453</v>
      </c>
      <c r="G435" s="207"/>
      <c r="H435" s="210">
        <v>0.6</v>
      </c>
      <c r="I435" s="211"/>
      <c r="J435" s="207"/>
      <c r="K435" s="207"/>
      <c r="L435" s="212"/>
      <c r="M435" s="213"/>
      <c r="N435" s="214"/>
      <c r="O435" s="214"/>
      <c r="P435" s="214"/>
      <c r="Q435" s="214"/>
      <c r="R435" s="214"/>
      <c r="S435" s="214"/>
      <c r="T435" s="215"/>
      <c r="AT435" s="216" t="s">
        <v>238</v>
      </c>
      <c r="AU435" s="216" t="s">
        <v>85</v>
      </c>
      <c r="AV435" s="14" t="s">
        <v>85</v>
      </c>
      <c r="AW435" s="14" t="s">
        <v>35</v>
      </c>
      <c r="AX435" s="14" t="s">
        <v>74</v>
      </c>
      <c r="AY435" s="216" t="s">
        <v>228</v>
      </c>
    </row>
    <row r="436" spans="2:51" s="13" customFormat="1" ht="11.25">
      <c r="B436" s="195"/>
      <c r="C436" s="196"/>
      <c r="D436" s="197" t="s">
        <v>238</v>
      </c>
      <c r="E436" s="198" t="s">
        <v>28</v>
      </c>
      <c r="F436" s="199" t="s">
        <v>1232</v>
      </c>
      <c r="G436" s="196"/>
      <c r="H436" s="198" t="s">
        <v>28</v>
      </c>
      <c r="I436" s="200"/>
      <c r="J436" s="196"/>
      <c r="K436" s="196"/>
      <c r="L436" s="201"/>
      <c r="M436" s="202"/>
      <c r="N436" s="203"/>
      <c r="O436" s="203"/>
      <c r="P436" s="203"/>
      <c r="Q436" s="203"/>
      <c r="R436" s="203"/>
      <c r="S436" s="203"/>
      <c r="T436" s="204"/>
      <c r="AT436" s="205" t="s">
        <v>238</v>
      </c>
      <c r="AU436" s="205" t="s">
        <v>85</v>
      </c>
      <c r="AV436" s="13" t="s">
        <v>82</v>
      </c>
      <c r="AW436" s="13" t="s">
        <v>35</v>
      </c>
      <c r="AX436" s="13" t="s">
        <v>74</v>
      </c>
      <c r="AY436" s="205" t="s">
        <v>228</v>
      </c>
    </row>
    <row r="437" spans="2:51" s="14" customFormat="1" ht="11.25">
      <c r="B437" s="206"/>
      <c r="C437" s="207"/>
      <c r="D437" s="197" t="s">
        <v>238</v>
      </c>
      <c r="E437" s="208" t="s">
        <v>28</v>
      </c>
      <c r="F437" s="209" t="s">
        <v>1454</v>
      </c>
      <c r="G437" s="207"/>
      <c r="H437" s="210">
        <v>0.5</v>
      </c>
      <c r="I437" s="211"/>
      <c r="J437" s="207"/>
      <c r="K437" s="207"/>
      <c r="L437" s="212"/>
      <c r="M437" s="213"/>
      <c r="N437" s="214"/>
      <c r="O437" s="214"/>
      <c r="P437" s="214"/>
      <c r="Q437" s="214"/>
      <c r="R437" s="214"/>
      <c r="S437" s="214"/>
      <c r="T437" s="215"/>
      <c r="AT437" s="216" t="s">
        <v>238</v>
      </c>
      <c r="AU437" s="216" t="s">
        <v>85</v>
      </c>
      <c r="AV437" s="14" t="s">
        <v>85</v>
      </c>
      <c r="AW437" s="14" t="s">
        <v>35</v>
      </c>
      <c r="AX437" s="14" t="s">
        <v>74</v>
      </c>
      <c r="AY437" s="216" t="s">
        <v>228</v>
      </c>
    </row>
    <row r="438" spans="2:51" s="13" customFormat="1" ht="11.25">
      <c r="B438" s="195"/>
      <c r="C438" s="196"/>
      <c r="D438" s="197" t="s">
        <v>238</v>
      </c>
      <c r="E438" s="198" t="s">
        <v>28</v>
      </c>
      <c r="F438" s="199" t="s">
        <v>1236</v>
      </c>
      <c r="G438" s="196"/>
      <c r="H438" s="198" t="s">
        <v>28</v>
      </c>
      <c r="I438" s="200"/>
      <c r="J438" s="196"/>
      <c r="K438" s="196"/>
      <c r="L438" s="201"/>
      <c r="M438" s="202"/>
      <c r="N438" s="203"/>
      <c r="O438" s="203"/>
      <c r="P438" s="203"/>
      <c r="Q438" s="203"/>
      <c r="R438" s="203"/>
      <c r="S438" s="203"/>
      <c r="T438" s="204"/>
      <c r="AT438" s="205" t="s">
        <v>238</v>
      </c>
      <c r="AU438" s="205" t="s">
        <v>85</v>
      </c>
      <c r="AV438" s="13" t="s">
        <v>82</v>
      </c>
      <c r="AW438" s="13" t="s">
        <v>35</v>
      </c>
      <c r="AX438" s="13" t="s">
        <v>74</v>
      </c>
      <c r="AY438" s="205" t="s">
        <v>228</v>
      </c>
    </row>
    <row r="439" spans="2:51" s="14" customFormat="1" ht="11.25">
      <c r="B439" s="206"/>
      <c r="C439" s="207"/>
      <c r="D439" s="197" t="s">
        <v>238</v>
      </c>
      <c r="E439" s="208" t="s">
        <v>28</v>
      </c>
      <c r="F439" s="209" t="s">
        <v>1454</v>
      </c>
      <c r="G439" s="207"/>
      <c r="H439" s="210">
        <v>0.5</v>
      </c>
      <c r="I439" s="211"/>
      <c r="J439" s="207"/>
      <c r="K439" s="207"/>
      <c r="L439" s="212"/>
      <c r="M439" s="213"/>
      <c r="N439" s="214"/>
      <c r="O439" s="214"/>
      <c r="P439" s="214"/>
      <c r="Q439" s="214"/>
      <c r="R439" s="214"/>
      <c r="S439" s="214"/>
      <c r="T439" s="215"/>
      <c r="AT439" s="216" t="s">
        <v>238</v>
      </c>
      <c r="AU439" s="216" t="s">
        <v>85</v>
      </c>
      <c r="AV439" s="14" t="s">
        <v>85</v>
      </c>
      <c r="AW439" s="14" t="s">
        <v>35</v>
      </c>
      <c r="AX439" s="14" t="s">
        <v>74</v>
      </c>
      <c r="AY439" s="216" t="s">
        <v>228</v>
      </c>
    </row>
    <row r="440" spans="2:51" s="15" customFormat="1" ht="11.25">
      <c r="B440" s="217"/>
      <c r="C440" s="218"/>
      <c r="D440" s="197" t="s">
        <v>238</v>
      </c>
      <c r="E440" s="219" t="s">
        <v>28</v>
      </c>
      <c r="F440" s="220" t="s">
        <v>241</v>
      </c>
      <c r="G440" s="218"/>
      <c r="H440" s="221">
        <v>2</v>
      </c>
      <c r="I440" s="222"/>
      <c r="J440" s="218"/>
      <c r="K440" s="218"/>
      <c r="L440" s="223"/>
      <c r="M440" s="224"/>
      <c r="N440" s="225"/>
      <c r="O440" s="225"/>
      <c r="P440" s="225"/>
      <c r="Q440" s="225"/>
      <c r="R440" s="225"/>
      <c r="S440" s="225"/>
      <c r="T440" s="226"/>
      <c r="AT440" s="227" t="s">
        <v>238</v>
      </c>
      <c r="AU440" s="227" t="s">
        <v>85</v>
      </c>
      <c r="AV440" s="15" t="s">
        <v>176</v>
      </c>
      <c r="AW440" s="15" t="s">
        <v>35</v>
      </c>
      <c r="AX440" s="15" t="s">
        <v>82</v>
      </c>
      <c r="AY440" s="227" t="s">
        <v>228</v>
      </c>
    </row>
    <row r="441" spans="1:65" s="2" customFormat="1" ht="24.2" customHeight="1">
      <c r="A441" s="36"/>
      <c r="B441" s="37"/>
      <c r="C441" s="177" t="s">
        <v>447</v>
      </c>
      <c r="D441" s="177" t="s">
        <v>230</v>
      </c>
      <c r="E441" s="178" t="s">
        <v>1455</v>
      </c>
      <c r="F441" s="179" t="s">
        <v>1456</v>
      </c>
      <c r="G441" s="180" t="s">
        <v>323</v>
      </c>
      <c r="H441" s="181">
        <v>1.3</v>
      </c>
      <c r="I441" s="182"/>
      <c r="J441" s="183">
        <f>ROUND(I441*H441,2)</f>
        <v>0</v>
      </c>
      <c r="K441" s="179" t="s">
        <v>234</v>
      </c>
      <c r="L441" s="41"/>
      <c r="M441" s="184" t="s">
        <v>28</v>
      </c>
      <c r="N441" s="185" t="s">
        <v>45</v>
      </c>
      <c r="O441" s="66"/>
      <c r="P441" s="186">
        <f>O441*H441</f>
        <v>0</v>
      </c>
      <c r="Q441" s="186">
        <v>0</v>
      </c>
      <c r="R441" s="186">
        <f>Q441*H441</f>
        <v>0</v>
      </c>
      <c r="S441" s="186">
        <v>0.099</v>
      </c>
      <c r="T441" s="187">
        <f>S441*H441</f>
        <v>0.1287</v>
      </c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R441" s="188" t="s">
        <v>176</v>
      </c>
      <c r="AT441" s="188" t="s">
        <v>230</v>
      </c>
      <c r="AU441" s="188" t="s">
        <v>85</v>
      </c>
      <c r="AY441" s="19" t="s">
        <v>228</v>
      </c>
      <c r="BE441" s="189">
        <f>IF(N441="základní",J441,0)</f>
        <v>0</v>
      </c>
      <c r="BF441" s="189">
        <f>IF(N441="snížená",J441,0)</f>
        <v>0</v>
      </c>
      <c r="BG441" s="189">
        <f>IF(N441="zákl. přenesená",J441,0)</f>
        <v>0</v>
      </c>
      <c r="BH441" s="189">
        <f>IF(N441="sníž. přenesená",J441,0)</f>
        <v>0</v>
      </c>
      <c r="BI441" s="189">
        <f>IF(N441="nulová",J441,0)</f>
        <v>0</v>
      </c>
      <c r="BJ441" s="19" t="s">
        <v>82</v>
      </c>
      <c r="BK441" s="189">
        <f>ROUND(I441*H441,2)</f>
        <v>0</v>
      </c>
      <c r="BL441" s="19" t="s">
        <v>176</v>
      </c>
      <c r="BM441" s="188" t="s">
        <v>1457</v>
      </c>
    </row>
    <row r="442" spans="1:47" s="2" customFormat="1" ht="11.25">
      <c r="A442" s="36"/>
      <c r="B442" s="37"/>
      <c r="C442" s="38"/>
      <c r="D442" s="190" t="s">
        <v>236</v>
      </c>
      <c r="E442" s="38"/>
      <c r="F442" s="191" t="s">
        <v>1458</v>
      </c>
      <c r="G442" s="38"/>
      <c r="H442" s="38"/>
      <c r="I442" s="192"/>
      <c r="J442" s="38"/>
      <c r="K442" s="38"/>
      <c r="L442" s="41"/>
      <c r="M442" s="193"/>
      <c r="N442" s="194"/>
      <c r="O442" s="66"/>
      <c r="P442" s="66"/>
      <c r="Q442" s="66"/>
      <c r="R442" s="66"/>
      <c r="S442" s="66"/>
      <c r="T442" s="67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T442" s="19" t="s">
        <v>236</v>
      </c>
      <c r="AU442" s="19" t="s">
        <v>85</v>
      </c>
    </row>
    <row r="443" spans="2:51" s="13" customFormat="1" ht="11.25">
      <c r="B443" s="195"/>
      <c r="C443" s="196"/>
      <c r="D443" s="197" t="s">
        <v>238</v>
      </c>
      <c r="E443" s="198" t="s">
        <v>28</v>
      </c>
      <c r="F443" s="199" t="s">
        <v>1227</v>
      </c>
      <c r="G443" s="196"/>
      <c r="H443" s="198" t="s">
        <v>28</v>
      </c>
      <c r="I443" s="200"/>
      <c r="J443" s="196"/>
      <c r="K443" s="196"/>
      <c r="L443" s="201"/>
      <c r="M443" s="202"/>
      <c r="N443" s="203"/>
      <c r="O443" s="203"/>
      <c r="P443" s="203"/>
      <c r="Q443" s="203"/>
      <c r="R443" s="203"/>
      <c r="S443" s="203"/>
      <c r="T443" s="204"/>
      <c r="AT443" s="205" t="s">
        <v>238</v>
      </c>
      <c r="AU443" s="205" t="s">
        <v>85</v>
      </c>
      <c r="AV443" s="13" t="s">
        <v>82</v>
      </c>
      <c r="AW443" s="13" t="s">
        <v>35</v>
      </c>
      <c r="AX443" s="13" t="s">
        <v>74</v>
      </c>
      <c r="AY443" s="205" t="s">
        <v>228</v>
      </c>
    </row>
    <row r="444" spans="2:51" s="13" customFormat="1" ht="11.25">
      <c r="B444" s="195"/>
      <c r="C444" s="196"/>
      <c r="D444" s="197" t="s">
        <v>238</v>
      </c>
      <c r="E444" s="198" t="s">
        <v>28</v>
      </c>
      <c r="F444" s="199" t="s">
        <v>1300</v>
      </c>
      <c r="G444" s="196"/>
      <c r="H444" s="198" t="s">
        <v>28</v>
      </c>
      <c r="I444" s="200"/>
      <c r="J444" s="196"/>
      <c r="K444" s="196"/>
      <c r="L444" s="201"/>
      <c r="M444" s="202"/>
      <c r="N444" s="203"/>
      <c r="O444" s="203"/>
      <c r="P444" s="203"/>
      <c r="Q444" s="203"/>
      <c r="R444" s="203"/>
      <c r="S444" s="203"/>
      <c r="T444" s="204"/>
      <c r="AT444" s="205" t="s">
        <v>238</v>
      </c>
      <c r="AU444" s="205" t="s">
        <v>85</v>
      </c>
      <c r="AV444" s="13" t="s">
        <v>82</v>
      </c>
      <c r="AW444" s="13" t="s">
        <v>35</v>
      </c>
      <c r="AX444" s="13" t="s">
        <v>74</v>
      </c>
      <c r="AY444" s="205" t="s">
        <v>228</v>
      </c>
    </row>
    <row r="445" spans="2:51" s="13" customFormat="1" ht="11.25">
      <c r="B445" s="195"/>
      <c r="C445" s="196"/>
      <c r="D445" s="197" t="s">
        <v>238</v>
      </c>
      <c r="E445" s="198" t="s">
        <v>28</v>
      </c>
      <c r="F445" s="199" t="s">
        <v>1242</v>
      </c>
      <c r="G445" s="196"/>
      <c r="H445" s="198" t="s">
        <v>28</v>
      </c>
      <c r="I445" s="200"/>
      <c r="J445" s="196"/>
      <c r="K445" s="196"/>
      <c r="L445" s="201"/>
      <c r="M445" s="202"/>
      <c r="N445" s="203"/>
      <c r="O445" s="203"/>
      <c r="P445" s="203"/>
      <c r="Q445" s="203"/>
      <c r="R445" s="203"/>
      <c r="S445" s="203"/>
      <c r="T445" s="204"/>
      <c r="AT445" s="205" t="s">
        <v>238</v>
      </c>
      <c r="AU445" s="205" t="s">
        <v>85</v>
      </c>
      <c r="AV445" s="13" t="s">
        <v>82</v>
      </c>
      <c r="AW445" s="13" t="s">
        <v>35</v>
      </c>
      <c r="AX445" s="13" t="s">
        <v>74</v>
      </c>
      <c r="AY445" s="205" t="s">
        <v>228</v>
      </c>
    </row>
    <row r="446" spans="2:51" s="14" customFormat="1" ht="11.25">
      <c r="B446" s="206"/>
      <c r="C446" s="207"/>
      <c r="D446" s="197" t="s">
        <v>238</v>
      </c>
      <c r="E446" s="208" t="s">
        <v>28</v>
      </c>
      <c r="F446" s="209" t="s">
        <v>1459</v>
      </c>
      <c r="G446" s="207"/>
      <c r="H446" s="210">
        <v>1.3</v>
      </c>
      <c r="I446" s="211"/>
      <c r="J446" s="207"/>
      <c r="K446" s="207"/>
      <c r="L446" s="212"/>
      <c r="M446" s="213"/>
      <c r="N446" s="214"/>
      <c r="O446" s="214"/>
      <c r="P446" s="214"/>
      <c r="Q446" s="214"/>
      <c r="R446" s="214"/>
      <c r="S446" s="214"/>
      <c r="T446" s="215"/>
      <c r="AT446" s="216" t="s">
        <v>238</v>
      </c>
      <c r="AU446" s="216" t="s">
        <v>85</v>
      </c>
      <c r="AV446" s="14" t="s">
        <v>85</v>
      </c>
      <c r="AW446" s="14" t="s">
        <v>35</v>
      </c>
      <c r="AX446" s="14" t="s">
        <v>82</v>
      </c>
      <c r="AY446" s="216" t="s">
        <v>228</v>
      </c>
    </row>
    <row r="447" spans="1:65" s="2" customFormat="1" ht="24.2" customHeight="1">
      <c r="A447" s="36"/>
      <c r="B447" s="37"/>
      <c r="C447" s="177" t="s">
        <v>454</v>
      </c>
      <c r="D447" s="177" t="s">
        <v>230</v>
      </c>
      <c r="E447" s="178" t="s">
        <v>1460</v>
      </c>
      <c r="F447" s="179" t="s">
        <v>1461</v>
      </c>
      <c r="G447" s="180" t="s">
        <v>323</v>
      </c>
      <c r="H447" s="181">
        <v>0.45</v>
      </c>
      <c r="I447" s="182"/>
      <c r="J447" s="183">
        <f>ROUND(I447*H447,2)</f>
        <v>0</v>
      </c>
      <c r="K447" s="179" t="s">
        <v>234</v>
      </c>
      <c r="L447" s="41"/>
      <c r="M447" s="184" t="s">
        <v>28</v>
      </c>
      <c r="N447" s="185" t="s">
        <v>45</v>
      </c>
      <c r="O447" s="66"/>
      <c r="P447" s="186">
        <f>O447*H447</f>
        <v>0</v>
      </c>
      <c r="Q447" s="186">
        <v>0</v>
      </c>
      <c r="R447" s="186">
        <f>Q447*H447</f>
        <v>0</v>
      </c>
      <c r="S447" s="186">
        <v>0.087</v>
      </c>
      <c r="T447" s="187">
        <f>S447*H447</f>
        <v>0.03915</v>
      </c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R447" s="188" t="s">
        <v>176</v>
      </c>
      <c r="AT447" s="188" t="s">
        <v>230</v>
      </c>
      <c r="AU447" s="188" t="s">
        <v>85</v>
      </c>
      <c r="AY447" s="19" t="s">
        <v>228</v>
      </c>
      <c r="BE447" s="189">
        <f>IF(N447="základní",J447,0)</f>
        <v>0</v>
      </c>
      <c r="BF447" s="189">
        <f>IF(N447="snížená",J447,0)</f>
        <v>0</v>
      </c>
      <c r="BG447" s="189">
        <f>IF(N447="zákl. přenesená",J447,0)</f>
        <v>0</v>
      </c>
      <c r="BH447" s="189">
        <f>IF(N447="sníž. přenesená",J447,0)</f>
        <v>0</v>
      </c>
      <c r="BI447" s="189">
        <f>IF(N447="nulová",J447,0)</f>
        <v>0</v>
      </c>
      <c r="BJ447" s="19" t="s">
        <v>82</v>
      </c>
      <c r="BK447" s="189">
        <f>ROUND(I447*H447,2)</f>
        <v>0</v>
      </c>
      <c r="BL447" s="19" t="s">
        <v>176</v>
      </c>
      <c r="BM447" s="188" t="s">
        <v>1462</v>
      </c>
    </row>
    <row r="448" spans="1:47" s="2" customFormat="1" ht="11.25">
      <c r="A448" s="36"/>
      <c r="B448" s="37"/>
      <c r="C448" s="38"/>
      <c r="D448" s="190" t="s">
        <v>236</v>
      </c>
      <c r="E448" s="38"/>
      <c r="F448" s="191" t="s">
        <v>1463</v>
      </c>
      <c r="G448" s="38"/>
      <c r="H448" s="38"/>
      <c r="I448" s="192"/>
      <c r="J448" s="38"/>
      <c r="K448" s="38"/>
      <c r="L448" s="41"/>
      <c r="M448" s="193"/>
      <c r="N448" s="194"/>
      <c r="O448" s="66"/>
      <c r="P448" s="66"/>
      <c r="Q448" s="66"/>
      <c r="R448" s="66"/>
      <c r="S448" s="66"/>
      <c r="T448" s="67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T448" s="19" t="s">
        <v>236</v>
      </c>
      <c r="AU448" s="19" t="s">
        <v>85</v>
      </c>
    </row>
    <row r="449" spans="2:51" s="13" customFormat="1" ht="11.25">
      <c r="B449" s="195"/>
      <c r="C449" s="196"/>
      <c r="D449" s="197" t="s">
        <v>238</v>
      </c>
      <c r="E449" s="198" t="s">
        <v>28</v>
      </c>
      <c r="F449" s="199" t="s">
        <v>1227</v>
      </c>
      <c r="G449" s="196"/>
      <c r="H449" s="198" t="s">
        <v>28</v>
      </c>
      <c r="I449" s="200"/>
      <c r="J449" s="196"/>
      <c r="K449" s="196"/>
      <c r="L449" s="201"/>
      <c r="M449" s="202"/>
      <c r="N449" s="203"/>
      <c r="O449" s="203"/>
      <c r="P449" s="203"/>
      <c r="Q449" s="203"/>
      <c r="R449" s="203"/>
      <c r="S449" s="203"/>
      <c r="T449" s="204"/>
      <c r="AT449" s="205" t="s">
        <v>238</v>
      </c>
      <c r="AU449" s="205" t="s">
        <v>85</v>
      </c>
      <c r="AV449" s="13" t="s">
        <v>82</v>
      </c>
      <c r="AW449" s="13" t="s">
        <v>35</v>
      </c>
      <c r="AX449" s="13" t="s">
        <v>74</v>
      </c>
      <c r="AY449" s="205" t="s">
        <v>228</v>
      </c>
    </row>
    <row r="450" spans="2:51" s="13" customFormat="1" ht="11.25">
      <c r="B450" s="195"/>
      <c r="C450" s="196"/>
      <c r="D450" s="197" t="s">
        <v>238</v>
      </c>
      <c r="E450" s="198" t="s">
        <v>28</v>
      </c>
      <c r="F450" s="199" t="s">
        <v>1300</v>
      </c>
      <c r="G450" s="196"/>
      <c r="H450" s="198" t="s">
        <v>28</v>
      </c>
      <c r="I450" s="200"/>
      <c r="J450" s="196"/>
      <c r="K450" s="196"/>
      <c r="L450" s="201"/>
      <c r="M450" s="202"/>
      <c r="N450" s="203"/>
      <c r="O450" s="203"/>
      <c r="P450" s="203"/>
      <c r="Q450" s="203"/>
      <c r="R450" s="203"/>
      <c r="S450" s="203"/>
      <c r="T450" s="204"/>
      <c r="AT450" s="205" t="s">
        <v>238</v>
      </c>
      <c r="AU450" s="205" t="s">
        <v>85</v>
      </c>
      <c r="AV450" s="13" t="s">
        <v>82</v>
      </c>
      <c r="AW450" s="13" t="s">
        <v>35</v>
      </c>
      <c r="AX450" s="13" t="s">
        <v>74</v>
      </c>
      <c r="AY450" s="205" t="s">
        <v>228</v>
      </c>
    </row>
    <row r="451" spans="2:51" s="13" customFormat="1" ht="11.25">
      <c r="B451" s="195"/>
      <c r="C451" s="196"/>
      <c r="D451" s="197" t="s">
        <v>238</v>
      </c>
      <c r="E451" s="198" t="s">
        <v>28</v>
      </c>
      <c r="F451" s="199" t="s">
        <v>1238</v>
      </c>
      <c r="G451" s="196"/>
      <c r="H451" s="198" t="s">
        <v>28</v>
      </c>
      <c r="I451" s="200"/>
      <c r="J451" s="196"/>
      <c r="K451" s="196"/>
      <c r="L451" s="201"/>
      <c r="M451" s="202"/>
      <c r="N451" s="203"/>
      <c r="O451" s="203"/>
      <c r="P451" s="203"/>
      <c r="Q451" s="203"/>
      <c r="R451" s="203"/>
      <c r="S451" s="203"/>
      <c r="T451" s="204"/>
      <c r="AT451" s="205" t="s">
        <v>238</v>
      </c>
      <c r="AU451" s="205" t="s">
        <v>85</v>
      </c>
      <c r="AV451" s="13" t="s">
        <v>82</v>
      </c>
      <c r="AW451" s="13" t="s">
        <v>35</v>
      </c>
      <c r="AX451" s="13" t="s">
        <v>74</v>
      </c>
      <c r="AY451" s="205" t="s">
        <v>228</v>
      </c>
    </row>
    <row r="452" spans="2:51" s="14" customFormat="1" ht="11.25">
      <c r="B452" s="206"/>
      <c r="C452" s="207"/>
      <c r="D452" s="197" t="s">
        <v>238</v>
      </c>
      <c r="E452" s="208" t="s">
        <v>28</v>
      </c>
      <c r="F452" s="209" t="s">
        <v>1446</v>
      </c>
      <c r="G452" s="207"/>
      <c r="H452" s="210">
        <v>0.45</v>
      </c>
      <c r="I452" s="211"/>
      <c r="J452" s="207"/>
      <c r="K452" s="207"/>
      <c r="L452" s="212"/>
      <c r="M452" s="213"/>
      <c r="N452" s="214"/>
      <c r="O452" s="214"/>
      <c r="P452" s="214"/>
      <c r="Q452" s="214"/>
      <c r="R452" s="214"/>
      <c r="S452" s="214"/>
      <c r="T452" s="215"/>
      <c r="AT452" s="216" t="s">
        <v>238</v>
      </c>
      <c r="AU452" s="216" t="s">
        <v>85</v>
      </c>
      <c r="AV452" s="14" t="s">
        <v>85</v>
      </c>
      <c r="AW452" s="14" t="s">
        <v>35</v>
      </c>
      <c r="AX452" s="14" t="s">
        <v>82</v>
      </c>
      <c r="AY452" s="216" t="s">
        <v>228</v>
      </c>
    </row>
    <row r="453" spans="1:65" s="2" customFormat="1" ht="49.15" customHeight="1">
      <c r="A453" s="36"/>
      <c r="B453" s="37"/>
      <c r="C453" s="177" t="s">
        <v>460</v>
      </c>
      <c r="D453" s="177" t="s">
        <v>230</v>
      </c>
      <c r="E453" s="178" t="s">
        <v>1464</v>
      </c>
      <c r="F453" s="179" t="s">
        <v>1465</v>
      </c>
      <c r="G453" s="180" t="s">
        <v>323</v>
      </c>
      <c r="H453" s="181">
        <v>0.22</v>
      </c>
      <c r="I453" s="182"/>
      <c r="J453" s="183">
        <f>ROUND(I453*H453,2)</f>
        <v>0</v>
      </c>
      <c r="K453" s="179" t="s">
        <v>234</v>
      </c>
      <c r="L453" s="41"/>
      <c r="M453" s="184" t="s">
        <v>28</v>
      </c>
      <c r="N453" s="185" t="s">
        <v>45</v>
      </c>
      <c r="O453" s="66"/>
      <c r="P453" s="186">
        <f>O453*H453</f>
        <v>0</v>
      </c>
      <c r="Q453" s="186">
        <v>0.0009</v>
      </c>
      <c r="R453" s="186">
        <f>Q453*H453</f>
        <v>0.000198</v>
      </c>
      <c r="S453" s="186">
        <v>0.0021</v>
      </c>
      <c r="T453" s="187">
        <f>S453*H453</f>
        <v>0.00046199999999999995</v>
      </c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R453" s="188" t="s">
        <v>176</v>
      </c>
      <c r="AT453" s="188" t="s">
        <v>230</v>
      </c>
      <c r="AU453" s="188" t="s">
        <v>85</v>
      </c>
      <c r="AY453" s="19" t="s">
        <v>228</v>
      </c>
      <c r="BE453" s="189">
        <f>IF(N453="základní",J453,0)</f>
        <v>0</v>
      </c>
      <c r="BF453" s="189">
        <f>IF(N453="snížená",J453,0)</f>
        <v>0</v>
      </c>
      <c r="BG453" s="189">
        <f>IF(N453="zákl. přenesená",J453,0)</f>
        <v>0</v>
      </c>
      <c r="BH453" s="189">
        <f>IF(N453="sníž. přenesená",J453,0)</f>
        <v>0</v>
      </c>
      <c r="BI453" s="189">
        <f>IF(N453="nulová",J453,0)</f>
        <v>0</v>
      </c>
      <c r="BJ453" s="19" t="s">
        <v>82</v>
      </c>
      <c r="BK453" s="189">
        <f>ROUND(I453*H453,2)</f>
        <v>0</v>
      </c>
      <c r="BL453" s="19" t="s">
        <v>176</v>
      </c>
      <c r="BM453" s="188" t="s">
        <v>1466</v>
      </c>
    </row>
    <row r="454" spans="1:47" s="2" customFormat="1" ht="11.25">
      <c r="A454" s="36"/>
      <c r="B454" s="37"/>
      <c r="C454" s="38"/>
      <c r="D454" s="190" t="s">
        <v>236</v>
      </c>
      <c r="E454" s="38"/>
      <c r="F454" s="191" t="s">
        <v>1467</v>
      </c>
      <c r="G454" s="38"/>
      <c r="H454" s="38"/>
      <c r="I454" s="192"/>
      <c r="J454" s="38"/>
      <c r="K454" s="38"/>
      <c r="L454" s="41"/>
      <c r="M454" s="193"/>
      <c r="N454" s="194"/>
      <c r="O454" s="66"/>
      <c r="P454" s="66"/>
      <c r="Q454" s="66"/>
      <c r="R454" s="66"/>
      <c r="S454" s="66"/>
      <c r="T454" s="67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T454" s="19" t="s">
        <v>236</v>
      </c>
      <c r="AU454" s="19" t="s">
        <v>85</v>
      </c>
    </row>
    <row r="455" spans="2:51" s="13" customFormat="1" ht="11.25">
      <c r="B455" s="195"/>
      <c r="C455" s="196"/>
      <c r="D455" s="197" t="s">
        <v>238</v>
      </c>
      <c r="E455" s="198" t="s">
        <v>28</v>
      </c>
      <c r="F455" s="199" t="s">
        <v>1294</v>
      </c>
      <c r="G455" s="196"/>
      <c r="H455" s="198" t="s">
        <v>28</v>
      </c>
      <c r="I455" s="200"/>
      <c r="J455" s="196"/>
      <c r="K455" s="196"/>
      <c r="L455" s="201"/>
      <c r="M455" s="202"/>
      <c r="N455" s="203"/>
      <c r="O455" s="203"/>
      <c r="P455" s="203"/>
      <c r="Q455" s="203"/>
      <c r="R455" s="203"/>
      <c r="S455" s="203"/>
      <c r="T455" s="204"/>
      <c r="AT455" s="205" t="s">
        <v>238</v>
      </c>
      <c r="AU455" s="205" t="s">
        <v>85</v>
      </c>
      <c r="AV455" s="13" t="s">
        <v>82</v>
      </c>
      <c r="AW455" s="13" t="s">
        <v>35</v>
      </c>
      <c r="AX455" s="13" t="s">
        <v>74</v>
      </c>
      <c r="AY455" s="205" t="s">
        <v>228</v>
      </c>
    </row>
    <row r="456" spans="2:51" s="13" customFormat="1" ht="11.25">
      <c r="B456" s="195"/>
      <c r="C456" s="196"/>
      <c r="D456" s="197" t="s">
        <v>238</v>
      </c>
      <c r="E456" s="198" t="s">
        <v>28</v>
      </c>
      <c r="F456" s="199" t="s">
        <v>1304</v>
      </c>
      <c r="G456" s="196"/>
      <c r="H456" s="198" t="s">
        <v>28</v>
      </c>
      <c r="I456" s="200"/>
      <c r="J456" s="196"/>
      <c r="K456" s="196"/>
      <c r="L456" s="201"/>
      <c r="M456" s="202"/>
      <c r="N456" s="203"/>
      <c r="O456" s="203"/>
      <c r="P456" s="203"/>
      <c r="Q456" s="203"/>
      <c r="R456" s="203"/>
      <c r="S456" s="203"/>
      <c r="T456" s="204"/>
      <c r="AT456" s="205" t="s">
        <v>238</v>
      </c>
      <c r="AU456" s="205" t="s">
        <v>85</v>
      </c>
      <c r="AV456" s="13" t="s">
        <v>82</v>
      </c>
      <c r="AW456" s="13" t="s">
        <v>35</v>
      </c>
      <c r="AX456" s="13" t="s">
        <v>74</v>
      </c>
      <c r="AY456" s="205" t="s">
        <v>228</v>
      </c>
    </row>
    <row r="457" spans="2:51" s="14" customFormat="1" ht="11.25">
      <c r="B457" s="206"/>
      <c r="C457" s="207"/>
      <c r="D457" s="197" t="s">
        <v>238</v>
      </c>
      <c r="E457" s="208" t="s">
        <v>28</v>
      </c>
      <c r="F457" s="209" t="s">
        <v>1468</v>
      </c>
      <c r="G457" s="207"/>
      <c r="H457" s="210">
        <v>0.22</v>
      </c>
      <c r="I457" s="211"/>
      <c r="J457" s="207"/>
      <c r="K457" s="207"/>
      <c r="L457" s="212"/>
      <c r="M457" s="213"/>
      <c r="N457" s="214"/>
      <c r="O457" s="214"/>
      <c r="P457" s="214"/>
      <c r="Q457" s="214"/>
      <c r="R457" s="214"/>
      <c r="S457" s="214"/>
      <c r="T457" s="215"/>
      <c r="AT457" s="216" t="s">
        <v>238</v>
      </c>
      <c r="AU457" s="216" t="s">
        <v>85</v>
      </c>
      <c r="AV457" s="14" t="s">
        <v>85</v>
      </c>
      <c r="AW457" s="14" t="s">
        <v>35</v>
      </c>
      <c r="AX457" s="14" t="s">
        <v>82</v>
      </c>
      <c r="AY457" s="216" t="s">
        <v>228</v>
      </c>
    </row>
    <row r="458" spans="1:65" s="2" customFormat="1" ht="49.15" customHeight="1">
      <c r="A458" s="36"/>
      <c r="B458" s="37"/>
      <c r="C458" s="177" t="s">
        <v>465</v>
      </c>
      <c r="D458" s="177" t="s">
        <v>230</v>
      </c>
      <c r="E458" s="178" t="s">
        <v>1469</v>
      </c>
      <c r="F458" s="179" t="s">
        <v>1470</v>
      </c>
      <c r="G458" s="180" t="s">
        <v>323</v>
      </c>
      <c r="H458" s="181">
        <v>0.44</v>
      </c>
      <c r="I458" s="182"/>
      <c r="J458" s="183">
        <f>ROUND(I458*H458,2)</f>
        <v>0</v>
      </c>
      <c r="K458" s="179" t="s">
        <v>234</v>
      </c>
      <c r="L458" s="41"/>
      <c r="M458" s="184" t="s">
        <v>28</v>
      </c>
      <c r="N458" s="185" t="s">
        <v>45</v>
      </c>
      <c r="O458" s="66"/>
      <c r="P458" s="186">
        <f>O458*H458</f>
        <v>0</v>
      </c>
      <c r="Q458" s="186">
        <v>0.00115</v>
      </c>
      <c r="R458" s="186">
        <f>Q458*H458</f>
        <v>0.000506</v>
      </c>
      <c r="S458" s="186">
        <v>0.0043</v>
      </c>
      <c r="T458" s="187">
        <f>S458*H458</f>
        <v>0.001892</v>
      </c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R458" s="188" t="s">
        <v>176</v>
      </c>
      <c r="AT458" s="188" t="s">
        <v>230</v>
      </c>
      <c r="AU458" s="188" t="s">
        <v>85</v>
      </c>
      <c r="AY458" s="19" t="s">
        <v>228</v>
      </c>
      <c r="BE458" s="189">
        <f>IF(N458="základní",J458,0)</f>
        <v>0</v>
      </c>
      <c r="BF458" s="189">
        <f>IF(N458="snížená",J458,0)</f>
        <v>0</v>
      </c>
      <c r="BG458" s="189">
        <f>IF(N458="zákl. přenesená",J458,0)</f>
        <v>0</v>
      </c>
      <c r="BH458" s="189">
        <f>IF(N458="sníž. přenesená",J458,0)</f>
        <v>0</v>
      </c>
      <c r="BI458" s="189">
        <f>IF(N458="nulová",J458,0)</f>
        <v>0</v>
      </c>
      <c r="BJ458" s="19" t="s">
        <v>82</v>
      </c>
      <c r="BK458" s="189">
        <f>ROUND(I458*H458,2)</f>
        <v>0</v>
      </c>
      <c r="BL458" s="19" t="s">
        <v>176</v>
      </c>
      <c r="BM458" s="188" t="s">
        <v>1471</v>
      </c>
    </row>
    <row r="459" spans="1:47" s="2" customFormat="1" ht="11.25">
      <c r="A459" s="36"/>
      <c r="B459" s="37"/>
      <c r="C459" s="38"/>
      <c r="D459" s="190" t="s">
        <v>236</v>
      </c>
      <c r="E459" s="38"/>
      <c r="F459" s="191" t="s">
        <v>1472</v>
      </c>
      <c r="G459" s="38"/>
      <c r="H459" s="38"/>
      <c r="I459" s="192"/>
      <c r="J459" s="38"/>
      <c r="K459" s="38"/>
      <c r="L459" s="41"/>
      <c r="M459" s="193"/>
      <c r="N459" s="194"/>
      <c r="O459" s="66"/>
      <c r="P459" s="66"/>
      <c r="Q459" s="66"/>
      <c r="R459" s="66"/>
      <c r="S459" s="66"/>
      <c r="T459" s="67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T459" s="19" t="s">
        <v>236</v>
      </c>
      <c r="AU459" s="19" t="s">
        <v>85</v>
      </c>
    </row>
    <row r="460" spans="2:51" s="13" customFormat="1" ht="11.25">
      <c r="B460" s="195"/>
      <c r="C460" s="196"/>
      <c r="D460" s="197" t="s">
        <v>238</v>
      </c>
      <c r="E460" s="198" t="s">
        <v>28</v>
      </c>
      <c r="F460" s="199" t="s">
        <v>1227</v>
      </c>
      <c r="G460" s="196"/>
      <c r="H460" s="198" t="s">
        <v>28</v>
      </c>
      <c r="I460" s="200"/>
      <c r="J460" s="196"/>
      <c r="K460" s="196"/>
      <c r="L460" s="201"/>
      <c r="M460" s="202"/>
      <c r="N460" s="203"/>
      <c r="O460" s="203"/>
      <c r="P460" s="203"/>
      <c r="Q460" s="203"/>
      <c r="R460" s="203"/>
      <c r="S460" s="203"/>
      <c r="T460" s="204"/>
      <c r="AT460" s="205" t="s">
        <v>238</v>
      </c>
      <c r="AU460" s="205" t="s">
        <v>85</v>
      </c>
      <c r="AV460" s="13" t="s">
        <v>82</v>
      </c>
      <c r="AW460" s="13" t="s">
        <v>35</v>
      </c>
      <c r="AX460" s="13" t="s">
        <v>74</v>
      </c>
      <c r="AY460" s="205" t="s">
        <v>228</v>
      </c>
    </row>
    <row r="461" spans="2:51" s="13" customFormat="1" ht="11.25">
      <c r="B461" s="195"/>
      <c r="C461" s="196"/>
      <c r="D461" s="197" t="s">
        <v>238</v>
      </c>
      <c r="E461" s="198" t="s">
        <v>28</v>
      </c>
      <c r="F461" s="199" t="s">
        <v>1392</v>
      </c>
      <c r="G461" s="196"/>
      <c r="H461" s="198" t="s">
        <v>28</v>
      </c>
      <c r="I461" s="200"/>
      <c r="J461" s="196"/>
      <c r="K461" s="196"/>
      <c r="L461" s="201"/>
      <c r="M461" s="202"/>
      <c r="N461" s="203"/>
      <c r="O461" s="203"/>
      <c r="P461" s="203"/>
      <c r="Q461" s="203"/>
      <c r="R461" s="203"/>
      <c r="S461" s="203"/>
      <c r="T461" s="204"/>
      <c r="AT461" s="205" t="s">
        <v>238</v>
      </c>
      <c r="AU461" s="205" t="s">
        <v>85</v>
      </c>
      <c r="AV461" s="13" t="s">
        <v>82</v>
      </c>
      <c r="AW461" s="13" t="s">
        <v>35</v>
      </c>
      <c r="AX461" s="13" t="s">
        <v>74</v>
      </c>
      <c r="AY461" s="205" t="s">
        <v>228</v>
      </c>
    </row>
    <row r="462" spans="2:51" s="14" customFormat="1" ht="11.25">
      <c r="B462" s="206"/>
      <c r="C462" s="207"/>
      <c r="D462" s="197" t="s">
        <v>238</v>
      </c>
      <c r="E462" s="208" t="s">
        <v>28</v>
      </c>
      <c r="F462" s="209" t="s">
        <v>1468</v>
      </c>
      <c r="G462" s="207"/>
      <c r="H462" s="210">
        <v>0.22</v>
      </c>
      <c r="I462" s="211"/>
      <c r="J462" s="207"/>
      <c r="K462" s="207"/>
      <c r="L462" s="212"/>
      <c r="M462" s="213"/>
      <c r="N462" s="214"/>
      <c r="O462" s="214"/>
      <c r="P462" s="214"/>
      <c r="Q462" s="214"/>
      <c r="R462" s="214"/>
      <c r="S462" s="214"/>
      <c r="T462" s="215"/>
      <c r="AT462" s="216" t="s">
        <v>238</v>
      </c>
      <c r="AU462" s="216" t="s">
        <v>85</v>
      </c>
      <c r="AV462" s="14" t="s">
        <v>85</v>
      </c>
      <c r="AW462" s="14" t="s">
        <v>35</v>
      </c>
      <c r="AX462" s="14" t="s">
        <v>74</v>
      </c>
      <c r="AY462" s="216" t="s">
        <v>228</v>
      </c>
    </row>
    <row r="463" spans="2:51" s="13" customFormat="1" ht="11.25">
      <c r="B463" s="195"/>
      <c r="C463" s="196"/>
      <c r="D463" s="197" t="s">
        <v>238</v>
      </c>
      <c r="E463" s="198" t="s">
        <v>28</v>
      </c>
      <c r="F463" s="199" t="s">
        <v>1473</v>
      </c>
      <c r="G463" s="196"/>
      <c r="H463" s="198" t="s">
        <v>28</v>
      </c>
      <c r="I463" s="200"/>
      <c r="J463" s="196"/>
      <c r="K463" s="196"/>
      <c r="L463" s="201"/>
      <c r="M463" s="202"/>
      <c r="N463" s="203"/>
      <c r="O463" s="203"/>
      <c r="P463" s="203"/>
      <c r="Q463" s="203"/>
      <c r="R463" s="203"/>
      <c r="S463" s="203"/>
      <c r="T463" s="204"/>
      <c r="AT463" s="205" t="s">
        <v>238</v>
      </c>
      <c r="AU463" s="205" t="s">
        <v>85</v>
      </c>
      <c r="AV463" s="13" t="s">
        <v>82</v>
      </c>
      <c r="AW463" s="13" t="s">
        <v>35</v>
      </c>
      <c r="AX463" s="13" t="s">
        <v>74</v>
      </c>
      <c r="AY463" s="205" t="s">
        <v>228</v>
      </c>
    </row>
    <row r="464" spans="2:51" s="14" customFormat="1" ht="11.25">
      <c r="B464" s="206"/>
      <c r="C464" s="207"/>
      <c r="D464" s="197" t="s">
        <v>238</v>
      </c>
      <c r="E464" s="208" t="s">
        <v>28</v>
      </c>
      <c r="F464" s="209" t="s">
        <v>1468</v>
      </c>
      <c r="G464" s="207"/>
      <c r="H464" s="210">
        <v>0.22</v>
      </c>
      <c r="I464" s="211"/>
      <c r="J464" s="207"/>
      <c r="K464" s="207"/>
      <c r="L464" s="212"/>
      <c r="M464" s="213"/>
      <c r="N464" s="214"/>
      <c r="O464" s="214"/>
      <c r="P464" s="214"/>
      <c r="Q464" s="214"/>
      <c r="R464" s="214"/>
      <c r="S464" s="214"/>
      <c r="T464" s="215"/>
      <c r="AT464" s="216" t="s">
        <v>238</v>
      </c>
      <c r="AU464" s="216" t="s">
        <v>85</v>
      </c>
      <c r="AV464" s="14" t="s">
        <v>85</v>
      </c>
      <c r="AW464" s="14" t="s">
        <v>35</v>
      </c>
      <c r="AX464" s="14" t="s">
        <v>74</v>
      </c>
      <c r="AY464" s="216" t="s">
        <v>228</v>
      </c>
    </row>
    <row r="465" spans="2:51" s="15" customFormat="1" ht="11.25">
      <c r="B465" s="217"/>
      <c r="C465" s="218"/>
      <c r="D465" s="197" t="s">
        <v>238</v>
      </c>
      <c r="E465" s="219" t="s">
        <v>28</v>
      </c>
      <c r="F465" s="220" t="s">
        <v>241</v>
      </c>
      <c r="G465" s="218"/>
      <c r="H465" s="221">
        <v>0.44</v>
      </c>
      <c r="I465" s="222"/>
      <c r="J465" s="218"/>
      <c r="K465" s="218"/>
      <c r="L465" s="223"/>
      <c r="M465" s="224"/>
      <c r="N465" s="225"/>
      <c r="O465" s="225"/>
      <c r="P465" s="225"/>
      <c r="Q465" s="225"/>
      <c r="R465" s="225"/>
      <c r="S465" s="225"/>
      <c r="T465" s="226"/>
      <c r="AT465" s="227" t="s">
        <v>238</v>
      </c>
      <c r="AU465" s="227" t="s">
        <v>85</v>
      </c>
      <c r="AV465" s="15" t="s">
        <v>176</v>
      </c>
      <c r="AW465" s="15" t="s">
        <v>35</v>
      </c>
      <c r="AX465" s="15" t="s">
        <v>82</v>
      </c>
      <c r="AY465" s="227" t="s">
        <v>228</v>
      </c>
    </row>
    <row r="466" spans="1:65" s="2" customFormat="1" ht="49.15" customHeight="1">
      <c r="A466" s="36"/>
      <c r="B466" s="37"/>
      <c r="C466" s="177" t="s">
        <v>470</v>
      </c>
      <c r="D466" s="177" t="s">
        <v>230</v>
      </c>
      <c r="E466" s="178" t="s">
        <v>1474</v>
      </c>
      <c r="F466" s="179" t="s">
        <v>1475</v>
      </c>
      <c r="G466" s="180" t="s">
        <v>323</v>
      </c>
      <c r="H466" s="181">
        <v>0.27</v>
      </c>
      <c r="I466" s="182"/>
      <c r="J466" s="183">
        <f>ROUND(I466*H466,2)</f>
        <v>0</v>
      </c>
      <c r="K466" s="179" t="s">
        <v>234</v>
      </c>
      <c r="L466" s="41"/>
      <c r="M466" s="184" t="s">
        <v>28</v>
      </c>
      <c r="N466" s="185" t="s">
        <v>45</v>
      </c>
      <c r="O466" s="66"/>
      <c r="P466" s="186">
        <f>O466*H466</f>
        <v>0</v>
      </c>
      <c r="Q466" s="186">
        <v>0.00145</v>
      </c>
      <c r="R466" s="186">
        <f>Q466*H466</f>
        <v>0.0003915</v>
      </c>
      <c r="S466" s="186">
        <v>0.017</v>
      </c>
      <c r="T466" s="187">
        <f>S466*H466</f>
        <v>0.00459</v>
      </c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R466" s="188" t="s">
        <v>176</v>
      </c>
      <c r="AT466" s="188" t="s">
        <v>230</v>
      </c>
      <c r="AU466" s="188" t="s">
        <v>85</v>
      </c>
      <c r="AY466" s="19" t="s">
        <v>228</v>
      </c>
      <c r="BE466" s="189">
        <f>IF(N466="základní",J466,0)</f>
        <v>0</v>
      </c>
      <c r="BF466" s="189">
        <f>IF(N466="snížená",J466,0)</f>
        <v>0</v>
      </c>
      <c r="BG466" s="189">
        <f>IF(N466="zákl. přenesená",J466,0)</f>
        <v>0</v>
      </c>
      <c r="BH466" s="189">
        <f>IF(N466="sníž. přenesená",J466,0)</f>
        <v>0</v>
      </c>
      <c r="BI466" s="189">
        <f>IF(N466="nulová",J466,0)</f>
        <v>0</v>
      </c>
      <c r="BJ466" s="19" t="s">
        <v>82</v>
      </c>
      <c r="BK466" s="189">
        <f>ROUND(I466*H466,2)</f>
        <v>0</v>
      </c>
      <c r="BL466" s="19" t="s">
        <v>176</v>
      </c>
      <c r="BM466" s="188" t="s">
        <v>1476</v>
      </c>
    </row>
    <row r="467" spans="1:47" s="2" customFormat="1" ht="11.25">
      <c r="A467" s="36"/>
      <c r="B467" s="37"/>
      <c r="C467" s="38"/>
      <c r="D467" s="190" t="s">
        <v>236</v>
      </c>
      <c r="E467" s="38"/>
      <c r="F467" s="191" t="s">
        <v>1477</v>
      </c>
      <c r="G467" s="38"/>
      <c r="H467" s="38"/>
      <c r="I467" s="192"/>
      <c r="J467" s="38"/>
      <c r="K467" s="38"/>
      <c r="L467" s="41"/>
      <c r="M467" s="193"/>
      <c r="N467" s="194"/>
      <c r="O467" s="66"/>
      <c r="P467" s="66"/>
      <c r="Q467" s="66"/>
      <c r="R467" s="66"/>
      <c r="S467" s="66"/>
      <c r="T467" s="67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T467" s="19" t="s">
        <v>236</v>
      </c>
      <c r="AU467" s="19" t="s">
        <v>85</v>
      </c>
    </row>
    <row r="468" spans="2:51" s="13" customFormat="1" ht="11.25">
      <c r="B468" s="195"/>
      <c r="C468" s="196"/>
      <c r="D468" s="197" t="s">
        <v>238</v>
      </c>
      <c r="E468" s="198" t="s">
        <v>28</v>
      </c>
      <c r="F468" s="199" t="s">
        <v>1227</v>
      </c>
      <c r="G468" s="196"/>
      <c r="H468" s="198" t="s">
        <v>28</v>
      </c>
      <c r="I468" s="200"/>
      <c r="J468" s="196"/>
      <c r="K468" s="196"/>
      <c r="L468" s="201"/>
      <c r="M468" s="202"/>
      <c r="N468" s="203"/>
      <c r="O468" s="203"/>
      <c r="P468" s="203"/>
      <c r="Q468" s="203"/>
      <c r="R468" s="203"/>
      <c r="S468" s="203"/>
      <c r="T468" s="204"/>
      <c r="AT468" s="205" t="s">
        <v>238</v>
      </c>
      <c r="AU468" s="205" t="s">
        <v>85</v>
      </c>
      <c r="AV468" s="13" t="s">
        <v>82</v>
      </c>
      <c r="AW468" s="13" t="s">
        <v>35</v>
      </c>
      <c r="AX468" s="13" t="s">
        <v>74</v>
      </c>
      <c r="AY468" s="205" t="s">
        <v>228</v>
      </c>
    </row>
    <row r="469" spans="2:51" s="13" customFormat="1" ht="11.25">
      <c r="B469" s="195"/>
      <c r="C469" s="196"/>
      <c r="D469" s="197" t="s">
        <v>238</v>
      </c>
      <c r="E469" s="198" t="s">
        <v>28</v>
      </c>
      <c r="F469" s="199" t="s">
        <v>1392</v>
      </c>
      <c r="G469" s="196"/>
      <c r="H469" s="198" t="s">
        <v>28</v>
      </c>
      <c r="I469" s="200"/>
      <c r="J469" s="196"/>
      <c r="K469" s="196"/>
      <c r="L469" s="201"/>
      <c r="M469" s="202"/>
      <c r="N469" s="203"/>
      <c r="O469" s="203"/>
      <c r="P469" s="203"/>
      <c r="Q469" s="203"/>
      <c r="R469" s="203"/>
      <c r="S469" s="203"/>
      <c r="T469" s="204"/>
      <c r="AT469" s="205" t="s">
        <v>238</v>
      </c>
      <c r="AU469" s="205" t="s">
        <v>85</v>
      </c>
      <c r="AV469" s="13" t="s">
        <v>82</v>
      </c>
      <c r="AW469" s="13" t="s">
        <v>35</v>
      </c>
      <c r="AX469" s="13" t="s">
        <v>74</v>
      </c>
      <c r="AY469" s="205" t="s">
        <v>228</v>
      </c>
    </row>
    <row r="470" spans="2:51" s="14" customFormat="1" ht="11.25">
      <c r="B470" s="206"/>
      <c r="C470" s="207"/>
      <c r="D470" s="197" t="s">
        <v>238</v>
      </c>
      <c r="E470" s="208" t="s">
        <v>28</v>
      </c>
      <c r="F470" s="209" t="s">
        <v>1478</v>
      </c>
      <c r="G470" s="207"/>
      <c r="H470" s="210">
        <v>0.27</v>
      </c>
      <c r="I470" s="211"/>
      <c r="J470" s="207"/>
      <c r="K470" s="207"/>
      <c r="L470" s="212"/>
      <c r="M470" s="213"/>
      <c r="N470" s="214"/>
      <c r="O470" s="214"/>
      <c r="P470" s="214"/>
      <c r="Q470" s="214"/>
      <c r="R470" s="214"/>
      <c r="S470" s="214"/>
      <c r="T470" s="215"/>
      <c r="AT470" s="216" t="s">
        <v>238</v>
      </c>
      <c r="AU470" s="216" t="s">
        <v>85</v>
      </c>
      <c r="AV470" s="14" t="s">
        <v>85</v>
      </c>
      <c r="AW470" s="14" t="s">
        <v>35</v>
      </c>
      <c r="AX470" s="14" t="s">
        <v>82</v>
      </c>
      <c r="AY470" s="216" t="s">
        <v>228</v>
      </c>
    </row>
    <row r="471" spans="2:63" s="12" customFormat="1" ht="22.9" customHeight="1">
      <c r="B471" s="161"/>
      <c r="C471" s="162"/>
      <c r="D471" s="163" t="s">
        <v>73</v>
      </c>
      <c r="E471" s="175" t="s">
        <v>727</v>
      </c>
      <c r="F471" s="175" t="s">
        <v>728</v>
      </c>
      <c r="G471" s="162"/>
      <c r="H471" s="162"/>
      <c r="I471" s="165"/>
      <c r="J471" s="176">
        <f>BK471</f>
        <v>0</v>
      </c>
      <c r="K471" s="162"/>
      <c r="L471" s="167"/>
      <c r="M471" s="168"/>
      <c r="N471" s="169"/>
      <c r="O471" s="169"/>
      <c r="P471" s="170">
        <f>SUM(P472:P481)</f>
        <v>0</v>
      </c>
      <c r="Q471" s="169"/>
      <c r="R471" s="170">
        <f>SUM(R472:R481)</f>
        <v>0</v>
      </c>
      <c r="S471" s="169"/>
      <c r="T471" s="171">
        <f>SUM(T472:T481)</f>
        <v>0</v>
      </c>
      <c r="AR471" s="172" t="s">
        <v>82</v>
      </c>
      <c r="AT471" s="173" t="s">
        <v>73</v>
      </c>
      <c r="AU471" s="173" t="s">
        <v>82</v>
      </c>
      <c r="AY471" s="172" t="s">
        <v>228</v>
      </c>
      <c r="BK471" s="174">
        <f>SUM(BK472:BK481)</f>
        <v>0</v>
      </c>
    </row>
    <row r="472" spans="1:65" s="2" customFormat="1" ht="37.9" customHeight="1">
      <c r="A472" s="36"/>
      <c r="B472" s="37"/>
      <c r="C472" s="177" t="s">
        <v>475</v>
      </c>
      <c r="D472" s="177" t="s">
        <v>230</v>
      </c>
      <c r="E472" s="178" t="s">
        <v>730</v>
      </c>
      <c r="F472" s="179" t="s">
        <v>731</v>
      </c>
      <c r="G472" s="180" t="s">
        <v>264</v>
      </c>
      <c r="H472" s="181">
        <v>17.74</v>
      </c>
      <c r="I472" s="182"/>
      <c r="J472" s="183">
        <f>ROUND(I472*H472,2)</f>
        <v>0</v>
      </c>
      <c r="K472" s="179" t="s">
        <v>234</v>
      </c>
      <c r="L472" s="41"/>
      <c r="M472" s="184" t="s">
        <v>28</v>
      </c>
      <c r="N472" s="185" t="s">
        <v>45</v>
      </c>
      <c r="O472" s="66"/>
      <c r="P472" s="186">
        <f>O472*H472</f>
        <v>0</v>
      </c>
      <c r="Q472" s="186">
        <v>0</v>
      </c>
      <c r="R472" s="186">
        <f>Q472*H472</f>
        <v>0</v>
      </c>
      <c r="S472" s="186">
        <v>0</v>
      </c>
      <c r="T472" s="187">
        <f>S472*H472</f>
        <v>0</v>
      </c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R472" s="188" t="s">
        <v>176</v>
      </c>
      <c r="AT472" s="188" t="s">
        <v>230</v>
      </c>
      <c r="AU472" s="188" t="s">
        <v>85</v>
      </c>
      <c r="AY472" s="19" t="s">
        <v>228</v>
      </c>
      <c r="BE472" s="189">
        <f>IF(N472="základní",J472,0)</f>
        <v>0</v>
      </c>
      <c r="BF472" s="189">
        <f>IF(N472="snížená",J472,0)</f>
        <v>0</v>
      </c>
      <c r="BG472" s="189">
        <f>IF(N472="zákl. přenesená",J472,0)</f>
        <v>0</v>
      </c>
      <c r="BH472" s="189">
        <f>IF(N472="sníž. přenesená",J472,0)</f>
        <v>0</v>
      </c>
      <c r="BI472" s="189">
        <f>IF(N472="nulová",J472,0)</f>
        <v>0</v>
      </c>
      <c r="BJ472" s="19" t="s">
        <v>82</v>
      </c>
      <c r="BK472" s="189">
        <f>ROUND(I472*H472,2)</f>
        <v>0</v>
      </c>
      <c r="BL472" s="19" t="s">
        <v>176</v>
      </c>
      <c r="BM472" s="188" t="s">
        <v>1479</v>
      </c>
    </row>
    <row r="473" spans="1:47" s="2" customFormat="1" ht="11.25">
      <c r="A473" s="36"/>
      <c r="B473" s="37"/>
      <c r="C473" s="38"/>
      <c r="D473" s="190" t="s">
        <v>236</v>
      </c>
      <c r="E473" s="38"/>
      <c r="F473" s="191" t="s">
        <v>733</v>
      </c>
      <c r="G473" s="38"/>
      <c r="H473" s="38"/>
      <c r="I473" s="192"/>
      <c r="J473" s="38"/>
      <c r="K473" s="38"/>
      <c r="L473" s="41"/>
      <c r="M473" s="193"/>
      <c r="N473" s="194"/>
      <c r="O473" s="66"/>
      <c r="P473" s="66"/>
      <c r="Q473" s="66"/>
      <c r="R473" s="66"/>
      <c r="S473" s="66"/>
      <c r="T473" s="67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T473" s="19" t="s">
        <v>236</v>
      </c>
      <c r="AU473" s="19" t="s">
        <v>85</v>
      </c>
    </row>
    <row r="474" spans="1:65" s="2" customFormat="1" ht="33" customHeight="1">
      <c r="A474" s="36"/>
      <c r="B474" s="37"/>
      <c r="C474" s="177" t="s">
        <v>480</v>
      </c>
      <c r="D474" s="177" t="s">
        <v>230</v>
      </c>
      <c r="E474" s="178" t="s">
        <v>735</v>
      </c>
      <c r="F474" s="179" t="s">
        <v>736</v>
      </c>
      <c r="G474" s="180" t="s">
        <v>264</v>
      </c>
      <c r="H474" s="181">
        <v>17.74</v>
      </c>
      <c r="I474" s="182"/>
      <c r="J474" s="183">
        <f>ROUND(I474*H474,2)</f>
        <v>0</v>
      </c>
      <c r="K474" s="179" t="s">
        <v>234</v>
      </c>
      <c r="L474" s="41"/>
      <c r="M474" s="184" t="s">
        <v>28</v>
      </c>
      <c r="N474" s="185" t="s">
        <v>45</v>
      </c>
      <c r="O474" s="66"/>
      <c r="P474" s="186">
        <f>O474*H474</f>
        <v>0</v>
      </c>
      <c r="Q474" s="186">
        <v>0</v>
      </c>
      <c r="R474" s="186">
        <f>Q474*H474</f>
        <v>0</v>
      </c>
      <c r="S474" s="186">
        <v>0</v>
      </c>
      <c r="T474" s="187">
        <f>S474*H474</f>
        <v>0</v>
      </c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R474" s="188" t="s">
        <v>176</v>
      </c>
      <c r="AT474" s="188" t="s">
        <v>230</v>
      </c>
      <c r="AU474" s="188" t="s">
        <v>85</v>
      </c>
      <c r="AY474" s="19" t="s">
        <v>228</v>
      </c>
      <c r="BE474" s="189">
        <f>IF(N474="základní",J474,0)</f>
        <v>0</v>
      </c>
      <c r="BF474" s="189">
        <f>IF(N474="snížená",J474,0)</f>
        <v>0</v>
      </c>
      <c r="BG474" s="189">
        <f>IF(N474="zákl. přenesená",J474,0)</f>
        <v>0</v>
      </c>
      <c r="BH474" s="189">
        <f>IF(N474="sníž. přenesená",J474,0)</f>
        <v>0</v>
      </c>
      <c r="BI474" s="189">
        <f>IF(N474="nulová",J474,0)</f>
        <v>0</v>
      </c>
      <c r="BJ474" s="19" t="s">
        <v>82</v>
      </c>
      <c r="BK474" s="189">
        <f>ROUND(I474*H474,2)</f>
        <v>0</v>
      </c>
      <c r="BL474" s="19" t="s">
        <v>176</v>
      </c>
      <c r="BM474" s="188" t="s">
        <v>1480</v>
      </c>
    </row>
    <row r="475" spans="1:47" s="2" customFormat="1" ht="11.25">
      <c r="A475" s="36"/>
      <c r="B475" s="37"/>
      <c r="C475" s="38"/>
      <c r="D475" s="190" t="s">
        <v>236</v>
      </c>
      <c r="E475" s="38"/>
      <c r="F475" s="191" t="s">
        <v>738</v>
      </c>
      <c r="G475" s="38"/>
      <c r="H475" s="38"/>
      <c r="I475" s="192"/>
      <c r="J475" s="38"/>
      <c r="K475" s="38"/>
      <c r="L475" s="41"/>
      <c r="M475" s="193"/>
      <c r="N475" s="194"/>
      <c r="O475" s="66"/>
      <c r="P475" s="66"/>
      <c r="Q475" s="66"/>
      <c r="R475" s="66"/>
      <c r="S475" s="66"/>
      <c r="T475" s="67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T475" s="19" t="s">
        <v>236</v>
      </c>
      <c r="AU475" s="19" t="s">
        <v>85</v>
      </c>
    </row>
    <row r="476" spans="1:65" s="2" customFormat="1" ht="44.25" customHeight="1">
      <c r="A476" s="36"/>
      <c r="B476" s="37"/>
      <c r="C476" s="177" t="s">
        <v>485</v>
      </c>
      <c r="D476" s="177" t="s">
        <v>230</v>
      </c>
      <c r="E476" s="178" t="s">
        <v>740</v>
      </c>
      <c r="F476" s="179" t="s">
        <v>741</v>
      </c>
      <c r="G476" s="180" t="s">
        <v>264</v>
      </c>
      <c r="H476" s="181">
        <v>170.08</v>
      </c>
      <c r="I476" s="182"/>
      <c r="J476" s="183">
        <f>ROUND(I476*H476,2)</f>
        <v>0</v>
      </c>
      <c r="K476" s="179" t="s">
        <v>234</v>
      </c>
      <c r="L476" s="41"/>
      <c r="M476" s="184" t="s">
        <v>28</v>
      </c>
      <c r="N476" s="185" t="s">
        <v>45</v>
      </c>
      <c r="O476" s="66"/>
      <c r="P476" s="186">
        <f>O476*H476</f>
        <v>0</v>
      </c>
      <c r="Q476" s="186">
        <v>0</v>
      </c>
      <c r="R476" s="186">
        <f>Q476*H476</f>
        <v>0</v>
      </c>
      <c r="S476" s="186">
        <v>0</v>
      </c>
      <c r="T476" s="187">
        <f>S476*H476</f>
        <v>0</v>
      </c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R476" s="188" t="s">
        <v>176</v>
      </c>
      <c r="AT476" s="188" t="s">
        <v>230</v>
      </c>
      <c r="AU476" s="188" t="s">
        <v>85</v>
      </c>
      <c r="AY476" s="19" t="s">
        <v>228</v>
      </c>
      <c r="BE476" s="189">
        <f>IF(N476="základní",J476,0)</f>
        <v>0</v>
      </c>
      <c r="BF476" s="189">
        <f>IF(N476="snížená",J476,0)</f>
        <v>0</v>
      </c>
      <c r="BG476" s="189">
        <f>IF(N476="zákl. přenesená",J476,0)</f>
        <v>0</v>
      </c>
      <c r="BH476" s="189">
        <f>IF(N476="sníž. přenesená",J476,0)</f>
        <v>0</v>
      </c>
      <c r="BI476" s="189">
        <f>IF(N476="nulová",J476,0)</f>
        <v>0</v>
      </c>
      <c r="BJ476" s="19" t="s">
        <v>82</v>
      </c>
      <c r="BK476" s="189">
        <f>ROUND(I476*H476,2)</f>
        <v>0</v>
      </c>
      <c r="BL476" s="19" t="s">
        <v>176</v>
      </c>
      <c r="BM476" s="188" t="s">
        <v>1481</v>
      </c>
    </row>
    <row r="477" spans="1:47" s="2" customFormat="1" ht="11.25">
      <c r="A477" s="36"/>
      <c r="B477" s="37"/>
      <c r="C477" s="38"/>
      <c r="D477" s="190" t="s">
        <v>236</v>
      </c>
      <c r="E477" s="38"/>
      <c r="F477" s="191" t="s">
        <v>743</v>
      </c>
      <c r="G477" s="38"/>
      <c r="H477" s="38"/>
      <c r="I477" s="192"/>
      <c r="J477" s="38"/>
      <c r="K477" s="38"/>
      <c r="L477" s="41"/>
      <c r="M477" s="193"/>
      <c r="N477" s="194"/>
      <c r="O477" s="66"/>
      <c r="P477" s="66"/>
      <c r="Q477" s="66"/>
      <c r="R477" s="66"/>
      <c r="S477" s="66"/>
      <c r="T477" s="67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T477" s="19" t="s">
        <v>236</v>
      </c>
      <c r="AU477" s="19" t="s">
        <v>85</v>
      </c>
    </row>
    <row r="478" spans="2:51" s="14" customFormat="1" ht="11.25">
      <c r="B478" s="206"/>
      <c r="C478" s="207"/>
      <c r="D478" s="197" t="s">
        <v>238</v>
      </c>
      <c r="E478" s="208" t="s">
        <v>28</v>
      </c>
      <c r="F478" s="209" t="s">
        <v>1482</v>
      </c>
      <c r="G478" s="207"/>
      <c r="H478" s="210">
        <v>170.08</v>
      </c>
      <c r="I478" s="211"/>
      <c r="J478" s="207"/>
      <c r="K478" s="207"/>
      <c r="L478" s="212"/>
      <c r="M478" s="213"/>
      <c r="N478" s="214"/>
      <c r="O478" s="214"/>
      <c r="P478" s="214"/>
      <c r="Q478" s="214"/>
      <c r="R478" s="214"/>
      <c r="S478" s="214"/>
      <c r="T478" s="215"/>
      <c r="AT478" s="216" t="s">
        <v>238</v>
      </c>
      <c r="AU478" s="216" t="s">
        <v>85</v>
      </c>
      <c r="AV478" s="14" t="s">
        <v>85</v>
      </c>
      <c r="AW478" s="14" t="s">
        <v>35</v>
      </c>
      <c r="AX478" s="14" t="s">
        <v>82</v>
      </c>
      <c r="AY478" s="216" t="s">
        <v>228</v>
      </c>
    </row>
    <row r="479" spans="1:65" s="2" customFormat="1" ht="44.25" customHeight="1">
      <c r="A479" s="36"/>
      <c r="B479" s="37"/>
      <c r="C479" s="177" t="s">
        <v>491</v>
      </c>
      <c r="D479" s="177" t="s">
        <v>230</v>
      </c>
      <c r="E479" s="178" t="s">
        <v>746</v>
      </c>
      <c r="F479" s="179" t="s">
        <v>747</v>
      </c>
      <c r="G479" s="180" t="s">
        <v>264</v>
      </c>
      <c r="H479" s="181">
        <v>17.008</v>
      </c>
      <c r="I479" s="182"/>
      <c r="J479" s="183">
        <f>ROUND(I479*H479,2)</f>
        <v>0</v>
      </c>
      <c r="K479" s="179" t="s">
        <v>234</v>
      </c>
      <c r="L479" s="41"/>
      <c r="M479" s="184" t="s">
        <v>28</v>
      </c>
      <c r="N479" s="185" t="s">
        <v>45</v>
      </c>
      <c r="O479" s="66"/>
      <c r="P479" s="186">
        <f>O479*H479</f>
        <v>0</v>
      </c>
      <c r="Q479" s="186">
        <v>0</v>
      </c>
      <c r="R479" s="186">
        <f>Q479*H479</f>
        <v>0</v>
      </c>
      <c r="S479" s="186">
        <v>0</v>
      </c>
      <c r="T479" s="187">
        <f>S479*H479</f>
        <v>0</v>
      </c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R479" s="188" t="s">
        <v>176</v>
      </c>
      <c r="AT479" s="188" t="s">
        <v>230</v>
      </c>
      <c r="AU479" s="188" t="s">
        <v>85</v>
      </c>
      <c r="AY479" s="19" t="s">
        <v>228</v>
      </c>
      <c r="BE479" s="189">
        <f>IF(N479="základní",J479,0)</f>
        <v>0</v>
      </c>
      <c r="BF479" s="189">
        <f>IF(N479="snížená",J479,0)</f>
        <v>0</v>
      </c>
      <c r="BG479" s="189">
        <f>IF(N479="zákl. přenesená",J479,0)</f>
        <v>0</v>
      </c>
      <c r="BH479" s="189">
        <f>IF(N479="sníž. přenesená",J479,0)</f>
        <v>0</v>
      </c>
      <c r="BI479" s="189">
        <f>IF(N479="nulová",J479,0)</f>
        <v>0</v>
      </c>
      <c r="BJ479" s="19" t="s">
        <v>82</v>
      </c>
      <c r="BK479" s="189">
        <f>ROUND(I479*H479,2)</f>
        <v>0</v>
      </c>
      <c r="BL479" s="19" t="s">
        <v>176</v>
      </c>
      <c r="BM479" s="188" t="s">
        <v>1483</v>
      </c>
    </row>
    <row r="480" spans="1:47" s="2" customFormat="1" ht="11.25">
      <c r="A480" s="36"/>
      <c r="B480" s="37"/>
      <c r="C480" s="38"/>
      <c r="D480" s="190" t="s">
        <v>236</v>
      </c>
      <c r="E480" s="38"/>
      <c r="F480" s="191" t="s">
        <v>749</v>
      </c>
      <c r="G480" s="38"/>
      <c r="H480" s="38"/>
      <c r="I480" s="192"/>
      <c r="J480" s="38"/>
      <c r="K480" s="38"/>
      <c r="L480" s="41"/>
      <c r="M480" s="193"/>
      <c r="N480" s="194"/>
      <c r="O480" s="66"/>
      <c r="P480" s="66"/>
      <c r="Q480" s="66"/>
      <c r="R480" s="66"/>
      <c r="S480" s="66"/>
      <c r="T480" s="67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T480" s="19" t="s">
        <v>236</v>
      </c>
      <c r="AU480" s="19" t="s">
        <v>85</v>
      </c>
    </row>
    <row r="481" spans="2:51" s="14" customFormat="1" ht="11.25">
      <c r="B481" s="206"/>
      <c r="C481" s="207"/>
      <c r="D481" s="197" t="s">
        <v>238</v>
      </c>
      <c r="E481" s="208" t="s">
        <v>28</v>
      </c>
      <c r="F481" s="209" t="s">
        <v>1484</v>
      </c>
      <c r="G481" s="207"/>
      <c r="H481" s="210">
        <v>17.008</v>
      </c>
      <c r="I481" s="211"/>
      <c r="J481" s="207"/>
      <c r="K481" s="207"/>
      <c r="L481" s="212"/>
      <c r="M481" s="213"/>
      <c r="N481" s="214"/>
      <c r="O481" s="214"/>
      <c r="P481" s="214"/>
      <c r="Q481" s="214"/>
      <c r="R481" s="214"/>
      <c r="S481" s="214"/>
      <c r="T481" s="215"/>
      <c r="AT481" s="216" t="s">
        <v>238</v>
      </c>
      <c r="AU481" s="216" t="s">
        <v>85</v>
      </c>
      <c r="AV481" s="14" t="s">
        <v>85</v>
      </c>
      <c r="AW481" s="14" t="s">
        <v>35</v>
      </c>
      <c r="AX481" s="14" t="s">
        <v>82</v>
      </c>
      <c r="AY481" s="216" t="s">
        <v>228</v>
      </c>
    </row>
    <row r="482" spans="2:63" s="12" customFormat="1" ht="22.9" customHeight="1">
      <c r="B482" s="161"/>
      <c r="C482" s="162"/>
      <c r="D482" s="163" t="s">
        <v>73</v>
      </c>
      <c r="E482" s="175" t="s">
        <v>750</v>
      </c>
      <c r="F482" s="175" t="s">
        <v>751</v>
      </c>
      <c r="G482" s="162"/>
      <c r="H482" s="162"/>
      <c r="I482" s="165"/>
      <c r="J482" s="176">
        <f>BK482</f>
        <v>0</v>
      </c>
      <c r="K482" s="162"/>
      <c r="L482" s="167"/>
      <c r="M482" s="168"/>
      <c r="N482" s="169"/>
      <c r="O482" s="169"/>
      <c r="P482" s="170">
        <f>SUM(P483:P484)</f>
        <v>0</v>
      </c>
      <c r="Q482" s="169"/>
      <c r="R482" s="170">
        <f>SUM(R483:R484)</f>
        <v>0</v>
      </c>
      <c r="S482" s="169"/>
      <c r="T482" s="171">
        <f>SUM(T483:T484)</f>
        <v>0</v>
      </c>
      <c r="AR482" s="172" t="s">
        <v>82</v>
      </c>
      <c r="AT482" s="173" t="s">
        <v>73</v>
      </c>
      <c r="AU482" s="173" t="s">
        <v>82</v>
      </c>
      <c r="AY482" s="172" t="s">
        <v>228</v>
      </c>
      <c r="BK482" s="174">
        <f>SUM(BK483:BK484)</f>
        <v>0</v>
      </c>
    </row>
    <row r="483" spans="1:65" s="2" customFormat="1" ht="49.15" customHeight="1">
      <c r="A483" s="36"/>
      <c r="B483" s="37"/>
      <c r="C483" s="177" t="s">
        <v>496</v>
      </c>
      <c r="D483" s="177" t="s">
        <v>230</v>
      </c>
      <c r="E483" s="178" t="s">
        <v>1485</v>
      </c>
      <c r="F483" s="179" t="s">
        <v>1486</v>
      </c>
      <c r="G483" s="180" t="s">
        <v>264</v>
      </c>
      <c r="H483" s="181">
        <v>19.044</v>
      </c>
      <c r="I483" s="182"/>
      <c r="J483" s="183">
        <f>ROUND(I483*H483,2)</f>
        <v>0</v>
      </c>
      <c r="K483" s="179" t="s">
        <v>234</v>
      </c>
      <c r="L483" s="41"/>
      <c r="M483" s="184" t="s">
        <v>28</v>
      </c>
      <c r="N483" s="185" t="s">
        <v>45</v>
      </c>
      <c r="O483" s="66"/>
      <c r="P483" s="186">
        <f>O483*H483</f>
        <v>0</v>
      </c>
      <c r="Q483" s="186">
        <v>0</v>
      </c>
      <c r="R483" s="186">
        <f>Q483*H483</f>
        <v>0</v>
      </c>
      <c r="S483" s="186">
        <v>0</v>
      </c>
      <c r="T483" s="187">
        <f>S483*H483</f>
        <v>0</v>
      </c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R483" s="188" t="s">
        <v>176</v>
      </c>
      <c r="AT483" s="188" t="s">
        <v>230</v>
      </c>
      <c r="AU483" s="188" t="s">
        <v>85</v>
      </c>
      <c r="AY483" s="19" t="s">
        <v>228</v>
      </c>
      <c r="BE483" s="189">
        <f>IF(N483="základní",J483,0)</f>
        <v>0</v>
      </c>
      <c r="BF483" s="189">
        <f>IF(N483="snížená",J483,0)</f>
        <v>0</v>
      </c>
      <c r="BG483" s="189">
        <f>IF(N483="zákl. přenesená",J483,0)</f>
        <v>0</v>
      </c>
      <c r="BH483" s="189">
        <f>IF(N483="sníž. přenesená",J483,0)</f>
        <v>0</v>
      </c>
      <c r="BI483" s="189">
        <f>IF(N483="nulová",J483,0)</f>
        <v>0</v>
      </c>
      <c r="BJ483" s="19" t="s">
        <v>82</v>
      </c>
      <c r="BK483" s="189">
        <f>ROUND(I483*H483,2)</f>
        <v>0</v>
      </c>
      <c r="BL483" s="19" t="s">
        <v>176</v>
      </c>
      <c r="BM483" s="188" t="s">
        <v>1487</v>
      </c>
    </row>
    <row r="484" spans="1:47" s="2" customFormat="1" ht="11.25">
      <c r="A484" s="36"/>
      <c r="B484" s="37"/>
      <c r="C484" s="38"/>
      <c r="D484" s="190" t="s">
        <v>236</v>
      </c>
      <c r="E484" s="38"/>
      <c r="F484" s="191" t="s">
        <v>1488</v>
      </c>
      <c r="G484" s="38"/>
      <c r="H484" s="38"/>
      <c r="I484" s="192"/>
      <c r="J484" s="38"/>
      <c r="K484" s="38"/>
      <c r="L484" s="41"/>
      <c r="M484" s="193"/>
      <c r="N484" s="194"/>
      <c r="O484" s="66"/>
      <c r="P484" s="66"/>
      <c r="Q484" s="66"/>
      <c r="R484" s="66"/>
      <c r="S484" s="66"/>
      <c r="T484" s="67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T484" s="19" t="s">
        <v>236</v>
      </c>
      <c r="AU484" s="19" t="s">
        <v>85</v>
      </c>
    </row>
    <row r="485" spans="2:63" s="12" customFormat="1" ht="25.9" customHeight="1">
      <c r="B485" s="161"/>
      <c r="C485" s="162"/>
      <c r="D485" s="163" t="s">
        <v>73</v>
      </c>
      <c r="E485" s="164" t="s">
        <v>757</v>
      </c>
      <c r="F485" s="164" t="s">
        <v>758</v>
      </c>
      <c r="G485" s="162"/>
      <c r="H485" s="162"/>
      <c r="I485" s="165"/>
      <c r="J485" s="166">
        <f>BK485</f>
        <v>0</v>
      </c>
      <c r="K485" s="162"/>
      <c r="L485" s="167"/>
      <c r="M485" s="168"/>
      <c r="N485" s="169"/>
      <c r="O485" s="169"/>
      <c r="P485" s="170">
        <f>P486+P515+P556+P761+P964+P1239+P1257+P1287+P1302+P1334</f>
        <v>0</v>
      </c>
      <c r="Q485" s="169"/>
      <c r="R485" s="170">
        <f>R486+R515+R556+R761+R964+R1239+R1257+R1287+R1302+R1334</f>
        <v>1.22244509</v>
      </c>
      <c r="S485" s="169"/>
      <c r="T485" s="171">
        <f>T486+T515+T556+T761+T964+T1239+T1257+T1287+T1302+T1334</f>
        <v>0.73147582</v>
      </c>
      <c r="AR485" s="172" t="s">
        <v>85</v>
      </c>
      <c r="AT485" s="173" t="s">
        <v>73</v>
      </c>
      <c r="AU485" s="173" t="s">
        <v>74</v>
      </c>
      <c r="AY485" s="172" t="s">
        <v>228</v>
      </c>
      <c r="BK485" s="174">
        <f>BK486+BK515+BK556+BK761+BK964+BK1239+BK1257+BK1287+BK1302+BK1334</f>
        <v>0</v>
      </c>
    </row>
    <row r="486" spans="2:63" s="12" customFormat="1" ht="22.9" customHeight="1">
      <c r="B486" s="161"/>
      <c r="C486" s="162"/>
      <c r="D486" s="163" t="s">
        <v>73</v>
      </c>
      <c r="E486" s="175" t="s">
        <v>759</v>
      </c>
      <c r="F486" s="175" t="s">
        <v>760</v>
      </c>
      <c r="G486" s="162"/>
      <c r="H486" s="162"/>
      <c r="I486" s="165"/>
      <c r="J486" s="176">
        <f>BK486</f>
        <v>0</v>
      </c>
      <c r="K486" s="162"/>
      <c r="L486" s="167"/>
      <c r="M486" s="168"/>
      <c r="N486" s="169"/>
      <c r="O486" s="169"/>
      <c r="P486" s="170">
        <f>SUM(P487:P514)</f>
        <v>0</v>
      </c>
      <c r="Q486" s="169"/>
      <c r="R486" s="170">
        <f>SUM(R487:R514)</f>
        <v>0.087139</v>
      </c>
      <c r="S486" s="169"/>
      <c r="T486" s="171">
        <f>SUM(T487:T514)</f>
        <v>0.048336</v>
      </c>
      <c r="AR486" s="172" t="s">
        <v>85</v>
      </c>
      <c r="AT486" s="173" t="s">
        <v>73</v>
      </c>
      <c r="AU486" s="173" t="s">
        <v>82</v>
      </c>
      <c r="AY486" s="172" t="s">
        <v>228</v>
      </c>
      <c r="BK486" s="174">
        <f>SUM(BK487:BK514)</f>
        <v>0</v>
      </c>
    </row>
    <row r="487" spans="1:65" s="2" customFormat="1" ht="37.9" customHeight="1">
      <c r="A487" s="36"/>
      <c r="B487" s="37"/>
      <c r="C487" s="177" t="s">
        <v>502</v>
      </c>
      <c r="D487" s="177" t="s">
        <v>230</v>
      </c>
      <c r="E487" s="178" t="s">
        <v>762</v>
      </c>
      <c r="F487" s="179" t="s">
        <v>763</v>
      </c>
      <c r="G487" s="180" t="s">
        <v>275</v>
      </c>
      <c r="H487" s="181">
        <v>12.084</v>
      </c>
      <c r="I487" s="182"/>
      <c r="J487" s="183">
        <f>ROUND(I487*H487,2)</f>
        <v>0</v>
      </c>
      <c r="K487" s="179" t="s">
        <v>234</v>
      </c>
      <c r="L487" s="41"/>
      <c r="M487" s="184" t="s">
        <v>28</v>
      </c>
      <c r="N487" s="185" t="s">
        <v>45</v>
      </c>
      <c r="O487" s="66"/>
      <c r="P487" s="186">
        <f>O487*H487</f>
        <v>0</v>
      </c>
      <c r="Q487" s="186">
        <v>0</v>
      </c>
      <c r="R487" s="186">
        <f>Q487*H487</f>
        <v>0</v>
      </c>
      <c r="S487" s="186">
        <v>0</v>
      </c>
      <c r="T487" s="187">
        <f>S487*H487</f>
        <v>0</v>
      </c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R487" s="188" t="s">
        <v>320</v>
      </c>
      <c r="AT487" s="188" t="s">
        <v>230</v>
      </c>
      <c r="AU487" s="188" t="s">
        <v>85</v>
      </c>
      <c r="AY487" s="19" t="s">
        <v>228</v>
      </c>
      <c r="BE487" s="189">
        <f>IF(N487="základní",J487,0)</f>
        <v>0</v>
      </c>
      <c r="BF487" s="189">
        <f>IF(N487="snížená",J487,0)</f>
        <v>0</v>
      </c>
      <c r="BG487" s="189">
        <f>IF(N487="zákl. přenesená",J487,0)</f>
        <v>0</v>
      </c>
      <c r="BH487" s="189">
        <f>IF(N487="sníž. přenesená",J487,0)</f>
        <v>0</v>
      </c>
      <c r="BI487" s="189">
        <f>IF(N487="nulová",J487,0)</f>
        <v>0</v>
      </c>
      <c r="BJ487" s="19" t="s">
        <v>82</v>
      </c>
      <c r="BK487" s="189">
        <f>ROUND(I487*H487,2)</f>
        <v>0</v>
      </c>
      <c r="BL487" s="19" t="s">
        <v>320</v>
      </c>
      <c r="BM487" s="188" t="s">
        <v>1489</v>
      </c>
    </row>
    <row r="488" spans="1:47" s="2" customFormat="1" ht="11.25">
      <c r="A488" s="36"/>
      <c r="B488" s="37"/>
      <c r="C488" s="38"/>
      <c r="D488" s="190" t="s">
        <v>236</v>
      </c>
      <c r="E488" s="38"/>
      <c r="F488" s="191" t="s">
        <v>765</v>
      </c>
      <c r="G488" s="38"/>
      <c r="H488" s="38"/>
      <c r="I488" s="192"/>
      <c r="J488" s="38"/>
      <c r="K488" s="38"/>
      <c r="L488" s="41"/>
      <c r="M488" s="193"/>
      <c r="N488" s="194"/>
      <c r="O488" s="66"/>
      <c r="P488" s="66"/>
      <c r="Q488" s="66"/>
      <c r="R488" s="66"/>
      <c r="S488" s="66"/>
      <c r="T488" s="67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T488" s="19" t="s">
        <v>236</v>
      </c>
      <c r="AU488" s="19" t="s">
        <v>85</v>
      </c>
    </row>
    <row r="489" spans="2:51" s="14" customFormat="1" ht="11.25">
      <c r="B489" s="206"/>
      <c r="C489" s="207"/>
      <c r="D489" s="197" t="s">
        <v>238</v>
      </c>
      <c r="E489" s="208" t="s">
        <v>28</v>
      </c>
      <c r="F489" s="209" t="s">
        <v>1200</v>
      </c>
      <c r="G489" s="207"/>
      <c r="H489" s="210">
        <v>12.084</v>
      </c>
      <c r="I489" s="211"/>
      <c r="J489" s="207"/>
      <c r="K489" s="207"/>
      <c r="L489" s="212"/>
      <c r="M489" s="213"/>
      <c r="N489" s="214"/>
      <c r="O489" s="214"/>
      <c r="P489" s="214"/>
      <c r="Q489" s="214"/>
      <c r="R489" s="214"/>
      <c r="S489" s="214"/>
      <c r="T489" s="215"/>
      <c r="AT489" s="216" t="s">
        <v>238</v>
      </c>
      <c r="AU489" s="216" t="s">
        <v>85</v>
      </c>
      <c r="AV489" s="14" t="s">
        <v>85</v>
      </c>
      <c r="AW489" s="14" t="s">
        <v>35</v>
      </c>
      <c r="AX489" s="14" t="s">
        <v>82</v>
      </c>
      <c r="AY489" s="216" t="s">
        <v>228</v>
      </c>
    </row>
    <row r="490" spans="1:65" s="2" customFormat="1" ht="16.5" customHeight="1">
      <c r="A490" s="36"/>
      <c r="B490" s="37"/>
      <c r="C490" s="228" t="s">
        <v>507</v>
      </c>
      <c r="D490" s="228" t="s">
        <v>395</v>
      </c>
      <c r="E490" s="229" t="s">
        <v>768</v>
      </c>
      <c r="F490" s="230" t="s">
        <v>769</v>
      </c>
      <c r="G490" s="231" t="s">
        <v>264</v>
      </c>
      <c r="H490" s="232">
        <v>0.004</v>
      </c>
      <c r="I490" s="233"/>
      <c r="J490" s="234">
        <f>ROUND(I490*H490,2)</f>
        <v>0</v>
      </c>
      <c r="K490" s="230" t="s">
        <v>234</v>
      </c>
      <c r="L490" s="235"/>
      <c r="M490" s="236" t="s">
        <v>28</v>
      </c>
      <c r="N490" s="237" t="s">
        <v>45</v>
      </c>
      <c r="O490" s="66"/>
      <c r="P490" s="186">
        <f>O490*H490</f>
        <v>0</v>
      </c>
      <c r="Q490" s="186">
        <v>1</v>
      </c>
      <c r="R490" s="186">
        <f>Q490*H490</f>
        <v>0.004</v>
      </c>
      <c r="S490" s="186">
        <v>0</v>
      </c>
      <c r="T490" s="187">
        <f>S490*H490</f>
        <v>0</v>
      </c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R490" s="188" t="s">
        <v>420</v>
      </c>
      <c r="AT490" s="188" t="s">
        <v>395</v>
      </c>
      <c r="AU490" s="188" t="s">
        <v>85</v>
      </c>
      <c r="AY490" s="19" t="s">
        <v>228</v>
      </c>
      <c r="BE490" s="189">
        <f>IF(N490="základní",J490,0)</f>
        <v>0</v>
      </c>
      <c r="BF490" s="189">
        <f>IF(N490="snížená",J490,0)</f>
        <v>0</v>
      </c>
      <c r="BG490" s="189">
        <f>IF(N490="zákl. přenesená",J490,0)</f>
        <v>0</v>
      </c>
      <c r="BH490" s="189">
        <f>IF(N490="sníž. přenesená",J490,0)</f>
        <v>0</v>
      </c>
      <c r="BI490" s="189">
        <f>IF(N490="nulová",J490,0)</f>
        <v>0</v>
      </c>
      <c r="BJ490" s="19" t="s">
        <v>82</v>
      </c>
      <c r="BK490" s="189">
        <f>ROUND(I490*H490,2)</f>
        <v>0</v>
      </c>
      <c r="BL490" s="19" t="s">
        <v>320</v>
      </c>
      <c r="BM490" s="188" t="s">
        <v>1490</v>
      </c>
    </row>
    <row r="491" spans="2:51" s="14" customFormat="1" ht="11.25">
      <c r="B491" s="206"/>
      <c r="C491" s="207"/>
      <c r="D491" s="197" t="s">
        <v>238</v>
      </c>
      <c r="E491" s="208" t="s">
        <v>28</v>
      </c>
      <c r="F491" s="209" t="s">
        <v>1491</v>
      </c>
      <c r="G491" s="207"/>
      <c r="H491" s="210">
        <v>0.004</v>
      </c>
      <c r="I491" s="211"/>
      <c r="J491" s="207"/>
      <c r="K491" s="207"/>
      <c r="L491" s="212"/>
      <c r="M491" s="213"/>
      <c r="N491" s="214"/>
      <c r="O491" s="214"/>
      <c r="P491" s="214"/>
      <c r="Q491" s="214"/>
      <c r="R491" s="214"/>
      <c r="S491" s="214"/>
      <c r="T491" s="215"/>
      <c r="AT491" s="216" t="s">
        <v>238</v>
      </c>
      <c r="AU491" s="216" t="s">
        <v>85</v>
      </c>
      <c r="AV491" s="14" t="s">
        <v>85</v>
      </c>
      <c r="AW491" s="14" t="s">
        <v>35</v>
      </c>
      <c r="AX491" s="14" t="s">
        <v>82</v>
      </c>
      <c r="AY491" s="216" t="s">
        <v>228</v>
      </c>
    </row>
    <row r="492" spans="1:65" s="2" customFormat="1" ht="24.2" customHeight="1">
      <c r="A492" s="36"/>
      <c r="B492" s="37"/>
      <c r="C492" s="177" t="s">
        <v>514</v>
      </c>
      <c r="D492" s="177" t="s">
        <v>230</v>
      </c>
      <c r="E492" s="178" t="s">
        <v>773</v>
      </c>
      <c r="F492" s="179" t="s">
        <v>774</v>
      </c>
      <c r="G492" s="180" t="s">
        <v>275</v>
      </c>
      <c r="H492" s="181">
        <v>12.084</v>
      </c>
      <c r="I492" s="182"/>
      <c r="J492" s="183">
        <f>ROUND(I492*H492,2)</f>
        <v>0</v>
      </c>
      <c r="K492" s="179" t="s">
        <v>234</v>
      </c>
      <c r="L492" s="41"/>
      <c r="M492" s="184" t="s">
        <v>28</v>
      </c>
      <c r="N492" s="185" t="s">
        <v>45</v>
      </c>
      <c r="O492" s="66"/>
      <c r="P492" s="186">
        <f>O492*H492</f>
        <v>0</v>
      </c>
      <c r="Q492" s="186">
        <v>0</v>
      </c>
      <c r="R492" s="186">
        <f>Q492*H492</f>
        <v>0</v>
      </c>
      <c r="S492" s="186">
        <v>0.004</v>
      </c>
      <c r="T492" s="187">
        <f>S492*H492</f>
        <v>0.048336</v>
      </c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R492" s="188" t="s">
        <v>320</v>
      </c>
      <c r="AT492" s="188" t="s">
        <v>230</v>
      </c>
      <c r="AU492" s="188" t="s">
        <v>85</v>
      </c>
      <c r="AY492" s="19" t="s">
        <v>228</v>
      </c>
      <c r="BE492" s="189">
        <f>IF(N492="základní",J492,0)</f>
        <v>0</v>
      </c>
      <c r="BF492" s="189">
        <f>IF(N492="snížená",J492,0)</f>
        <v>0</v>
      </c>
      <c r="BG492" s="189">
        <f>IF(N492="zákl. přenesená",J492,0)</f>
        <v>0</v>
      </c>
      <c r="BH492" s="189">
        <f>IF(N492="sníž. přenesená",J492,0)</f>
        <v>0</v>
      </c>
      <c r="BI492" s="189">
        <f>IF(N492="nulová",J492,0)</f>
        <v>0</v>
      </c>
      <c r="BJ492" s="19" t="s">
        <v>82</v>
      </c>
      <c r="BK492" s="189">
        <f>ROUND(I492*H492,2)</f>
        <v>0</v>
      </c>
      <c r="BL492" s="19" t="s">
        <v>320</v>
      </c>
      <c r="BM492" s="188" t="s">
        <v>1492</v>
      </c>
    </row>
    <row r="493" spans="1:47" s="2" customFormat="1" ht="11.25">
      <c r="A493" s="36"/>
      <c r="B493" s="37"/>
      <c r="C493" s="38"/>
      <c r="D493" s="190" t="s">
        <v>236</v>
      </c>
      <c r="E493" s="38"/>
      <c r="F493" s="191" t="s">
        <v>776</v>
      </c>
      <c r="G493" s="38"/>
      <c r="H493" s="38"/>
      <c r="I493" s="192"/>
      <c r="J493" s="38"/>
      <c r="K493" s="38"/>
      <c r="L493" s="41"/>
      <c r="M493" s="193"/>
      <c r="N493" s="194"/>
      <c r="O493" s="66"/>
      <c r="P493" s="66"/>
      <c r="Q493" s="66"/>
      <c r="R493" s="66"/>
      <c r="S493" s="66"/>
      <c r="T493" s="67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T493" s="19" t="s">
        <v>236</v>
      </c>
      <c r="AU493" s="19" t="s">
        <v>85</v>
      </c>
    </row>
    <row r="494" spans="2:51" s="13" customFormat="1" ht="11.25">
      <c r="B494" s="195"/>
      <c r="C494" s="196"/>
      <c r="D494" s="197" t="s">
        <v>238</v>
      </c>
      <c r="E494" s="198" t="s">
        <v>28</v>
      </c>
      <c r="F494" s="199" t="s">
        <v>1300</v>
      </c>
      <c r="G494" s="196"/>
      <c r="H494" s="198" t="s">
        <v>28</v>
      </c>
      <c r="I494" s="200"/>
      <c r="J494" s="196"/>
      <c r="K494" s="196"/>
      <c r="L494" s="201"/>
      <c r="M494" s="202"/>
      <c r="N494" s="203"/>
      <c r="O494" s="203"/>
      <c r="P494" s="203"/>
      <c r="Q494" s="203"/>
      <c r="R494" s="203"/>
      <c r="S494" s="203"/>
      <c r="T494" s="204"/>
      <c r="AT494" s="205" t="s">
        <v>238</v>
      </c>
      <c r="AU494" s="205" t="s">
        <v>85</v>
      </c>
      <c r="AV494" s="13" t="s">
        <v>82</v>
      </c>
      <c r="AW494" s="13" t="s">
        <v>35</v>
      </c>
      <c r="AX494" s="13" t="s">
        <v>74</v>
      </c>
      <c r="AY494" s="205" t="s">
        <v>228</v>
      </c>
    </row>
    <row r="495" spans="2:51" s="14" customFormat="1" ht="11.25">
      <c r="B495" s="206"/>
      <c r="C495" s="207"/>
      <c r="D495" s="197" t="s">
        <v>238</v>
      </c>
      <c r="E495" s="208" t="s">
        <v>28</v>
      </c>
      <c r="F495" s="209" t="s">
        <v>1493</v>
      </c>
      <c r="G495" s="207"/>
      <c r="H495" s="210">
        <v>12.084</v>
      </c>
      <c r="I495" s="211"/>
      <c r="J495" s="207"/>
      <c r="K495" s="207"/>
      <c r="L495" s="212"/>
      <c r="M495" s="213"/>
      <c r="N495" s="214"/>
      <c r="O495" s="214"/>
      <c r="P495" s="214"/>
      <c r="Q495" s="214"/>
      <c r="R495" s="214"/>
      <c r="S495" s="214"/>
      <c r="T495" s="215"/>
      <c r="AT495" s="216" t="s">
        <v>238</v>
      </c>
      <c r="AU495" s="216" t="s">
        <v>85</v>
      </c>
      <c r="AV495" s="14" t="s">
        <v>85</v>
      </c>
      <c r="AW495" s="14" t="s">
        <v>35</v>
      </c>
      <c r="AX495" s="14" t="s">
        <v>74</v>
      </c>
      <c r="AY495" s="216" t="s">
        <v>228</v>
      </c>
    </row>
    <row r="496" spans="2:51" s="15" customFormat="1" ht="11.25">
      <c r="B496" s="217"/>
      <c r="C496" s="218"/>
      <c r="D496" s="197" t="s">
        <v>238</v>
      </c>
      <c r="E496" s="219" t="s">
        <v>1200</v>
      </c>
      <c r="F496" s="220" t="s">
        <v>241</v>
      </c>
      <c r="G496" s="218"/>
      <c r="H496" s="221">
        <v>12.084</v>
      </c>
      <c r="I496" s="222"/>
      <c r="J496" s="218"/>
      <c r="K496" s="218"/>
      <c r="L496" s="223"/>
      <c r="M496" s="224"/>
      <c r="N496" s="225"/>
      <c r="O496" s="225"/>
      <c r="P496" s="225"/>
      <c r="Q496" s="225"/>
      <c r="R496" s="225"/>
      <c r="S496" s="225"/>
      <c r="T496" s="226"/>
      <c r="AT496" s="227" t="s">
        <v>238</v>
      </c>
      <c r="AU496" s="227" t="s">
        <v>85</v>
      </c>
      <c r="AV496" s="15" t="s">
        <v>176</v>
      </c>
      <c r="AW496" s="15" t="s">
        <v>35</v>
      </c>
      <c r="AX496" s="15" t="s">
        <v>82</v>
      </c>
      <c r="AY496" s="227" t="s">
        <v>228</v>
      </c>
    </row>
    <row r="497" spans="1:65" s="2" customFormat="1" ht="24.2" customHeight="1">
      <c r="A497" s="36"/>
      <c r="B497" s="37"/>
      <c r="C497" s="177" t="s">
        <v>518</v>
      </c>
      <c r="D497" s="177" t="s">
        <v>230</v>
      </c>
      <c r="E497" s="178" t="s">
        <v>780</v>
      </c>
      <c r="F497" s="179" t="s">
        <v>781</v>
      </c>
      <c r="G497" s="180" t="s">
        <v>275</v>
      </c>
      <c r="H497" s="181">
        <v>12.084</v>
      </c>
      <c r="I497" s="182"/>
      <c r="J497" s="183">
        <f>ROUND(I497*H497,2)</f>
        <v>0</v>
      </c>
      <c r="K497" s="179" t="s">
        <v>234</v>
      </c>
      <c r="L497" s="41"/>
      <c r="M497" s="184" t="s">
        <v>28</v>
      </c>
      <c r="N497" s="185" t="s">
        <v>45</v>
      </c>
      <c r="O497" s="66"/>
      <c r="P497" s="186">
        <f>O497*H497</f>
        <v>0</v>
      </c>
      <c r="Q497" s="186">
        <v>0.0004</v>
      </c>
      <c r="R497" s="186">
        <f>Q497*H497</f>
        <v>0.0048336</v>
      </c>
      <c r="S497" s="186">
        <v>0</v>
      </c>
      <c r="T497" s="187">
        <f>S497*H497</f>
        <v>0</v>
      </c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R497" s="188" t="s">
        <v>320</v>
      </c>
      <c r="AT497" s="188" t="s">
        <v>230</v>
      </c>
      <c r="AU497" s="188" t="s">
        <v>85</v>
      </c>
      <c r="AY497" s="19" t="s">
        <v>228</v>
      </c>
      <c r="BE497" s="189">
        <f>IF(N497="základní",J497,0)</f>
        <v>0</v>
      </c>
      <c r="BF497" s="189">
        <f>IF(N497="snížená",J497,0)</f>
        <v>0</v>
      </c>
      <c r="BG497" s="189">
        <f>IF(N497="zákl. přenesená",J497,0)</f>
        <v>0</v>
      </c>
      <c r="BH497" s="189">
        <f>IF(N497="sníž. přenesená",J497,0)</f>
        <v>0</v>
      </c>
      <c r="BI497" s="189">
        <f>IF(N497="nulová",J497,0)</f>
        <v>0</v>
      </c>
      <c r="BJ497" s="19" t="s">
        <v>82</v>
      </c>
      <c r="BK497" s="189">
        <f>ROUND(I497*H497,2)</f>
        <v>0</v>
      </c>
      <c r="BL497" s="19" t="s">
        <v>320</v>
      </c>
      <c r="BM497" s="188" t="s">
        <v>1494</v>
      </c>
    </row>
    <row r="498" spans="1:47" s="2" customFormat="1" ht="11.25">
      <c r="A498" s="36"/>
      <c r="B498" s="37"/>
      <c r="C498" s="38"/>
      <c r="D498" s="190" t="s">
        <v>236</v>
      </c>
      <c r="E498" s="38"/>
      <c r="F498" s="191" t="s">
        <v>783</v>
      </c>
      <c r="G498" s="38"/>
      <c r="H498" s="38"/>
      <c r="I498" s="192"/>
      <c r="J498" s="38"/>
      <c r="K498" s="38"/>
      <c r="L498" s="41"/>
      <c r="M498" s="193"/>
      <c r="N498" s="194"/>
      <c r="O498" s="66"/>
      <c r="P498" s="66"/>
      <c r="Q498" s="66"/>
      <c r="R498" s="66"/>
      <c r="S498" s="66"/>
      <c r="T498" s="67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T498" s="19" t="s">
        <v>236</v>
      </c>
      <c r="AU498" s="19" t="s">
        <v>85</v>
      </c>
    </row>
    <row r="499" spans="2:51" s="14" customFormat="1" ht="11.25">
      <c r="B499" s="206"/>
      <c r="C499" s="207"/>
      <c r="D499" s="197" t="s">
        <v>238</v>
      </c>
      <c r="E499" s="208" t="s">
        <v>28</v>
      </c>
      <c r="F499" s="209" t="s">
        <v>1200</v>
      </c>
      <c r="G499" s="207"/>
      <c r="H499" s="210">
        <v>12.084</v>
      </c>
      <c r="I499" s="211"/>
      <c r="J499" s="207"/>
      <c r="K499" s="207"/>
      <c r="L499" s="212"/>
      <c r="M499" s="213"/>
      <c r="N499" s="214"/>
      <c r="O499" s="214"/>
      <c r="P499" s="214"/>
      <c r="Q499" s="214"/>
      <c r="R499" s="214"/>
      <c r="S499" s="214"/>
      <c r="T499" s="215"/>
      <c r="AT499" s="216" t="s">
        <v>238</v>
      </c>
      <c r="AU499" s="216" t="s">
        <v>85</v>
      </c>
      <c r="AV499" s="14" t="s">
        <v>85</v>
      </c>
      <c r="AW499" s="14" t="s">
        <v>35</v>
      </c>
      <c r="AX499" s="14" t="s">
        <v>82</v>
      </c>
      <c r="AY499" s="216" t="s">
        <v>228</v>
      </c>
    </row>
    <row r="500" spans="1:65" s="2" customFormat="1" ht="44.25" customHeight="1">
      <c r="A500" s="36"/>
      <c r="B500" s="37"/>
      <c r="C500" s="228" t="s">
        <v>523</v>
      </c>
      <c r="D500" s="228" t="s">
        <v>395</v>
      </c>
      <c r="E500" s="229" t="s">
        <v>785</v>
      </c>
      <c r="F500" s="230" t="s">
        <v>786</v>
      </c>
      <c r="G500" s="231" t="s">
        <v>275</v>
      </c>
      <c r="H500" s="232">
        <v>14.501</v>
      </c>
      <c r="I500" s="233"/>
      <c r="J500" s="234">
        <f>ROUND(I500*H500,2)</f>
        <v>0</v>
      </c>
      <c r="K500" s="230" t="s">
        <v>234</v>
      </c>
      <c r="L500" s="235"/>
      <c r="M500" s="236" t="s">
        <v>28</v>
      </c>
      <c r="N500" s="237" t="s">
        <v>45</v>
      </c>
      <c r="O500" s="66"/>
      <c r="P500" s="186">
        <f>O500*H500</f>
        <v>0</v>
      </c>
      <c r="Q500" s="186">
        <v>0.0054</v>
      </c>
      <c r="R500" s="186">
        <f>Q500*H500</f>
        <v>0.0783054</v>
      </c>
      <c r="S500" s="186">
        <v>0</v>
      </c>
      <c r="T500" s="187">
        <f>S500*H500</f>
        <v>0</v>
      </c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R500" s="188" t="s">
        <v>420</v>
      </c>
      <c r="AT500" s="188" t="s">
        <v>395</v>
      </c>
      <c r="AU500" s="188" t="s">
        <v>85</v>
      </c>
      <c r="AY500" s="19" t="s">
        <v>228</v>
      </c>
      <c r="BE500" s="189">
        <f>IF(N500="základní",J500,0)</f>
        <v>0</v>
      </c>
      <c r="BF500" s="189">
        <f>IF(N500="snížená",J500,0)</f>
        <v>0</v>
      </c>
      <c r="BG500" s="189">
        <f>IF(N500="zákl. přenesená",J500,0)</f>
        <v>0</v>
      </c>
      <c r="BH500" s="189">
        <f>IF(N500="sníž. přenesená",J500,0)</f>
        <v>0</v>
      </c>
      <c r="BI500" s="189">
        <f>IF(N500="nulová",J500,0)</f>
        <v>0</v>
      </c>
      <c r="BJ500" s="19" t="s">
        <v>82</v>
      </c>
      <c r="BK500" s="189">
        <f>ROUND(I500*H500,2)</f>
        <v>0</v>
      </c>
      <c r="BL500" s="19" t="s">
        <v>320</v>
      </c>
      <c r="BM500" s="188" t="s">
        <v>1495</v>
      </c>
    </row>
    <row r="501" spans="2:51" s="14" customFormat="1" ht="11.25">
      <c r="B501" s="206"/>
      <c r="C501" s="207"/>
      <c r="D501" s="197" t="s">
        <v>238</v>
      </c>
      <c r="E501" s="208" t="s">
        <v>28</v>
      </c>
      <c r="F501" s="209" t="s">
        <v>1496</v>
      </c>
      <c r="G501" s="207"/>
      <c r="H501" s="210">
        <v>14.501</v>
      </c>
      <c r="I501" s="211"/>
      <c r="J501" s="207"/>
      <c r="K501" s="207"/>
      <c r="L501" s="212"/>
      <c r="M501" s="213"/>
      <c r="N501" s="214"/>
      <c r="O501" s="214"/>
      <c r="P501" s="214"/>
      <c r="Q501" s="214"/>
      <c r="R501" s="214"/>
      <c r="S501" s="214"/>
      <c r="T501" s="215"/>
      <c r="AT501" s="216" t="s">
        <v>238</v>
      </c>
      <c r="AU501" s="216" t="s">
        <v>85</v>
      </c>
      <c r="AV501" s="14" t="s">
        <v>85</v>
      </c>
      <c r="AW501" s="14" t="s">
        <v>35</v>
      </c>
      <c r="AX501" s="14" t="s">
        <v>82</v>
      </c>
      <c r="AY501" s="216" t="s">
        <v>228</v>
      </c>
    </row>
    <row r="502" spans="1:65" s="2" customFormat="1" ht="37.9" customHeight="1">
      <c r="A502" s="36"/>
      <c r="B502" s="37"/>
      <c r="C502" s="177" t="s">
        <v>528</v>
      </c>
      <c r="D502" s="177" t="s">
        <v>230</v>
      </c>
      <c r="E502" s="178" t="s">
        <v>795</v>
      </c>
      <c r="F502" s="179" t="s">
        <v>796</v>
      </c>
      <c r="G502" s="180" t="s">
        <v>283</v>
      </c>
      <c r="H502" s="181">
        <v>1</v>
      </c>
      <c r="I502" s="182"/>
      <c r="J502" s="183">
        <f>ROUND(I502*H502,2)</f>
        <v>0</v>
      </c>
      <c r="K502" s="179" t="s">
        <v>28</v>
      </c>
      <c r="L502" s="41"/>
      <c r="M502" s="184" t="s">
        <v>28</v>
      </c>
      <c r="N502" s="185" t="s">
        <v>45</v>
      </c>
      <c r="O502" s="66"/>
      <c r="P502" s="186">
        <f>O502*H502</f>
        <v>0</v>
      </c>
      <c r="Q502" s="186">
        <v>0</v>
      </c>
      <c r="R502" s="186">
        <f>Q502*H502</f>
        <v>0</v>
      </c>
      <c r="S502" s="186">
        <v>0</v>
      </c>
      <c r="T502" s="187">
        <f>S502*H502</f>
        <v>0</v>
      </c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R502" s="188" t="s">
        <v>320</v>
      </c>
      <c r="AT502" s="188" t="s">
        <v>230</v>
      </c>
      <c r="AU502" s="188" t="s">
        <v>85</v>
      </c>
      <c r="AY502" s="19" t="s">
        <v>228</v>
      </c>
      <c r="BE502" s="189">
        <f>IF(N502="základní",J502,0)</f>
        <v>0</v>
      </c>
      <c r="BF502" s="189">
        <f>IF(N502="snížená",J502,0)</f>
        <v>0</v>
      </c>
      <c r="BG502" s="189">
        <f>IF(N502="zákl. přenesená",J502,0)</f>
        <v>0</v>
      </c>
      <c r="BH502" s="189">
        <f>IF(N502="sníž. přenesená",J502,0)</f>
        <v>0</v>
      </c>
      <c r="BI502" s="189">
        <f>IF(N502="nulová",J502,0)</f>
        <v>0</v>
      </c>
      <c r="BJ502" s="19" t="s">
        <v>82</v>
      </c>
      <c r="BK502" s="189">
        <f>ROUND(I502*H502,2)</f>
        <v>0</v>
      </c>
      <c r="BL502" s="19" t="s">
        <v>320</v>
      </c>
      <c r="BM502" s="188" t="s">
        <v>1497</v>
      </c>
    </row>
    <row r="503" spans="2:51" s="13" customFormat="1" ht="11.25">
      <c r="B503" s="195"/>
      <c r="C503" s="196"/>
      <c r="D503" s="197" t="s">
        <v>238</v>
      </c>
      <c r="E503" s="198" t="s">
        <v>28</v>
      </c>
      <c r="F503" s="199" t="s">
        <v>1300</v>
      </c>
      <c r="G503" s="196"/>
      <c r="H503" s="198" t="s">
        <v>28</v>
      </c>
      <c r="I503" s="200"/>
      <c r="J503" s="196"/>
      <c r="K503" s="196"/>
      <c r="L503" s="201"/>
      <c r="M503" s="202"/>
      <c r="N503" s="203"/>
      <c r="O503" s="203"/>
      <c r="P503" s="203"/>
      <c r="Q503" s="203"/>
      <c r="R503" s="203"/>
      <c r="S503" s="203"/>
      <c r="T503" s="204"/>
      <c r="AT503" s="205" t="s">
        <v>238</v>
      </c>
      <c r="AU503" s="205" t="s">
        <v>85</v>
      </c>
      <c r="AV503" s="13" t="s">
        <v>82</v>
      </c>
      <c r="AW503" s="13" t="s">
        <v>35</v>
      </c>
      <c r="AX503" s="13" t="s">
        <v>74</v>
      </c>
      <c r="AY503" s="205" t="s">
        <v>228</v>
      </c>
    </row>
    <row r="504" spans="2:51" s="14" customFormat="1" ht="11.25">
      <c r="B504" s="206"/>
      <c r="C504" s="207"/>
      <c r="D504" s="197" t="s">
        <v>238</v>
      </c>
      <c r="E504" s="208" t="s">
        <v>28</v>
      </c>
      <c r="F504" s="209" t="s">
        <v>82</v>
      </c>
      <c r="G504" s="207"/>
      <c r="H504" s="210">
        <v>1</v>
      </c>
      <c r="I504" s="211"/>
      <c r="J504" s="207"/>
      <c r="K504" s="207"/>
      <c r="L504" s="212"/>
      <c r="M504" s="213"/>
      <c r="N504" s="214"/>
      <c r="O504" s="214"/>
      <c r="P504" s="214"/>
      <c r="Q504" s="214"/>
      <c r="R504" s="214"/>
      <c r="S504" s="214"/>
      <c r="T504" s="215"/>
      <c r="AT504" s="216" t="s">
        <v>238</v>
      </c>
      <c r="AU504" s="216" t="s">
        <v>85</v>
      </c>
      <c r="AV504" s="14" t="s">
        <v>85</v>
      </c>
      <c r="AW504" s="14" t="s">
        <v>35</v>
      </c>
      <c r="AX504" s="14" t="s">
        <v>82</v>
      </c>
      <c r="AY504" s="216" t="s">
        <v>228</v>
      </c>
    </row>
    <row r="505" spans="1:65" s="2" customFormat="1" ht="37.9" customHeight="1">
      <c r="A505" s="36"/>
      <c r="B505" s="37"/>
      <c r="C505" s="177" t="s">
        <v>533</v>
      </c>
      <c r="D505" s="177" t="s">
        <v>230</v>
      </c>
      <c r="E505" s="178" t="s">
        <v>1498</v>
      </c>
      <c r="F505" s="179" t="s">
        <v>1499</v>
      </c>
      <c r="G505" s="180" t="s">
        <v>275</v>
      </c>
      <c r="H505" s="181">
        <v>12.084</v>
      </c>
      <c r="I505" s="182"/>
      <c r="J505" s="183">
        <f>ROUND(I505*H505,2)</f>
        <v>0</v>
      </c>
      <c r="K505" s="179" t="s">
        <v>234</v>
      </c>
      <c r="L505" s="41"/>
      <c r="M505" s="184" t="s">
        <v>28</v>
      </c>
      <c r="N505" s="185" t="s">
        <v>45</v>
      </c>
      <c r="O505" s="66"/>
      <c r="P505" s="186">
        <f>O505*H505</f>
        <v>0</v>
      </c>
      <c r="Q505" s="186">
        <v>0</v>
      </c>
      <c r="R505" s="186">
        <f>Q505*H505</f>
        <v>0</v>
      </c>
      <c r="S505" s="186">
        <v>0</v>
      </c>
      <c r="T505" s="187">
        <f>S505*H505</f>
        <v>0</v>
      </c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R505" s="188" t="s">
        <v>320</v>
      </c>
      <c r="AT505" s="188" t="s">
        <v>230</v>
      </c>
      <c r="AU505" s="188" t="s">
        <v>85</v>
      </c>
      <c r="AY505" s="19" t="s">
        <v>228</v>
      </c>
      <c r="BE505" s="189">
        <f>IF(N505="základní",J505,0)</f>
        <v>0</v>
      </c>
      <c r="BF505" s="189">
        <f>IF(N505="snížená",J505,0)</f>
        <v>0</v>
      </c>
      <c r="BG505" s="189">
        <f>IF(N505="zákl. přenesená",J505,0)</f>
        <v>0</v>
      </c>
      <c r="BH505" s="189">
        <f>IF(N505="sníž. přenesená",J505,0)</f>
        <v>0</v>
      </c>
      <c r="BI505" s="189">
        <f>IF(N505="nulová",J505,0)</f>
        <v>0</v>
      </c>
      <c r="BJ505" s="19" t="s">
        <v>82</v>
      </c>
      <c r="BK505" s="189">
        <f>ROUND(I505*H505,2)</f>
        <v>0</v>
      </c>
      <c r="BL505" s="19" t="s">
        <v>320</v>
      </c>
      <c r="BM505" s="188" t="s">
        <v>1500</v>
      </c>
    </row>
    <row r="506" spans="1:47" s="2" customFormat="1" ht="11.25">
      <c r="A506" s="36"/>
      <c r="B506" s="37"/>
      <c r="C506" s="38"/>
      <c r="D506" s="190" t="s">
        <v>236</v>
      </c>
      <c r="E506" s="38"/>
      <c r="F506" s="191" t="s">
        <v>1501</v>
      </c>
      <c r="G506" s="38"/>
      <c r="H506" s="38"/>
      <c r="I506" s="192"/>
      <c r="J506" s="38"/>
      <c r="K506" s="38"/>
      <c r="L506" s="41"/>
      <c r="M506" s="193"/>
      <c r="N506" s="194"/>
      <c r="O506" s="66"/>
      <c r="P506" s="66"/>
      <c r="Q506" s="66"/>
      <c r="R506" s="66"/>
      <c r="S506" s="66"/>
      <c r="T506" s="67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T506" s="19" t="s">
        <v>236</v>
      </c>
      <c r="AU506" s="19" t="s">
        <v>85</v>
      </c>
    </row>
    <row r="507" spans="2:51" s="14" customFormat="1" ht="11.25">
      <c r="B507" s="206"/>
      <c r="C507" s="207"/>
      <c r="D507" s="197" t="s">
        <v>238</v>
      </c>
      <c r="E507" s="208" t="s">
        <v>28</v>
      </c>
      <c r="F507" s="209" t="s">
        <v>1200</v>
      </c>
      <c r="G507" s="207"/>
      <c r="H507" s="210">
        <v>12.084</v>
      </c>
      <c r="I507" s="211"/>
      <c r="J507" s="207"/>
      <c r="K507" s="207"/>
      <c r="L507" s="212"/>
      <c r="M507" s="213"/>
      <c r="N507" s="214"/>
      <c r="O507" s="214"/>
      <c r="P507" s="214"/>
      <c r="Q507" s="214"/>
      <c r="R507" s="214"/>
      <c r="S507" s="214"/>
      <c r="T507" s="215"/>
      <c r="AT507" s="216" t="s">
        <v>238</v>
      </c>
      <c r="AU507" s="216" t="s">
        <v>85</v>
      </c>
      <c r="AV507" s="14" t="s">
        <v>85</v>
      </c>
      <c r="AW507" s="14" t="s">
        <v>35</v>
      </c>
      <c r="AX507" s="14" t="s">
        <v>82</v>
      </c>
      <c r="AY507" s="216" t="s">
        <v>228</v>
      </c>
    </row>
    <row r="508" spans="1:65" s="2" customFormat="1" ht="37.9" customHeight="1">
      <c r="A508" s="36"/>
      <c r="B508" s="37"/>
      <c r="C508" s="177" t="s">
        <v>537</v>
      </c>
      <c r="D508" s="177" t="s">
        <v>230</v>
      </c>
      <c r="E508" s="178" t="s">
        <v>1502</v>
      </c>
      <c r="F508" s="179" t="s">
        <v>1503</v>
      </c>
      <c r="G508" s="180" t="s">
        <v>275</v>
      </c>
      <c r="H508" s="181">
        <v>12.084</v>
      </c>
      <c r="I508" s="182"/>
      <c r="J508" s="183">
        <f>ROUND(I508*H508,2)</f>
        <v>0</v>
      </c>
      <c r="K508" s="179" t="s">
        <v>234</v>
      </c>
      <c r="L508" s="41"/>
      <c r="M508" s="184" t="s">
        <v>28</v>
      </c>
      <c r="N508" s="185" t="s">
        <v>45</v>
      </c>
      <c r="O508" s="66"/>
      <c r="P508" s="186">
        <f>O508*H508</f>
        <v>0</v>
      </c>
      <c r="Q508" s="186">
        <v>0</v>
      </c>
      <c r="R508" s="186">
        <f>Q508*H508</f>
        <v>0</v>
      </c>
      <c r="S508" s="186">
        <v>0</v>
      </c>
      <c r="T508" s="187">
        <f>S508*H508</f>
        <v>0</v>
      </c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R508" s="188" t="s">
        <v>320</v>
      </c>
      <c r="AT508" s="188" t="s">
        <v>230</v>
      </c>
      <c r="AU508" s="188" t="s">
        <v>85</v>
      </c>
      <c r="AY508" s="19" t="s">
        <v>228</v>
      </c>
      <c r="BE508" s="189">
        <f>IF(N508="základní",J508,0)</f>
        <v>0</v>
      </c>
      <c r="BF508" s="189">
        <f>IF(N508="snížená",J508,0)</f>
        <v>0</v>
      </c>
      <c r="BG508" s="189">
        <f>IF(N508="zákl. přenesená",J508,0)</f>
        <v>0</v>
      </c>
      <c r="BH508" s="189">
        <f>IF(N508="sníž. přenesená",J508,0)</f>
        <v>0</v>
      </c>
      <c r="BI508" s="189">
        <f>IF(N508="nulová",J508,0)</f>
        <v>0</v>
      </c>
      <c r="BJ508" s="19" t="s">
        <v>82</v>
      </c>
      <c r="BK508" s="189">
        <f>ROUND(I508*H508,2)</f>
        <v>0</v>
      </c>
      <c r="BL508" s="19" t="s">
        <v>320</v>
      </c>
      <c r="BM508" s="188" t="s">
        <v>1504</v>
      </c>
    </row>
    <row r="509" spans="1:47" s="2" customFormat="1" ht="11.25">
      <c r="A509" s="36"/>
      <c r="B509" s="37"/>
      <c r="C509" s="38"/>
      <c r="D509" s="190" t="s">
        <v>236</v>
      </c>
      <c r="E509" s="38"/>
      <c r="F509" s="191" t="s">
        <v>1505</v>
      </c>
      <c r="G509" s="38"/>
      <c r="H509" s="38"/>
      <c r="I509" s="192"/>
      <c r="J509" s="38"/>
      <c r="K509" s="38"/>
      <c r="L509" s="41"/>
      <c r="M509" s="193"/>
      <c r="N509" s="194"/>
      <c r="O509" s="66"/>
      <c r="P509" s="66"/>
      <c r="Q509" s="66"/>
      <c r="R509" s="66"/>
      <c r="S509" s="66"/>
      <c r="T509" s="67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T509" s="19" t="s">
        <v>236</v>
      </c>
      <c r="AU509" s="19" t="s">
        <v>85</v>
      </c>
    </row>
    <row r="510" spans="2:51" s="14" customFormat="1" ht="11.25">
      <c r="B510" s="206"/>
      <c r="C510" s="207"/>
      <c r="D510" s="197" t="s">
        <v>238</v>
      </c>
      <c r="E510" s="208" t="s">
        <v>28</v>
      </c>
      <c r="F510" s="209" t="s">
        <v>1200</v>
      </c>
      <c r="G510" s="207"/>
      <c r="H510" s="210">
        <v>12.084</v>
      </c>
      <c r="I510" s="211"/>
      <c r="J510" s="207"/>
      <c r="K510" s="207"/>
      <c r="L510" s="212"/>
      <c r="M510" s="213"/>
      <c r="N510" s="214"/>
      <c r="O510" s="214"/>
      <c r="P510" s="214"/>
      <c r="Q510" s="214"/>
      <c r="R510" s="214"/>
      <c r="S510" s="214"/>
      <c r="T510" s="215"/>
      <c r="AT510" s="216" t="s">
        <v>238</v>
      </c>
      <c r="AU510" s="216" t="s">
        <v>85</v>
      </c>
      <c r="AV510" s="14" t="s">
        <v>85</v>
      </c>
      <c r="AW510" s="14" t="s">
        <v>35</v>
      </c>
      <c r="AX510" s="14" t="s">
        <v>82</v>
      </c>
      <c r="AY510" s="216" t="s">
        <v>228</v>
      </c>
    </row>
    <row r="511" spans="1:65" s="2" customFormat="1" ht="49.15" customHeight="1">
      <c r="A511" s="36"/>
      <c r="B511" s="37"/>
      <c r="C511" s="177" t="s">
        <v>541</v>
      </c>
      <c r="D511" s="177" t="s">
        <v>230</v>
      </c>
      <c r="E511" s="178" t="s">
        <v>798</v>
      </c>
      <c r="F511" s="179" t="s">
        <v>799</v>
      </c>
      <c r="G511" s="180" t="s">
        <v>264</v>
      </c>
      <c r="H511" s="181">
        <v>0.087</v>
      </c>
      <c r="I511" s="182"/>
      <c r="J511" s="183">
        <f>ROUND(I511*H511,2)</f>
        <v>0</v>
      </c>
      <c r="K511" s="179" t="s">
        <v>234</v>
      </c>
      <c r="L511" s="41"/>
      <c r="M511" s="184" t="s">
        <v>28</v>
      </c>
      <c r="N511" s="185" t="s">
        <v>45</v>
      </c>
      <c r="O511" s="66"/>
      <c r="P511" s="186">
        <f>O511*H511</f>
        <v>0</v>
      </c>
      <c r="Q511" s="186">
        <v>0</v>
      </c>
      <c r="R511" s="186">
        <f>Q511*H511</f>
        <v>0</v>
      </c>
      <c r="S511" s="186">
        <v>0</v>
      </c>
      <c r="T511" s="187">
        <f>S511*H511</f>
        <v>0</v>
      </c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R511" s="188" t="s">
        <v>320</v>
      </c>
      <c r="AT511" s="188" t="s">
        <v>230</v>
      </c>
      <c r="AU511" s="188" t="s">
        <v>85</v>
      </c>
      <c r="AY511" s="19" t="s">
        <v>228</v>
      </c>
      <c r="BE511" s="189">
        <f>IF(N511="základní",J511,0)</f>
        <v>0</v>
      </c>
      <c r="BF511" s="189">
        <f>IF(N511="snížená",J511,0)</f>
        <v>0</v>
      </c>
      <c r="BG511" s="189">
        <f>IF(N511="zákl. přenesená",J511,0)</f>
        <v>0</v>
      </c>
      <c r="BH511" s="189">
        <f>IF(N511="sníž. přenesená",J511,0)</f>
        <v>0</v>
      </c>
      <c r="BI511" s="189">
        <f>IF(N511="nulová",J511,0)</f>
        <v>0</v>
      </c>
      <c r="BJ511" s="19" t="s">
        <v>82</v>
      </c>
      <c r="BK511" s="189">
        <f>ROUND(I511*H511,2)</f>
        <v>0</v>
      </c>
      <c r="BL511" s="19" t="s">
        <v>320</v>
      </c>
      <c r="BM511" s="188" t="s">
        <v>1506</v>
      </c>
    </row>
    <row r="512" spans="1:47" s="2" customFormat="1" ht="11.25">
      <c r="A512" s="36"/>
      <c r="B512" s="37"/>
      <c r="C512" s="38"/>
      <c r="D512" s="190" t="s">
        <v>236</v>
      </c>
      <c r="E512" s="38"/>
      <c r="F512" s="191" t="s">
        <v>801</v>
      </c>
      <c r="G512" s="38"/>
      <c r="H512" s="38"/>
      <c r="I512" s="192"/>
      <c r="J512" s="38"/>
      <c r="K512" s="38"/>
      <c r="L512" s="41"/>
      <c r="M512" s="193"/>
      <c r="N512" s="194"/>
      <c r="O512" s="66"/>
      <c r="P512" s="66"/>
      <c r="Q512" s="66"/>
      <c r="R512" s="66"/>
      <c r="S512" s="66"/>
      <c r="T512" s="67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T512" s="19" t="s">
        <v>236</v>
      </c>
      <c r="AU512" s="19" t="s">
        <v>85</v>
      </c>
    </row>
    <row r="513" spans="1:65" s="2" customFormat="1" ht="55.5" customHeight="1">
      <c r="A513" s="36"/>
      <c r="B513" s="37"/>
      <c r="C513" s="177" t="s">
        <v>548</v>
      </c>
      <c r="D513" s="177" t="s">
        <v>230</v>
      </c>
      <c r="E513" s="178" t="s">
        <v>802</v>
      </c>
      <c r="F513" s="179" t="s">
        <v>803</v>
      </c>
      <c r="G513" s="180" t="s">
        <v>264</v>
      </c>
      <c r="H513" s="181">
        <v>0.087</v>
      </c>
      <c r="I513" s="182"/>
      <c r="J513" s="183">
        <f>ROUND(I513*H513,2)</f>
        <v>0</v>
      </c>
      <c r="K513" s="179" t="s">
        <v>234</v>
      </c>
      <c r="L513" s="41"/>
      <c r="M513" s="184" t="s">
        <v>28</v>
      </c>
      <c r="N513" s="185" t="s">
        <v>45</v>
      </c>
      <c r="O513" s="66"/>
      <c r="P513" s="186">
        <f>O513*H513</f>
        <v>0</v>
      </c>
      <c r="Q513" s="186">
        <v>0</v>
      </c>
      <c r="R513" s="186">
        <f>Q513*H513</f>
        <v>0</v>
      </c>
      <c r="S513" s="186">
        <v>0</v>
      </c>
      <c r="T513" s="187">
        <f>S513*H513</f>
        <v>0</v>
      </c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R513" s="188" t="s">
        <v>320</v>
      </c>
      <c r="AT513" s="188" t="s">
        <v>230</v>
      </c>
      <c r="AU513" s="188" t="s">
        <v>85</v>
      </c>
      <c r="AY513" s="19" t="s">
        <v>228</v>
      </c>
      <c r="BE513" s="189">
        <f>IF(N513="základní",J513,0)</f>
        <v>0</v>
      </c>
      <c r="BF513" s="189">
        <f>IF(N513="snížená",J513,0)</f>
        <v>0</v>
      </c>
      <c r="BG513" s="189">
        <f>IF(N513="zákl. přenesená",J513,0)</f>
        <v>0</v>
      </c>
      <c r="BH513" s="189">
        <f>IF(N513="sníž. přenesená",J513,0)</f>
        <v>0</v>
      </c>
      <c r="BI513" s="189">
        <f>IF(N513="nulová",J513,0)</f>
        <v>0</v>
      </c>
      <c r="BJ513" s="19" t="s">
        <v>82</v>
      </c>
      <c r="BK513" s="189">
        <f>ROUND(I513*H513,2)</f>
        <v>0</v>
      </c>
      <c r="BL513" s="19" t="s">
        <v>320</v>
      </c>
      <c r="BM513" s="188" t="s">
        <v>1507</v>
      </c>
    </row>
    <row r="514" spans="1:47" s="2" customFormat="1" ht="11.25">
      <c r="A514" s="36"/>
      <c r="B514" s="37"/>
      <c r="C514" s="38"/>
      <c r="D514" s="190" t="s">
        <v>236</v>
      </c>
      <c r="E514" s="38"/>
      <c r="F514" s="191" t="s">
        <v>805</v>
      </c>
      <c r="G514" s="38"/>
      <c r="H514" s="38"/>
      <c r="I514" s="192"/>
      <c r="J514" s="38"/>
      <c r="K514" s="38"/>
      <c r="L514" s="41"/>
      <c r="M514" s="193"/>
      <c r="N514" s="194"/>
      <c r="O514" s="66"/>
      <c r="P514" s="66"/>
      <c r="Q514" s="66"/>
      <c r="R514" s="66"/>
      <c r="S514" s="66"/>
      <c r="T514" s="67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T514" s="19" t="s">
        <v>236</v>
      </c>
      <c r="AU514" s="19" t="s">
        <v>85</v>
      </c>
    </row>
    <row r="515" spans="2:63" s="12" customFormat="1" ht="22.9" customHeight="1">
      <c r="B515" s="161"/>
      <c r="C515" s="162"/>
      <c r="D515" s="163" t="s">
        <v>73</v>
      </c>
      <c r="E515" s="175" t="s">
        <v>806</v>
      </c>
      <c r="F515" s="175" t="s">
        <v>807</v>
      </c>
      <c r="G515" s="162"/>
      <c r="H515" s="162"/>
      <c r="I515" s="165"/>
      <c r="J515" s="176">
        <f>BK515</f>
        <v>0</v>
      </c>
      <c r="K515" s="162"/>
      <c r="L515" s="167"/>
      <c r="M515" s="168"/>
      <c r="N515" s="169"/>
      <c r="O515" s="169"/>
      <c r="P515" s="170">
        <f>SUM(P516:P555)</f>
        <v>0</v>
      </c>
      <c r="Q515" s="169"/>
      <c r="R515" s="170">
        <f>SUM(R516:R555)</f>
        <v>0.005918400000000001</v>
      </c>
      <c r="S515" s="169"/>
      <c r="T515" s="171">
        <f>SUM(T516:T555)</f>
        <v>0</v>
      </c>
      <c r="AR515" s="172" t="s">
        <v>85</v>
      </c>
      <c r="AT515" s="173" t="s">
        <v>73</v>
      </c>
      <c r="AU515" s="173" t="s">
        <v>82</v>
      </c>
      <c r="AY515" s="172" t="s">
        <v>228</v>
      </c>
      <c r="BK515" s="174">
        <f>SUM(BK516:BK555)</f>
        <v>0</v>
      </c>
    </row>
    <row r="516" spans="1:65" s="2" customFormat="1" ht="66.75" customHeight="1">
      <c r="A516" s="36"/>
      <c r="B516" s="37"/>
      <c r="C516" s="177" t="s">
        <v>558</v>
      </c>
      <c r="D516" s="177" t="s">
        <v>230</v>
      </c>
      <c r="E516" s="178" t="s">
        <v>1508</v>
      </c>
      <c r="F516" s="179" t="s">
        <v>1509</v>
      </c>
      <c r="G516" s="180" t="s">
        <v>323</v>
      </c>
      <c r="H516" s="181">
        <v>12.65</v>
      </c>
      <c r="I516" s="182"/>
      <c r="J516" s="183">
        <f>ROUND(I516*H516,2)</f>
        <v>0</v>
      </c>
      <c r="K516" s="179" t="s">
        <v>234</v>
      </c>
      <c r="L516" s="41"/>
      <c r="M516" s="184" t="s">
        <v>28</v>
      </c>
      <c r="N516" s="185" t="s">
        <v>45</v>
      </c>
      <c r="O516" s="66"/>
      <c r="P516" s="186">
        <f>O516*H516</f>
        <v>0</v>
      </c>
      <c r="Q516" s="186">
        <v>6E-05</v>
      </c>
      <c r="R516" s="186">
        <f>Q516*H516</f>
        <v>0.000759</v>
      </c>
      <c r="S516" s="186">
        <v>0</v>
      </c>
      <c r="T516" s="187">
        <f>S516*H516</f>
        <v>0</v>
      </c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R516" s="188" t="s">
        <v>320</v>
      </c>
      <c r="AT516" s="188" t="s">
        <v>230</v>
      </c>
      <c r="AU516" s="188" t="s">
        <v>85</v>
      </c>
      <c r="AY516" s="19" t="s">
        <v>228</v>
      </c>
      <c r="BE516" s="189">
        <f>IF(N516="základní",J516,0)</f>
        <v>0</v>
      </c>
      <c r="BF516" s="189">
        <f>IF(N516="snížená",J516,0)</f>
        <v>0</v>
      </c>
      <c r="BG516" s="189">
        <f>IF(N516="zákl. přenesená",J516,0)</f>
        <v>0</v>
      </c>
      <c r="BH516" s="189">
        <f>IF(N516="sníž. přenesená",J516,0)</f>
        <v>0</v>
      </c>
      <c r="BI516" s="189">
        <f>IF(N516="nulová",J516,0)</f>
        <v>0</v>
      </c>
      <c r="BJ516" s="19" t="s">
        <v>82</v>
      </c>
      <c r="BK516" s="189">
        <f>ROUND(I516*H516,2)</f>
        <v>0</v>
      </c>
      <c r="BL516" s="19" t="s">
        <v>320</v>
      </c>
      <c r="BM516" s="188" t="s">
        <v>1510</v>
      </c>
    </row>
    <row r="517" spans="1:47" s="2" customFormat="1" ht="11.25">
      <c r="A517" s="36"/>
      <c r="B517" s="37"/>
      <c r="C517" s="38"/>
      <c r="D517" s="190" t="s">
        <v>236</v>
      </c>
      <c r="E517" s="38"/>
      <c r="F517" s="191" t="s">
        <v>1511</v>
      </c>
      <c r="G517" s="38"/>
      <c r="H517" s="38"/>
      <c r="I517" s="192"/>
      <c r="J517" s="38"/>
      <c r="K517" s="38"/>
      <c r="L517" s="41"/>
      <c r="M517" s="193"/>
      <c r="N517" s="194"/>
      <c r="O517" s="66"/>
      <c r="P517" s="66"/>
      <c r="Q517" s="66"/>
      <c r="R517" s="66"/>
      <c r="S517" s="66"/>
      <c r="T517" s="67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T517" s="19" t="s">
        <v>236</v>
      </c>
      <c r="AU517" s="19" t="s">
        <v>85</v>
      </c>
    </row>
    <row r="518" spans="2:51" s="13" customFormat="1" ht="11.25">
      <c r="B518" s="195"/>
      <c r="C518" s="196"/>
      <c r="D518" s="197" t="s">
        <v>238</v>
      </c>
      <c r="E518" s="198" t="s">
        <v>28</v>
      </c>
      <c r="F518" s="199" t="s">
        <v>1227</v>
      </c>
      <c r="G518" s="196"/>
      <c r="H518" s="198" t="s">
        <v>28</v>
      </c>
      <c r="I518" s="200"/>
      <c r="J518" s="196"/>
      <c r="K518" s="196"/>
      <c r="L518" s="201"/>
      <c r="M518" s="202"/>
      <c r="N518" s="203"/>
      <c r="O518" s="203"/>
      <c r="P518" s="203"/>
      <c r="Q518" s="203"/>
      <c r="R518" s="203"/>
      <c r="S518" s="203"/>
      <c r="T518" s="204"/>
      <c r="AT518" s="205" t="s">
        <v>238</v>
      </c>
      <c r="AU518" s="205" t="s">
        <v>85</v>
      </c>
      <c r="AV518" s="13" t="s">
        <v>82</v>
      </c>
      <c r="AW518" s="13" t="s">
        <v>35</v>
      </c>
      <c r="AX518" s="13" t="s">
        <v>74</v>
      </c>
      <c r="AY518" s="205" t="s">
        <v>228</v>
      </c>
    </row>
    <row r="519" spans="2:51" s="13" customFormat="1" ht="11.25">
      <c r="B519" s="195"/>
      <c r="C519" s="196"/>
      <c r="D519" s="197" t="s">
        <v>238</v>
      </c>
      <c r="E519" s="198" t="s">
        <v>28</v>
      </c>
      <c r="F519" s="199" t="s">
        <v>1300</v>
      </c>
      <c r="G519" s="196"/>
      <c r="H519" s="198" t="s">
        <v>28</v>
      </c>
      <c r="I519" s="200"/>
      <c r="J519" s="196"/>
      <c r="K519" s="196"/>
      <c r="L519" s="201"/>
      <c r="M519" s="202"/>
      <c r="N519" s="203"/>
      <c r="O519" s="203"/>
      <c r="P519" s="203"/>
      <c r="Q519" s="203"/>
      <c r="R519" s="203"/>
      <c r="S519" s="203"/>
      <c r="T519" s="204"/>
      <c r="AT519" s="205" t="s">
        <v>238</v>
      </c>
      <c r="AU519" s="205" t="s">
        <v>85</v>
      </c>
      <c r="AV519" s="13" t="s">
        <v>82</v>
      </c>
      <c r="AW519" s="13" t="s">
        <v>35</v>
      </c>
      <c r="AX519" s="13" t="s">
        <v>74</v>
      </c>
      <c r="AY519" s="205" t="s">
        <v>228</v>
      </c>
    </row>
    <row r="520" spans="2:51" s="13" customFormat="1" ht="11.25">
      <c r="B520" s="195"/>
      <c r="C520" s="196"/>
      <c r="D520" s="197" t="s">
        <v>238</v>
      </c>
      <c r="E520" s="198" t="s">
        <v>28</v>
      </c>
      <c r="F520" s="199" t="s">
        <v>1512</v>
      </c>
      <c r="G520" s="196"/>
      <c r="H520" s="198" t="s">
        <v>28</v>
      </c>
      <c r="I520" s="200"/>
      <c r="J520" s="196"/>
      <c r="K520" s="196"/>
      <c r="L520" s="201"/>
      <c r="M520" s="202"/>
      <c r="N520" s="203"/>
      <c r="O520" s="203"/>
      <c r="P520" s="203"/>
      <c r="Q520" s="203"/>
      <c r="R520" s="203"/>
      <c r="S520" s="203"/>
      <c r="T520" s="204"/>
      <c r="AT520" s="205" t="s">
        <v>238</v>
      </c>
      <c r="AU520" s="205" t="s">
        <v>85</v>
      </c>
      <c r="AV520" s="13" t="s">
        <v>82</v>
      </c>
      <c r="AW520" s="13" t="s">
        <v>35</v>
      </c>
      <c r="AX520" s="13" t="s">
        <v>74</v>
      </c>
      <c r="AY520" s="205" t="s">
        <v>228</v>
      </c>
    </row>
    <row r="521" spans="2:51" s="14" customFormat="1" ht="11.25">
      <c r="B521" s="206"/>
      <c r="C521" s="207"/>
      <c r="D521" s="197" t="s">
        <v>238</v>
      </c>
      <c r="E521" s="208" t="s">
        <v>28</v>
      </c>
      <c r="F521" s="209" t="s">
        <v>85</v>
      </c>
      <c r="G521" s="207"/>
      <c r="H521" s="210">
        <v>2</v>
      </c>
      <c r="I521" s="211"/>
      <c r="J521" s="207"/>
      <c r="K521" s="207"/>
      <c r="L521" s="212"/>
      <c r="M521" s="213"/>
      <c r="N521" s="214"/>
      <c r="O521" s="214"/>
      <c r="P521" s="214"/>
      <c r="Q521" s="214"/>
      <c r="R521" s="214"/>
      <c r="S521" s="214"/>
      <c r="T521" s="215"/>
      <c r="AT521" s="216" t="s">
        <v>238</v>
      </c>
      <c r="AU521" s="216" t="s">
        <v>85</v>
      </c>
      <c r="AV521" s="14" t="s">
        <v>85</v>
      </c>
      <c r="AW521" s="14" t="s">
        <v>35</v>
      </c>
      <c r="AX521" s="14" t="s">
        <v>74</v>
      </c>
      <c r="AY521" s="216" t="s">
        <v>228</v>
      </c>
    </row>
    <row r="522" spans="2:51" s="13" customFormat="1" ht="11.25">
      <c r="B522" s="195"/>
      <c r="C522" s="196"/>
      <c r="D522" s="197" t="s">
        <v>238</v>
      </c>
      <c r="E522" s="198" t="s">
        <v>28</v>
      </c>
      <c r="F522" s="199" t="s">
        <v>1306</v>
      </c>
      <c r="G522" s="196"/>
      <c r="H522" s="198" t="s">
        <v>28</v>
      </c>
      <c r="I522" s="200"/>
      <c r="J522" s="196"/>
      <c r="K522" s="196"/>
      <c r="L522" s="201"/>
      <c r="M522" s="202"/>
      <c r="N522" s="203"/>
      <c r="O522" s="203"/>
      <c r="P522" s="203"/>
      <c r="Q522" s="203"/>
      <c r="R522" s="203"/>
      <c r="S522" s="203"/>
      <c r="T522" s="204"/>
      <c r="AT522" s="205" t="s">
        <v>238</v>
      </c>
      <c r="AU522" s="205" t="s">
        <v>85</v>
      </c>
      <c r="AV522" s="13" t="s">
        <v>82</v>
      </c>
      <c r="AW522" s="13" t="s">
        <v>35</v>
      </c>
      <c r="AX522" s="13" t="s">
        <v>74</v>
      </c>
      <c r="AY522" s="205" t="s">
        <v>228</v>
      </c>
    </row>
    <row r="523" spans="2:51" s="13" customFormat="1" ht="11.25">
      <c r="B523" s="195"/>
      <c r="C523" s="196"/>
      <c r="D523" s="197" t="s">
        <v>238</v>
      </c>
      <c r="E523" s="198" t="s">
        <v>28</v>
      </c>
      <c r="F523" s="199" t="s">
        <v>1513</v>
      </c>
      <c r="G523" s="196"/>
      <c r="H523" s="198" t="s">
        <v>28</v>
      </c>
      <c r="I523" s="200"/>
      <c r="J523" s="196"/>
      <c r="K523" s="196"/>
      <c r="L523" s="201"/>
      <c r="M523" s="202"/>
      <c r="N523" s="203"/>
      <c r="O523" s="203"/>
      <c r="P523" s="203"/>
      <c r="Q523" s="203"/>
      <c r="R523" s="203"/>
      <c r="S523" s="203"/>
      <c r="T523" s="204"/>
      <c r="AT523" s="205" t="s">
        <v>238</v>
      </c>
      <c r="AU523" s="205" t="s">
        <v>85</v>
      </c>
      <c r="AV523" s="13" t="s">
        <v>82</v>
      </c>
      <c r="AW523" s="13" t="s">
        <v>35</v>
      </c>
      <c r="AX523" s="13" t="s">
        <v>74</v>
      </c>
      <c r="AY523" s="205" t="s">
        <v>228</v>
      </c>
    </row>
    <row r="524" spans="2:51" s="14" customFormat="1" ht="11.25">
      <c r="B524" s="206"/>
      <c r="C524" s="207"/>
      <c r="D524" s="197" t="s">
        <v>238</v>
      </c>
      <c r="E524" s="208" t="s">
        <v>28</v>
      </c>
      <c r="F524" s="209" t="s">
        <v>1514</v>
      </c>
      <c r="G524" s="207"/>
      <c r="H524" s="210">
        <v>1.6</v>
      </c>
      <c r="I524" s="211"/>
      <c r="J524" s="207"/>
      <c r="K524" s="207"/>
      <c r="L524" s="212"/>
      <c r="M524" s="213"/>
      <c r="N524" s="214"/>
      <c r="O524" s="214"/>
      <c r="P524" s="214"/>
      <c r="Q524" s="214"/>
      <c r="R524" s="214"/>
      <c r="S524" s="214"/>
      <c r="T524" s="215"/>
      <c r="AT524" s="216" t="s">
        <v>238</v>
      </c>
      <c r="AU524" s="216" t="s">
        <v>85</v>
      </c>
      <c r="AV524" s="14" t="s">
        <v>85</v>
      </c>
      <c r="AW524" s="14" t="s">
        <v>35</v>
      </c>
      <c r="AX524" s="14" t="s">
        <v>74</v>
      </c>
      <c r="AY524" s="216" t="s">
        <v>228</v>
      </c>
    </row>
    <row r="525" spans="2:51" s="16" customFormat="1" ht="11.25">
      <c r="B525" s="238"/>
      <c r="C525" s="239"/>
      <c r="D525" s="197" t="s">
        <v>238</v>
      </c>
      <c r="E525" s="240" t="s">
        <v>28</v>
      </c>
      <c r="F525" s="241" t="s">
        <v>554</v>
      </c>
      <c r="G525" s="239"/>
      <c r="H525" s="242">
        <v>3.6</v>
      </c>
      <c r="I525" s="243"/>
      <c r="J525" s="239"/>
      <c r="K525" s="239"/>
      <c r="L525" s="244"/>
      <c r="M525" s="245"/>
      <c r="N525" s="246"/>
      <c r="O525" s="246"/>
      <c r="P525" s="246"/>
      <c r="Q525" s="246"/>
      <c r="R525" s="246"/>
      <c r="S525" s="246"/>
      <c r="T525" s="247"/>
      <c r="AT525" s="248" t="s">
        <v>238</v>
      </c>
      <c r="AU525" s="248" t="s">
        <v>85</v>
      </c>
      <c r="AV525" s="16" t="s">
        <v>246</v>
      </c>
      <c r="AW525" s="16" t="s">
        <v>35</v>
      </c>
      <c r="AX525" s="16" t="s">
        <v>74</v>
      </c>
      <c r="AY525" s="248" t="s">
        <v>228</v>
      </c>
    </row>
    <row r="526" spans="2:51" s="13" customFormat="1" ht="11.25">
      <c r="B526" s="195"/>
      <c r="C526" s="196"/>
      <c r="D526" s="197" t="s">
        <v>238</v>
      </c>
      <c r="E526" s="198" t="s">
        <v>28</v>
      </c>
      <c r="F526" s="199" t="s">
        <v>1294</v>
      </c>
      <c r="G526" s="196"/>
      <c r="H526" s="198" t="s">
        <v>28</v>
      </c>
      <c r="I526" s="200"/>
      <c r="J526" s="196"/>
      <c r="K526" s="196"/>
      <c r="L526" s="201"/>
      <c r="M526" s="202"/>
      <c r="N526" s="203"/>
      <c r="O526" s="203"/>
      <c r="P526" s="203"/>
      <c r="Q526" s="203"/>
      <c r="R526" s="203"/>
      <c r="S526" s="203"/>
      <c r="T526" s="204"/>
      <c r="AT526" s="205" t="s">
        <v>238</v>
      </c>
      <c r="AU526" s="205" t="s">
        <v>85</v>
      </c>
      <c r="AV526" s="13" t="s">
        <v>82</v>
      </c>
      <c r="AW526" s="13" t="s">
        <v>35</v>
      </c>
      <c r="AX526" s="13" t="s">
        <v>74</v>
      </c>
      <c r="AY526" s="205" t="s">
        <v>228</v>
      </c>
    </row>
    <row r="527" spans="2:51" s="13" customFormat="1" ht="11.25">
      <c r="B527" s="195"/>
      <c r="C527" s="196"/>
      <c r="D527" s="197" t="s">
        <v>238</v>
      </c>
      <c r="E527" s="198" t="s">
        <v>28</v>
      </c>
      <c r="F527" s="199" t="s">
        <v>1300</v>
      </c>
      <c r="G527" s="196"/>
      <c r="H527" s="198" t="s">
        <v>28</v>
      </c>
      <c r="I527" s="200"/>
      <c r="J527" s="196"/>
      <c r="K527" s="196"/>
      <c r="L527" s="201"/>
      <c r="M527" s="202"/>
      <c r="N527" s="203"/>
      <c r="O527" s="203"/>
      <c r="P527" s="203"/>
      <c r="Q527" s="203"/>
      <c r="R527" s="203"/>
      <c r="S527" s="203"/>
      <c r="T527" s="204"/>
      <c r="AT527" s="205" t="s">
        <v>238</v>
      </c>
      <c r="AU527" s="205" t="s">
        <v>85</v>
      </c>
      <c r="AV527" s="13" t="s">
        <v>82</v>
      </c>
      <c r="AW527" s="13" t="s">
        <v>35</v>
      </c>
      <c r="AX527" s="13" t="s">
        <v>74</v>
      </c>
      <c r="AY527" s="205" t="s">
        <v>228</v>
      </c>
    </row>
    <row r="528" spans="2:51" s="13" customFormat="1" ht="11.25">
      <c r="B528" s="195"/>
      <c r="C528" s="196"/>
      <c r="D528" s="197" t="s">
        <v>238</v>
      </c>
      <c r="E528" s="198" t="s">
        <v>28</v>
      </c>
      <c r="F528" s="199" t="s">
        <v>1515</v>
      </c>
      <c r="G528" s="196"/>
      <c r="H528" s="198" t="s">
        <v>28</v>
      </c>
      <c r="I528" s="200"/>
      <c r="J528" s="196"/>
      <c r="K528" s="196"/>
      <c r="L528" s="201"/>
      <c r="M528" s="202"/>
      <c r="N528" s="203"/>
      <c r="O528" s="203"/>
      <c r="P528" s="203"/>
      <c r="Q528" s="203"/>
      <c r="R528" s="203"/>
      <c r="S528" s="203"/>
      <c r="T528" s="204"/>
      <c r="AT528" s="205" t="s">
        <v>238</v>
      </c>
      <c r="AU528" s="205" t="s">
        <v>85</v>
      </c>
      <c r="AV528" s="13" t="s">
        <v>82</v>
      </c>
      <c r="AW528" s="13" t="s">
        <v>35</v>
      </c>
      <c r="AX528" s="13" t="s">
        <v>74</v>
      </c>
      <c r="AY528" s="205" t="s">
        <v>228</v>
      </c>
    </row>
    <row r="529" spans="2:51" s="14" customFormat="1" ht="11.25">
      <c r="B529" s="206"/>
      <c r="C529" s="207"/>
      <c r="D529" s="197" t="s">
        <v>238</v>
      </c>
      <c r="E529" s="208" t="s">
        <v>28</v>
      </c>
      <c r="F529" s="209" t="s">
        <v>1516</v>
      </c>
      <c r="G529" s="207"/>
      <c r="H529" s="210">
        <v>2.9</v>
      </c>
      <c r="I529" s="211"/>
      <c r="J529" s="207"/>
      <c r="K529" s="207"/>
      <c r="L529" s="212"/>
      <c r="M529" s="213"/>
      <c r="N529" s="214"/>
      <c r="O529" s="214"/>
      <c r="P529" s="214"/>
      <c r="Q529" s="214"/>
      <c r="R529" s="214"/>
      <c r="S529" s="214"/>
      <c r="T529" s="215"/>
      <c r="AT529" s="216" t="s">
        <v>238</v>
      </c>
      <c r="AU529" s="216" t="s">
        <v>85</v>
      </c>
      <c r="AV529" s="14" t="s">
        <v>85</v>
      </c>
      <c r="AW529" s="14" t="s">
        <v>35</v>
      </c>
      <c r="AX529" s="14" t="s">
        <v>74</v>
      </c>
      <c r="AY529" s="216" t="s">
        <v>228</v>
      </c>
    </row>
    <row r="530" spans="2:51" s="13" customFormat="1" ht="11.25">
      <c r="B530" s="195"/>
      <c r="C530" s="196"/>
      <c r="D530" s="197" t="s">
        <v>238</v>
      </c>
      <c r="E530" s="198" t="s">
        <v>28</v>
      </c>
      <c r="F530" s="199" t="s">
        <v>1517</v>
      </c>
      <c r="G530" s="196"/>
      <c r="H530" s="198" t="s">
        <v>28</v>
      </c>
      <c r="I530" s="200"/>
      <c r="J530" s="196"/>
      <c r="K530" s="196"/>
      <c r="L530" s="201"/>
      <c r="M530" s="202"/>
      <c r="N530" s="203"/>
      <c r="O530" s="203"/>
      <c r="P530" s="203"/>
      <c r="Q530" s="203"/>
      <c r="R530" s="203"/>
      <c r="S530" s="203"/>
      <c r="T530" s="204"/>
      <c r="AT530" s="205" t="s">
        <v>238</v>
      </c>
      <c r="AU530" s="205" t="s">
        <v>85</v>
      </c>
      <c r="AV530" s="13" t="s">
        <v>82</v>
      </c>
      <c r="AW530" s="13" t="s">
        <v>35</v>
      </c>
      <c r="AX530" s="13" t="s">
        <v>74</v>
      </c>
      <c r="AY530" s="205" t="s">
        <v>228</v>
      </c>
    </row>
    <row r="531" spans="2:51" s="14" customFormat="1" ht="11.25">
      <c r="B531" s="206"/>
      <c r="C531" s="207"/>
      <c r="D531" s="197" t="s">
        <v>238</v>
      </c>
      <c r="E531" s="208" t="s">
        <v>28</v>
      </c>
      <c r="F531" s="209" t="s">
        <v>1518</v>
      </c>
      <c r="G531" s="207"/>
      <c r="H531" s="210">
        <v>2.37</v>
      </c>
      <c r="I531" s="211"/>
      <c r="J531" s="207"/>
      <c r="K531" s="207"/>
      <c r="L531" s="212"/>
      <c r="M531" s="213"/>
      <c r="N531" s="214"/>
      <c r="O531" s="214"/>
      <c r="P531" s="214"/>
      <c r="Q531" s="214"/>
      <c r="R531" s="214"/>
      <c r="S531" s="214"/>
      <c r="T531" s="215"/>
      <c r="AT531" s="216" t="s">
        <v>238</v>
      </c>
      <c r="AU531" s="216" t="s">
        <v>85</v>
      </c>
      <c r="AV531" s="14" t="s">
        <v>85</v>
      </c>
      <c r="AW531" s="14" t="s">
        <v>35</v>
      </c>
      <c r="AX531" s="14" t="s">
        <v>74</v>
      </c>
      <c r="AY531" s="216" t="s">
        <v>228</v>
      </c>
    </row>
    <row r="532" spans="2:51" s="13" customFormat="1" ht="11.25">
      <c r="B532" s="195"/>
      <c r="C532" s="196"/>
      <c r="D532" s="197" t="s">
        <v>238</v>
      </c>
      <c r="E532" s="198" t="s">
        <v>28</v>
      </c>
      <c r="F532" s="199" t="s">
        <v>1519</v>
      </c>
      <c r="G532" s="196"/>
      <c r="H532" s="198" t="s">
        <v>28</v>
      </c>
      <c r="I532" s="200"/>
      <c r="J532" s="196"/>
      <c r="K532" s="196"/>
      <c r="L532" s="201"/>
      <c r="M532" s="202"/>
      <c r="N532" s="203"/>
      <c r="O532" s="203"/>
      <c r="P532" s="203"/>
      <c r="Q532" s="203"/>
      <c r="R532" s="203"/>
      <c r="S532" s="203"/>
      <c r="T532" s="204"/>
      <c r="AT532" s="205" t="s">
        <v>238</v>
      </c>
      <c r="AU532" s="205" t="s">
        <v>85</v>
      </c>
      <c r="AV532" s="13" t="s">
        <v>82</v>
      </c>
      <c r="AW532" s="13" t="s">
        <v>35</v>
      </c>
      <c r="AX532" s="13" t="s">
        <v>74</v>
      </c>
      <c r="AY532" s="205" t="s">
        <v>228</v>
      </c>
    </row>
    <row r="533" spans="2:51" s="14" customFormat="1" ht="11.25">
      <c r="B533" s="206"/>
      <c r="C533" s="207"/>
      <c r="D533" s="197" t="s">
        <v>238</v>
      </c>
      <c r="E533" s="208" t="s">
        <v>28</v>
      </c>
      <c r="F533" s="209" t="s">
        <v>1520</v>
      </c>
      <c r="G533" s="207"/>
      <c r="H533" s="210">
        <v>3.78</v>
      </c>
      <c r="I533" s="211"/>
      <c r="J533" s="207"/>
      <c r="K533" s="207"/>
      <c r="L533" s="212"/>
      <c r="M533" s="213"/>
      <c r="N533" s="214"/>
      <c r="O533" s="214"/>
      <c r="P533" s="214"/>
      <c r="Q533" s="214"/>
      <c r="R533" s="214"/>
      <c r="S533" s="214"/>
      <c r="T533" s="215"/>
      <c r="AT533" s="216" t="s">
        <v>238</v>
      </c>
      <c r="AU533" s="216" t="s">
        <v>85</v>
      </c>
      <c r="AV533" s="14" t="s">
        <v>85</v>
      </c>
      <c r="AW533" s="14" t="s">
        <v>35</v>
      </c>
      <c r="AX533" s="14" t="s">
        <v>74</v>
      </c>
      <c r="AY533" s="216" t="s">
        <v>228</v>
      </c>
    </row>
    <row r="534" spans="2:51" s="16" customFormat="1" ht="11.25">
      <c r="B534" s="238"/>
      <c r="C534" s="239"/>
      <c r="D534" s="197" t="s">
        <v>238</v>
      </c>
      <c r="E534" s="240" t="s">
        <v>28</v>
      </c>
      <c r="F534" s="241" t="s">
        <v>554</v>
      </c>
      <c r="G534" s="239"/>
      <c r="H534" s="242">
        <v>9.05</v>
      </c>
      <c r="I534" s="243"/>
      <c r="J534" s="239"/>
      <c r="K534" s="239"/>
      <c r="L534" s="244"/>
      <c r="M534" s="245"/>
      <c r="N534" s="246"/>
      <c r="O534" s="246"/>
      <c r="P534" s="246"/>
      <c r="Q534" s="246"/>
      <c r="R534" s="246"/>
      <c r="S534" s="246"/>
      <c r="T534" s="247"/>
      <c r="AT534" s="248" t="s">
        <v>238</v>
      </c>
      <c r="AU534" s="248" t="s">
        <v>85</v>
      </c>
      <c r="AV534" s="16" t="s">
        <v>246</v>
      </c>
      <c r="AW534" s="16" t="s">
        <v>35</v>
      </c>
      <c r="AX534" s="16" t="s">
        <v>74</v>
      </c>
      <c r="AY534" s="248" t="s">
        <v>228</v>
      </c>
    </row>
    <row r="535" spans="2:51" s="15" customFormat="1" ht="11.25">
      <c r="B535" s="217"/>
      <c r="C535" s="218"/>
      <c r="D535" s="197" t="s">
        <v>238</v>
      </c>
      <c r="E535" s="219" t="s">
        <v>28</v>
      </c>
      <c r="F535" s="220" t="s">
        <v>241</v>
      </c>
      <c r="G535" s="218"/>
      <c r="H535" s="221">
        <v>12.65</v>
      </c>
      <c r="I535" s="222"/>
      <c r="J535" s="218"/>
      <c r="K535" s="218"/>
      <c r="L535" s="223"/>
      <c r="M535" s="224"/>
      <c r="N535" s="225"/>
      <c r="O535" s="225"/>
      <c r="P535" s="225"/>
      <c r="Q535" s="225"/>
      <c r="R535" s="225"/>
      <c r="S535" s="225"/>
      <c r="T535" s="226"/>
      <c r="AT535" s="227" t="s">
        <v>238</v>
      </c>
      <c r="AU535" s="227" t="s">
        <v>85</v>
      </c>
      <c r="AV535" s="15" t="s">
        <v>176</v>
      </c>
      <c r="AW535" s="15" t="s">
        <v>35</v>
      </c>
      <c r="AX535" s="15" t="s">
        <v>82</v>
      </c>
      <c r="AY535" s="227" t="s">
        <v>228</v>
      </c>
    </row>
    <row r="536" spans="1:65" s="2" customFormat="1" ht="24.2" customHeight="1">
      <c r="A536" s="36"/>
      <c r="B536" s="37"/>
      <c r="C536" s="228" t="s">
        <v>565</v>
      </c>
      <c r="D536" s="228" t="s">
        <v>395</v>
      </c>
      <c r="E536" s="229" t="s">
        <v>1521</v>
      </c>
      <c r="F536" s="230" t="s">
        <v>1522</v>
      </c>
      <c r="G536" s="231" t="s">
        <v>323</v>
      </c>
      <c r="H536" s="232">
        <v>2.9</v>
      </c>
      <c r="I536" s="233"/>
      <c r="J536" s="234">
        <f>ROUND(I536*H536,2)</f>
        <v>0</v>
      </c>
      <c r="K536" s="230" t="s">
        <v>234</v>
      </c>
      <c r="L536" s="235"/>
      <c r="M536" s="236" t="s">
        <v>28</v>
      </c>
      <c r="N536" s="237" t="s">
        <v>45</v>
      </c>
      <c r="O536" s="66"/>
      <c r="P536" s="186">
        <f>O536*H536</f>
        <v>0</v>
      </c>
      <c r="Q536" s="186">
        <v>0.00037</v>
      </c>
      <c r="R536" s="186">
        <f>Q536*H536</f>
        <v>0.001073</v>
      </c>
      <c r="S536" s="186">
        <v>0</v>
      </c>
      <c r="T536" s="187">
        <f>S536*H536</f>
        <v>0</v>
      </c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R536" s="188" t="s">
        <v>420</v>
      </c>
      <c r="AT536" s="188" t="s">
        <v>395</v>
      </c>
      <c r="AU536" s="188" t="s">
        <v>85</v>
      </c>
      <c r="AY536" s="19" t="s">
        <v>228</v>
      </c>
      <c r="BE536" s="189">
        <f>IF(N536="základní",J536,0)</f>
        <v>0</v>
      </c>
      <c r="BF536" s="189">
        <f>IF(N536="snížená",J536,0)</f>
        <v>0</v>
      </c>
      <c r="BG536" s="189">
        <f>IF(N536="zákl. přenesená",J536,0)</f>
        <v>0</v>
      </c>
      <c r="BH536" s="189">
        <f>IF(N536="sníž. přenesená",J536,0)</f>
        <v>0</v>
      </c>
      <c r="BI536" s="189">
        <f>IF(N536="nulová",J536,0)</f>
        <v>0</v>
      </c>
      <c r="BJ536" s="19" t="s">
        <v>82</v>
      </c>
      <c r="BK536" s="189">
        <f>ROUND(I536*H536,2)</f>
        <v>0</v>
      </c>
      <c r="BL536" s="19" t="s">
        <v>320</v>
      </c>
      <c r="BM536" s="188" t="s">
        <v>1523</v>
      </c>
    </row>
    <row r="537" spans="2:51" s="13" customFormat="1" ht="11.25">
      <c r="B537" s="195"/>
      <c r="C537" s="196"/>
      <c r="D537" s="197" t="s">
        <v>238</v>
      </c>
      <c r="E537" s="198" t="s">
        <v>28</v>
      </c>
      <c r="F537" s="199" t="s">
        <v>1515</v>
      </c>
      <c r="G537" s="196"/>
      <c r="H537" s="198" t="s">
        <v>28</v>
      </c>
      <c r="I537" s="200"/>
      <c r="J537" s="196"/>
      <c r="K537" s="196"/>
      <c r="L537" s="201"/>
      <c r="M537" s="202"/>
      <c r="N537" s="203"/>
      <c r="O537" s="203"/>
      <c r="P537" s="203"/>
      <c r="Q537" s="203"/>
      <c r="R537" s="203"/>
      <c r="S537" s="203"/>
      <c r="T537" s="204"/>
      <c r="AT537" s="205" t="s">
        <v>238</v>
      </c>
      <c r="AU537" s="205" t="s">
        <v>85</v>
      </c>
      <c r="AV537" s="13" t="s">
        <v>82</v>
      </c>
      <c r="AW537" s="13" t="s">
        <v>35</v>
      </c>
      <c r="AX537" s="13" t="s">
        <v>74</v>
      </c>
      <c r="AY537" s="205" t="s">
        <v>228</v>
      </c>
    </row>
    <row r="538" spans="2:51" s="14" customFormat="1" ht="11.25">
      <c r="B538" s="206"/>
      <c r="C538" s="207"/>
      <c r="D538" s="197" t="s">
        <v>238</v>
      </c>
      <c r="E538" s="208" t="s">
        <v>28</v>
      </c>
      <c r="F538" s="209" t="s">
        <v>1516</v>
      </c>
      <c r="G538" s="207"/>
      <c r="H538" s="210">
        <v>2.9</v>
      </c>
      <c r="I538" s="211"/>
      <c r="J538" s="207"/>
      <c r="K538" s="207"/>
      <c r="L538" s="212"/>
      <c r="M538" s="213"/>
      <c r="N538" s="214"/>
      <c r="O538" s="214"/>
      <c r="P538" s="214"/>
      <c r="Q538" s="214"/>
      <c r="R538" s="214"/>
      <c r="S538" s="214"/>
      <c r="T538" s="215"/>
      <c r="AT538" s="216" t="s">
        <v>238</v>
      </c>
      <c r="AU538" s="216" t="s">
        <v>85</v>
      </c>
      <c r="AV538" s="14" t="s">
        <v>85</v>
      </c>
      <c r="AW538" s="14" t="s">
        <v>35</v>
      </c>
      <c r="AX538" s="14" t="s">
        <v>82</v>
      </c>
      <c r="AY538" s="216" t="s">
        <v>228</v>
      </c>
    </row>
    <row r="539" spans="1:65" s="2" customFormat="1" ht="24.2" customHeight="1">
      <c r="A539" s="36"/>
      <c r="B539" s="37"/>
      <c r="C539" s="228" t="s">
        <v>571</v>
      </c>
      <c r="D539" s="228" t="s">
        <v>395</v>
      </c>
      <c r="E539" s="229" t="s">
        <v>1524</v>
      </c>
      <c r="F539" s="230" t="s">
        <v>1525</v>
      </c>
      <c r="G539" s="231" t="s">
        <v>323</v>
      </c>
      <c r="H539" s="232">
        <v>3.78</v>
      </c>
      <c r="I539" s="233"/>
      <c r="J539" s="234">
        <f>ROUND(I539*H539,2)</f>
        <v>0</v>
      </c>
      <c r="K539" s="230" t="s">
        <v>234</v>
      </c>
      <c r="L539" s="235"/>
      <c r="M539" s="236" t="s">
        <v>28</v>
      </c>
      <c r="N539" s="237" t="s">
        <v>45</v>
      </c>
      <c r="O539" s="66"/>
      <c r="P539" s="186">
        <f>O539*H539</f>
        <v>0</v>
      </c>
      <c r="Q539" s="186">
        <v>0.00048</v>
      </c>
      <c r="R539" s="186">
        <f>Q539*H539</f>
        <v>0.0018143999999999999</v>
      </c>
      <c r="S539" s="186">
        <v>0</v>
      </c>
      <c r="T539" s="187">
        <f>S539*H539</f>
        <v>0</v>
      </c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R539" s="188" t="s">
        <v>420</v>
      </c>
      <c r="AT539" s="188" t="s">
        <v>395</v>
      </c>
      <c r="AU539" s="188" t="s">
        <v>85</v>
      </c>
      <c r="AY539" s="19" t="s">
        <v>228</v>
      </c>
      <c r="BE539" s="189">
        <f>IF(N539="základní",J539,0)</f>
        <v>0</v>
      </c>
      <c r="BF539" s="189">
        <f>IF(N539="snížená",J539,0)</f>
        <v>0</v>
      </c>
      <c r="BG539" s="189">
        <f>IF(N539="zákl. přenesená",J539,0)</f>
        <v>0</v>
      </c>
      <c r="BH539" s="189">
        <f>IF(N539="sníž. přenesená",J539,0)</f>
        <v>0</v>
      </c>
      <c r="BI539" s="189">
        <f>IF(N539="nulová",J539,0)</f>
        <v>0</v>
      </c>
      <c r="BJ539" s="19" t="s">
        <v>82</v>
      </c>
      <c r="BK539" s="189">
        <f>ROUND(I539*H539,2)</f>
        <v>0</v>
      </c>
      <c r="BL539" s="19" t="s">
        <v>320</v>
      </c>
      <c r="BM539" s="188" t="s">
        <v>1526</v>
      </c>
    </row>
    <row r="540" spans="2:51" s="13" customFormat="1" ht="11.25">
      <c r="B540" s="195"/>
      <c r="C540" s="196"/>
      <c r="D540" s="197" t="s">
        <v>238</v>
      </c>
      <c r="E540" s="198" t="s">
        <v>28</v>
      </c>
      <c r="F540" s="199" t="s">
        <v>1519</v>
      </c>
      <c r="G540" s="196"/>
      <c r="H540" s="198" t="s">
        <v>28</v>
      </c>
      <c r="I540" s="200"/>
      <c r="J540" s="196"/>
      <c r="K540" s="196"/>
      <c r="L540" s="201"/>
      <c r="M540" s="202"/>
      <c r="N540" s="203"/>
      <c r="O540" s="203"/>
      <c r="P540" s="203"/>
      <c r="Q540" s="203"/>
      <c r="R540" s="203"/>
      <c r="S540" s="203"/>
      <c r="T540" s="204"/>
      <c r="AT540" s="205" t="s">
        <v>238</v>
      </c>
      <c r="AU540" s="205" t="s">
        <v>85</v>
      </c>
      <c r="AV540" s="13" t="s">
        <v>82</v>
      </c>
      <c r="AW540" s="13" t="s">
        <v>35</v>
      </c>
      <c r="AX540" s="13" t="s">
        <v>74</v>
      </c>
      <c r="AY540" s="205" t="s">
        <v>228</v>
      </c>
    </row>
    <row r="541" spans="2:51" s="14" customFormat="1" ht="11.25">
      <c r="B541" s="206"/>
      <c r="C541" s="207"/>
      <c r="D541" s="197" t="s">
        <v>238</v>
      </c>
      <c r="E541" s="208" t="s">
        <v>28</v>
      </c>
      <c r="F541" s="209" t="s">
        <v>1520</v>
      </c>
      <c r="G541" s="207"/>
      <c r="H541" s="210">
        <v>3.78</v>
      </c>
      <c r="I541" s="211"/>
      <c r="J541" s="207"/>
      <c r="K541" s="207"/>
      <c r="L541" s="212"/>
      <c r="M541" s="213"/>
      <c r="N541" s="214"/>
      <c r="O541" s="214"/>
      <c r="P541" s="214"/>
      <c r="Q541" s="214"/>
      <c r="R541" s="214"/>
      <c r="S541" s="214"/>
      <c r="T541" s="215"/>
      <c r="AT541" s="216" t="s">
        <v>238</v>
      </c>
      <c r="AU541" s="216" t="s">
        <v>85</v>
      </c>
      <c r="AV541" s="14" t="s">
        <v>85</v>
      </c>
      <c r="AW541" s="14" t="s">
        <v>35</v>
      </c>
      <c r="AX541" s="14" t="s">
        <v>82</v>
      </c>
      <c r="AY541" s="216" t="s">
        <v>228</v>
      </c>
    </row>
    <row r="542" spans="1:65" s="2" customFormat="1" ht="24.2" customHeight="1">
      <c r="A542" s="36"/>
      <c r="B542" s="37"/>
      <c r="C542" s="228" t="s">
        <v>578</v>
      </c>
      <c r="D542" s="228" t="s">
        <v>395</v>
      </c>
      <c r="E542" s="229" t="s">
        <v>1527</v>
      </c>
      <c r="F542" s="230" t="s">
        <v>1528</v>
      </c>
      <c r="G542" s="231" t="s">
        <v>323</v>
      </c>
      <c r="H542" s="232">
        <v>1.6</v>
      </c>
      <c r="I542" s="233"/>
      <c r="J542" s="234">
        <f>ROUND(I542*H542,2)</f>
        <v>0</v>
      </c>
      <c r="K542" s="230" t="s">
        <v>234</v>
      </c>
      <c r="L542" s="235"/>
      <c r="M542" s="236" t="s">
        <v>28</v>
      </c>
      <c r="N542" s="237" t="s">
        <v>45</v>
      </c>
      <c r="O542" s="66"/>
      <c r="P542" s="186">
        <f>O542*H542</f>
        <v>0</v>
      </c>
      <c r="Q542" s="186">
        <v>0.00047</v>
      </c>
      <c r="R542" s="186">
        <f>Q542*H542</f>
        <v>0.0007520000000000001</v>
      </c>
      <c r="S542" s="186">
        <v>0</v>
      </c>
      <c r="T542" s="187">
        <f>S542*H542</f>
        <v>0</v>
      </c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R542" s="188" t="s">
        <v>420</v>
      </c>
      <c r="AT542" s="188" t="s">
        <v>395</v>
      </c>
      <c r="AU542" s="188" t="s">
        <v>85</v>
      </c>
      <c r="AY542" s="19" t="s">
        <v>228</v>
      </c>
      <c r="BE542" s="189">
        <f>IF(N542="základní",J542,0)</f>
        <v>0</v>
      </c>
      <c r="BF542" s="189">
        <f>IF(N542="snížená",J542,0)</f>
        <v>0</v>
      </c>
      <c r="BG542" s="189">
        <f>IF(N542="zákl. přenesená",J542,0)</f>
        <v>0</v>
      </c>
      <c r="BH542" s="189">
        <f>IF(N542="sníž. přenesená",J542,0)</f>
        <v>0</v>
      </c>
      <c r="BI542" s="189">
        <f>IF(N542="nulová",J542,0)</f>
        <v>0</v>
      </c>
      <c r="BJ542" s="19" t="s">
        <v>82</v>
      </c>
      <c r="BK542" s="189">
        <f>ROUND(I542*H542,2)</f>
        <v>0</v>
      </c>
      <c r="BL542" s="19" t="s">
        <v>320</v>
      </c>
      <c r="BM542" s="188" t="s">
        <v>1529</v>
      </c>
    </row>
    <row r="543" spans="2:51" s="13" customFormat="1" ht="11.25">
      <c r="B543" s="195"/>
      <c r="C543" s="196"/>
      <c r="D543" s="197" t="s">
        <v>238</v>
      </c>
      <c r="E543" s="198" t="s">
        <v>28</v>
      </c>
      <c r="F543" s="199" t="s">
        <v>1227</v>
      </c>
      <c r="G543" s="196"/>
      <c r="H543" s="198" t="s">
        <v>28</v>
      </c>
      <c r="I543" s="200"/>
      <c r="J543" s="196"/>
      <c r="K543" s="196"/>
      <c r="L543" s="201"/>
      <c r="M543" s="202"/>
      <c r="N543" s="203"/>
      <c r="O543" s="203"/>
      <c r="P543" s="203"/>
      <c r="Q543" s="203"/>
      <c r="R543" s="203"/>
      <c r="S543" s="203"/>
      <c r="T543" s="204"/>
      <c r="AT543" s="205" t="s">
        <v>238</v>
      </c>
      <c r="AU543" s="205" t="s">
        <v>85</v>
      </c>
      <c r="AV543" s="13" t="s">
        <v>82</v>
      </c>
      <c r="AW543" s="13" t="s">
        <v>35</v>
      </c>
      <c r="AX543" s="13" t="s">
        <v>74</v>
      </c>
      <c r="AY543" s="205" t="s">
        <v>228</v>
      </c>
    </row>
    <row r="544" spans="2:51" s="13" customFormat="1" ht="11.25">
      <c r="B544" s="195"/>
      <c r="C544" s="196"/>
      <c r="D544" s="197" t="s">
        <v>238</v>
      </c>
      <c r="E544" s="198" t="s">
        <v>28</v>
      </c>
      <c r="F544" s="199" t="s">
        <v>1306</v>
      </c>
      <c r="G544" s="196"/>
      <c r="H544" s="198" t="s">
        <v>28</v>
      </c>
      <c r="I544" s="200"/>
      <c r="J544" s="196"/>
      <c r="K544" s="196"/>
      <c r="L544" s="201"/>
      <c r="M544" s="202"/>
      <c r="N544" s="203"/>
      <c r="O544" s="203"/>
      <c r="P544" s="203"/>
      <c r="Q544" s="203"/>
      <c r="R544" s="203"/>
      <c r="S544" s="203"/>
      <c r="T544" s="204"/>
      <c r="AT544" s="205" t="s">
        <v>238</v>
      </c>
      <c r="AU544" s="205" t="s">
        <v>85</v>
      </c>
      <c r="AV544" s="13" t="s">
        <v>82</v>
      </c>
      <c r="AW544" s="13" t="s">
        <v>35</v>
      </c>
      <c r="AX544" s="13" t="s">
        <v>74</v>
      </c>
      <c r="AY544" s="205" t="s">
        <v>228</v>
      </c>
    </row>
    <row r="545" spans="2:51" s="13" customFormat="1" ht="11.25">
      <c r="B545" s="195"/>
      <c r="C545" s="196"/>
      <c r="D545" s="197" t="s">
        <v>238</v>
      </c>
      <c r="E545" s="198" t="s">
        <v>28</v>
      </c>
      <c r="F545" s="199" t="s">
        <v>1513</v>
      </c>
      <c r="G545" s="196"/>
      <c r="H545" s="198" t="s">
        <v>28</v>
      </c>
      <c r="I545" s="200"/>
      <c r="J545" s="196"/>
      <c r="K545" s="196"/>
      <c r="L545" s="201"/>
      <c r="M545" s="202"/>
      <c r="N545" s="203"/>
      <c r="O545" s="203"/>
      <c r="P545" s="203"/>
      <c r="Q545" s="203"/>
      <c r="R545" s="203"/>
      <c r="S545" s="203"/>
      <c r="T545" s="204"/>
      <c r="AT545" s="205" t="s">
        <v>238</v>
      </c>
      <c r="AU545" s="205" t="s">
        <v>85</v>
      </c>
      <c r="AV545" s="13" t="s">
        <v>82</v>
      </c>
      <c r="AW545" s="13" t="s">
        <v>35</v>
      </c>
      <c r="AX545" s="13" t="s">
        <v>74</v>
      </c>
      <c r="AY545" s="205" t="s">
        <v>228</v>
      </c>
    </row>
    <row r="546" spans="2:51" s="14" customFormat="1" ht="11.25">
      <c r="B546" s="206"/>
      <c r="C546" s="207"/>
      <c r="D546" s="197" t="s">
        <v>238</v>
      </c>
      <c r="E546" s="208" t="s">
        <v>28</v>
      </c>
      <c r="F546" s="209" t="s">
        <v>1514</v>
      </c>
      <c r="G546" s="207"/>
      <c r="H546" s="210">
        <v>1.6</v>
      </c>
      <c r="I546" s="211"/>
      <c r="J546" s="207"/>
      <c r="K546" s="207"/>
      <c r="L546" s="212"/>
      <c r="M546" s="213"/>
      <c r="N546" s="214"/>
      <c r="O546" s="214"/>
      <c r="P546" s="214"/>
      <c r="Q546" s="214"/>
      <c r="R546" s="214"/>
      <c r="S546" s="214"/>
      <c r="T546" s="215"/>
      <c r="AT546" s="216" t="s">
        <v>238</v>
      </c>
      <c r="AU546" s="216" t="s">
        <v>85</v>
      </c>
      <c r="AV546" s="14" t="s">
        <v>85</v>
      </c>
      <c r="AW546" s="14" t="s">
        <v>35</v>
      </c>
      <c r="AX546" s="14" t="s">
        <v>82</v>
      </c>
      <c r="AY546" s="216" t="s">
        <v>228</v>
      </c>
    </row>
    <row r="547" spans="1:65" s="2" customFormat="1" ht="24.2" customHeight="1">
      <c r="A547" s="36"/>
      <c r="B547" s="37"/>
      <c r="C547" s="228" t="s">
        <v>585</v>
      </c>
      <c r="D547" s="228" t="s">
        <v>395</v>
      </c>
      <c r="E547" s="229" t="s">
        <v>1530</v>
      </c>
      <c r="F547" s="230" t="s">
        <v>1531</v>
      </c>
      <c r="G547" s="231" t="s">
        <v>323</v>
      </c>
      <c r="H547" s="232">
        <v>2</v>
      </c>
      <c r="I547" s="233"/>
      <c r="J547" s="234">
        <f>ROUND(I547*H547,2)</f>
        <v>0</v>
      </c>
      <c r="K547" s="230" t="s">
        <v>234</v>
      </c>
      <c r="L547" s="235"/>
      <c r="M547" s="236" t="s">
        <v>28</v>
      </c>
      <c r="N547" s="237" t="s">
        <v>45</v>
      </c>
      <c r="O547" s="66"/>
      <c r="P547" s="186">
        <f>O547*H547</f>
        <v>0</v>
      </c>
      <c r="Q547" s="186">
        <v>0.00076</v>
      </c>
      <c r="R547" s="186">
        <f>Q547*H547</f>
        <v>0.00152</v>
      </c>
      <c r="S547" s="186">
        <v>0</v>
      </c>
      <c r="T547" s="187">
        <f>S547*H547</f>
        <v>0</v>
      </c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R547" s="188" t="s">
        <v>420</v>
      </c>
      <c r="AT547" s="188" t="s">
        <v>395</v>
      </c>
      <c r="AU547" s="188" t="s">
        <v>85</v>
      </c>
      <c r="AY547" s="19" t="s">
        <v>228</v>
      </c>
      <c r="BE547" s="189">
        <f>IF(N547="základní",J547,0)</f>
        <v>0</v>
      </c>
      <c r="BF547" s="189">
        <f>IF(N547="snížená",J547,0)</f>
        <v>0</v>
      </c>
      <c r="BG547" s="189">
        <f>IF(N547="zákl. přenesená",J547,0)</f>
        <v>0</v>
      </c>
      <c r="BH547" s="189">
        <f>IF(N547="sníž. přenesená",J547,0)</f>
        <v>0</v>
      </c>
      <c r="BI547" s="189">
        <f>IF(N547="nulová",J547,0)</f>
        <v>0</v>
      </c>
      <c r="BJ547" s="19" t="s">
        <v>82</v>
      </c>
      <c r="BK547" s="189">
        <f>ROUND(I547*H547,2)</f>
        <v>0</v>
      </c>
      <c r="BL547" s="19" t="s">
        <v>320</v>
      </c>
      <c r="BM547" s="188" t="s">
        <v>1532</v>
      </c>
    </row>
    <row r="548" spans="2:51" s="13" customFormat="1" ht="11.25">
      <c r="B548" s="195"/>
      <c r="C548" s="196"/>
      <c r="D548" s="197" t="s">
        <v>238</v>
      </c>
      <c r="E548" s="198" t="s">
        <v>28</v>
      </c>
      <c r="F548" s="199" t="s">
        <v>1227</v>
      </c>
      <c r="G548" s="196"/>
      <c r="H548" s="198" t="s">
        <v>28</v>
      </c>
      <c r="I548" s="200"/>
      <c r="J548" s="196"/>
      <c r="K548" s="196"/>
      <c r="L548" s="201"/>
      <c r="M548" s="202"/>
      <c r="N548" s="203"/>
      <c r="O548" s="203"/>
      <c r="P548" s="203"/>
      <c r="Q548" s="203"/>
      <c r="R548" s="203"/>
      <c r="S548" s="203"/>
      <c r="T548" s="204"/>
      <c r="AT548" s="205" t="s">
        <v>238</v>
      </c>
      <c r="AU548" s="205" t="s">
        <v>85</v>
      </c>
      <c r="AV548" s="13" t="s">
        <v>82</v>
      </c>
      <c r="AW548" s="13" t="s">
        <v>35</v>
      </c>
      <c r="AX548" s="13" t="s">
        <v>74</v>
      </c>
      <c r="AY548" s="205" t="s">
        <v>228</v>
      </c>
    </row>
    <row r="549" spans="2:51" s="13" customFormat="1" ht="11.25">
      <c r="B549" s="195"/>
      <c r="C549" s="196"/>
      <c r="D549" s="197" t="s">
        <v>238</v>
      </c>
      <c r="E549" s="198" t="s">
        <v>28</v>
      </c>
      <c r="F549" s="199" t="s">
        <v>1300</v>
      </c>
      <c r="G549" s="196"/>
      <c r="H549" s="198" t="s">
        <v>28</v>
      </c>
      <c r="I549" s="200"/>
      <c r="J549" s="196"/>
      <c r="K549" s="196"/>
      <c r="L549" s="201"/>
      <c r="M549" s="202"/>
      <c r="N549" s="203"/>
      <c r="O549" s="203"/>
      <c r="P549" s="203"/>
      <c r="Q549" s="203"/>
      <c r="R549" s="203"/>
      <c r="S549" s="203"/>
      <c r="T549" s="204"/>
      <c r="AT549" s="205" t="s">
        <v>238</v>
      </c>
      <c r="AU549" s="205" t="s">
        <v>85</v>
      </c>
      <c r="AV549" s="13" t="s">
        <v>82</v>
      </c>
      <c r="AW549" s="13" t="s">
        <v>35</v>
      </c>
      <c r="AX549" s="13" t="s">
        <v>74</v>
      </c>
      <c r="AY549" s="205" t="s">
        <v>228</v>
      </c>
    </row>
    <row r="550" spans="2:51" s="13" customFormat="1" ht="11.25">
      <c r="B550" s="195"/>
      <c r="C550" s="196"/>
      <c r="D550" s="197" t="s">
        <v>238</v>
      </c>
      <c r="E550" s="198" t="s">
        <v>28</v>
      </c>
      <c r="F550" s="199" t="s">
        <v>1512</v>
      </c>
      <c r="G550" s="196"/>
      <c r="H550" s="198" t="s">
        <v>28</v>
      </c>
      <c r="I550" s="200"/>
      <c r="J550" s="196"/>
      <c r="K550" s="196"/>
      <c r="L550" s="201"/>
      <c r="M550" s="202"/>
      <c r="N550" s="203"/>
      <c r="O550" s="203"/>
      <c r="P550" s="203"/>
      <c r="Q550" s="203"/>
      <c r="R550" s="203"/>
      <c r="S550" s="203"/>
      <c r="T550" s="204"/>
      <c r="AT550" s="205" t="s">
        <v>238</v>
      </c>
      <c r="AU550" s="205" t="s">
        <v>85</v>
      </c>
      <c r="AV550" s="13" t="s">
        <v>82</v>
      </c>
      <c r="AW550" s="13" t="s">
        <v>35</v>
      </c>
      <c r="AX550" s="13" t="s">
        <v>74</v>
      </c>
      <c r="AY550" s="205" t="s">
        <v>228</v>
      </c>
    </row>
    <row r="551" spans="2:51" s="14" customFormat="1" ht="11.25">
      <c r="B551" s="206"/>
      <c r="C551" s="207"/>
      <c r="D551" s="197" t="s">
        <v>238</v>
      </c>
      <c r="E551" s="208" t="s">
        <v>28</v>
      </c>
      <c r="F551" s="209" t="s">
        <v>85</v>
      </c>
      <c r="G551" s="207"/>
      <c r="H551" s="210">
        <v>2</v>
      </c>
      <c r="I551" s="211"/>
      <c r="J551" s="207"/>
      <c r="K551" s="207"/>
      <c r="L551" s="212"/>
      <c r="M551" s="213"/>
      <c r="N551" s="214"/>
      <c r="O551" s="214"/>
      <c r="P551" s="214"/>
      <c r="Q551" s="214"/>
      <c r="R551" s="214"/>
      <c r="S551" s="214"/>
      <c r="T551" s="215"/>
      <c r="AT551" s="216" t="s">
        <v>238</v>
      </c>
      <c r="AU551" s="216" t="s">
        <v>85</v>
      </c>
      <c r="AV551" s="14" t="s">
        <v>85</v>
      </c>
      <c r="AW551" s="14" t="s">
        <v>35</v>
      </c>
      <c r="AX551" s="14" t="s">
        <v>82</v>
      </c>
      <c r="AY551" s="216" t="s">
        <v>228</v>
      </c>
    </row>
    <row r="552" spans="1:65" s="2" customFormat="1" ht="44.25" customHeight="1">
      <c r="A552" s="36"/>
      <c r="B552" s="37"/>
      <c r="C552" s="177" t="s">
        <v>590</v>
      </c>
      <c r="D552" s="177" t="s">
        <v>230</v>
      </c>
      <c r="E552" s="178" t="s">
        <v>1533</v>
      </c>
      <c r="F552" s="179" t="s">
        <v>1534</v>
      </c>
      <c r="G552" s="180" t="s">
        <v>264</v>
      </c>
      <c r="H552" s="181">
        <v>0.006</v>
      </c>
      <c r="I552" s="182"/>
      <c r="J552" s="183">
        <f>ROUND(I552*H552,2)</f>
        <v>0</v>
      </c>
      <c r="K552" s="179" t="s">
        <v>234</v>
      </c>
      <c r="L552" s="41"/>
      <c r="M552" s="184" t="s">
        <v>28</v>
      </c>
      <c r="N552" s="185" t="s">
        <v>45</v>
      </c>
      <c r="O552" s="66"/>
      <c r="P552" s="186">
        <f>O552*H552</f>
        <v>0</v>
      </c>
      <c r="Q552" s="186">
        <v>0</v>
      </c>
      <c r="R552" s="186">
        <f>Q552*H552</f>
        <v>0</v>
      </c>
      <c r="S552" s="186">
        <v>0</v>
      </c>
      <c r="T552" s="187">
        <f>S552*H552</f>
        <v>0</v>
      </c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R552" s="188" t="s">
        <v>320</v>
      </c>
      <c r="AT552" s="188" t="s">
        <v>230</v>
      </c>
      <c r="AU552" s="188" t="s">
        <v>85</v>
      </c>
      <c r="AY552" s="19" t="s">
        <v>228</v>
      </c>
      <c r="BE552" s="189">
        <f>IF(N552="základní",J552,0)</f>
        <v>0</v>
      </c>
      <c r="BF552" s="189">
        <f>IF(N552="snížená",J552,0)</f>
        <v>0</v>
      </c>
      <c r="BG552" s="189">
        <f>IF(N552="zákl. přenesená",J552,0)</f>
        <v>0</v>
      </c>
      <c r="BH552" s="189">
        <f>IF(N552="sníž. přenesená",J552,0)</f>
        <v>0</v>
      </c>
      <c r="BI552" s="189">
        <f>IF(N552="nulová",J552,0)</f>
        <v>0</v>
      </c>
      <c r="BJ552" s="19" t="s">
        <v>82</v>
      </c>
      <c r="BK552" s="189">
        <f>ROUND(I552*H552,2)</f>
        <v>0</v>
      </c>
      <c r="BL552" s="19" t="s">
        <v>320</v>
      </c>
      <c r="BM552" s="188" t="s">
        <v>1535</v>
      </c>
    </row>
    <row r="553" spans="1:47" s="2" customFormat="1" ht="11.25">
      <c r="A553" s="36"/>
      <c r="B553" s="37"/>
      <c r="C553" s="38"/>
      <c r="D553" s="190" t="s">
        <v>236</v>
      </c>
      <c r="E553" s="38"/>
      <c r="F553" s="191" t="s">
        <v>1536</v>
      </c>
      <c r="G553" s="38"/>
      <c r="H553" s="38"/>
      <c r="I553" s="192"/>
      <c r="J553" s="38"/>
      <c r="K553" s="38"/>
      <c r="L553" s="41"/>
      <c r="M553" s="193"/>
      <c r="N553" s="194"/>
      <c r="O553" s="66"/>
      <c r="P553" s="66"/>
      <c r="Q553" s="66"/>
      <c r="R553" s="66"/>
      <c r="S553" s="66"/>
      <c r="T553" s="67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T553" s="19" t="s">
        <v>236</v>
      </c>
      <c r="AU553" s="19" t="s">
        <v>85</v>
      </c>
    </row>
    <row r="554" spans="1:65" s="2" customFormat="1" ht="49.15" customHeight="1">
      <c r="A554" s="36"/>
      <c r="B554" s="37"/>
      <c r="C554" s="177" t="s">
        <v>595</v>
      </c>
      <c r="D554" s="177" t="s">
        <v>230</v>
      </c>
      <c r="E554" s="178" t="s">
        <v>844</v>
      </c>
      <c r="F554" s="179" t="s">
        <v>845</v>
      </c>
      <c r="G554" s="180" t="s">
        <v>264</v>
      </c>
      <c r="H554" s="181">
        <v>0.006</v>
      </c>
      <c r="I554" s="182"/>
      <c r="J554" s="183">
        <f>ROUND(I554*H554,2)</f>
        <v>0</v>
      </c>
      <c r="K554" s="179" t="s">
        <v>234</v>
      </c>
      <c r="L554" s="41"/>
      <c r="M554" s="184" t="s">
        <v>28</v>
      </c>
      <c r="N554" s="185" t="s">
        <v>45</v>
      </c>
      <c r="O554" s="66"/>
      <c r="P554" s="186">
        <f>O554*H554</f>
        <v>0</v>
      </c>
      <c r="Q554" s="186">
        <v>0</v>
      </c>
      <c r="R554" s="186">
        <f>Q554*H554</f>
        <v>0</v>
      </c>
      <c r="S554" s="186">
        <v>0</v>
      </c>
      <c r="T554" s="187">
        <f>S554*H554</f>
        <v>0</v>
      </c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R554" s="188" t="s">
        <v>320</v>
      </c>
      <c r="AT554" s="188" t="s">
        <v>230</v>
      </c>
      <c r="AU554" s="188" t="s">
        <v>85</v>
      </c>
      <c r="AY554" s="19" t="s">
        <v>228</v>
      </c>
      <c r="BE554" s="189">
        <f>IF(N554="základní",J554,0)</f>
        <v>0</v>
      </c>
      <c r="BF554" s="189">
        <f>IF(N554="snížená",J554,0)</f>
        <v>0</v>
      </c>
      <c r="BG554" s="189">
        <f>IF(N554="zákl. přenesená",J554,0)</f>
        <v>0</v>
      </c>
      <c r="BH554" s="189">
        <f>IF(N554="sníž. přenesená",J554,0)</f>
        <v>0</v>
      </c>
      <c r="BI554" s="189">
        <f>IF(N554="nulová",J554,0)</f>
        <v>0</v>
      </c>
      <c r="BJ554" s="19" t="s">
        <v>82</v>
      </c>
      <c r="BK554" s="189">
        <f>ROUND(I554*H554,2)</f>
        <v>0</v>
      </c>
      <c r="BL554" s="19" t="s">
        <v>320</v>
      </c>
      <c r="BM554" s="188" t="s">
        <v>1537</v>
      </c>
    </row>
    <row r="555" spans="1:47" s="2" customFormat="1" ht="11.25">
      <c r="A555" s="36"/>
      <c r="B555" s="37"/>
      <c r="C555" s="38"/>
      <c r="D555" s="190" t="s">
        <v>236</v>
      </c>
      <c r="E555" s="38"/>
      <c r="F555" s="191" t="s">
        <v>847</v>
      </c>
      <c r="G555" s="38"/>
      <c r="H555" s="38"/>
      <c r="I555" s="192"/>
      <c r="J555" s="38"/>
      <c r="K555" s="38"/>
      <c r="L555" s="41"/>
      <c r="M555" s="193"/>
      <c r="N555" s="194"/>
      <c r="O555" s="66"/>
      <c r="P555" s="66"/>
      <c r="Q555" s="66"/>
      <c r="R555" s="66"/>
      <c r="S555" s="66"/>
      <c r="T555" s="67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T555" s="19" t="s">
        <v>236</v>
      </c>
      <c r="AU555" s="19" t="s">
        <v>85</v>
      </c>
    </row>
    <row r="556" spans="2:63" s="12" customFormat="1" ht="22.9" customHeight="1">
      <c r="B556" s="161"/>
      <c r="C556" s="162"/>
      <c r="D556" s="163" t="s">
        <v>73</v>
      </c>
      <c r="E556" s="175" t="s">
        <v>1538</v>
      </c>
      <c r="F556" s="175" t="s">
        <v>1539</v>
      </c>
      <c r="G556" s="162"/>
      <c r="H556" s="162"/>
      <c r="I556" s="165"/>
      <c r="J556" s="176">
        <f>BK556</f>
        <v>0</v>
      </c>
      <c r="K556" s="162"/>
      <c r="L556" s="167"/>
      <c r="M556" s="168"/>
      <c r="N556" s="169"/>
      <c r="O556" s="169"/>
      <c r="P556" s="170">
        <f>SUM(P557:P760)</f>
        <v>0</v>
      </c>
      <c r="Q556" s="169"/>
      <c r="R556" s="170">
        <f>SUM(R557:R760)</f>
        <v>0.5162711999999998</v>
      </c>
      <c r="S556" s="169"/>
      <c r="T556" s="171">
        <f>SUM(T557:T760)</f>
        <v>0.19259099999999998</v>
      </c>
      <c r="AR556" s="172" t="s">
        <v>85</v>
      </c>
      <c r="AT556" s="173" t="s">
        <v>73</v>
      </c>
      <c r="AU556" s="173" t="s">
        <v>82</v>
      </c>
      <c r="AY556" s="172" t="s">
        <v>228</v>
      </c>
      <c r="BK556" s="174">
        <f>SUM(BK557:BK760)</f>
        <v>0</v>
      </c>
    </row>
    <row r="557" spans="1:65" s="2" customFormat="1" ht="24.2" customHeight="1">
      <c r="A557" s="36"/>
      <c r="B557" s="37"/>
      <c r="C557" s="177" t="s">
        <v>601</v>
      </c>
      <c r="D557" s="177" t="s">
        <v>230</v>
      </c>
      <c r="E557" s="178" t="s">
        <v>1540</v>
      </c>
      <c r="F557" s="179" t="s">
        <v>1541</v>
      </c>
      <c r="G557" s="180" t="s">
        <v>510</v>
      </c>
      <c r="H557" s="181">
        <v>6</v>
      </c>
      <c r="I557" s="182"/>
      <c r="J557" s="183">
        <f>ROUND(I557*H557,2)</f>
        <v>0</v>
      </c>
      <c r="K557" s="179" t="s">
        <v>234</v>
      </c>
      <c r="L557" s="41"/>
      <c r="M557" s="184" t="s">
        <v>28</v>
      </c>
      <c r="N557" s="185" t="s">
        <v>45</v>
      </c>
      <c r="O557" s="66"/>
      <c r="P557" s="186">
        <f>O557*H557</f>
        <v>0</v>
      </c>
      <c r="Q557" s="186">
        <v>0.00184</v>
      </c>
      <c r="R557" s="186">
        <f>Q557*H557</f>
        <v>0.011040000000000001</v>
      </c>
      <c r="S557" s="186">
        <v>0</v>
      </c>
      <c r="T557" s="187">
        <f>S557*H557</f>
        <v>0</v>
      </c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R557" s="188" t="s">
        <v>320</v>
      </c>
      <c r="AT557" s="188" t="s">
        <v>230</v>
      </c>
      <c r="AU557" s="188" t="s">
        <v>85</v>
      </c>
      <c r="AY557" s="19" t="s">
        <v>228</v>
      </c>
      <c r="BE557" s="189">
        <f>IF(N557="základní",J557,0)</f>
        <v>0</v>
      </c>
      <c r="BF557" s="189">
        <f>IF(N557="snížená",J557,0)</f>
        <v>0</v>
      </c>
      <c r="BG557" s="189">
        <f>IF(N557="zákl. přenesená",J557,0)</f>
        <v>0</v>
      </c>
      <c r="BH557" s="189">
        <f>IF(N557="sníž. přenesená",J557,0)</f>
        <v>0</v>
      </c>
      <c r="BI557" s="189">
        <f>IF(N557="nulová",J557,0)</f>
        <v>0</v>
      </c>
      <c r="BJ557" s="19" t="s">
        <v>82</v>
      </c>
      <c r="BK557" s="189">
        <f>ROUND(I557*H557,2)</f>
        <v>0</v>
      </c>
      <c r="BL557" s="19" t="s">
        <v>320</v>
      </c>
      <c r="BM557" s="188" t="s">
        <v>1542</v>
      </c>
    </row>
    <row r="558" spans="1:47" s="2" customFormat="1" ht="11.25">
      <c r="A558" s="36"/>
      <c r="B558" s="37"/>
      <c r="C558" s="38"/>
      <c r="D558" s="190" t="s">
        <v>236</v>
      </c>
      <c r="E558" s="38"/>
      <c r="F558" s="191" t="s">
        <v>1543</v>
      </c>
      <c r="G558" s="38"/>
      <c r="H558" s="38"/>
      <c r="I558" s="192"/>
      <c r="J558" s="38"/>
      <c r="K558" s="38"/>
      <c r="L558" s="41"/>
      <c r="M558" s="193"/>
      <c r="N558" s="194"/>
      <c r="O558" s="66"/>
      <c r="P558" s="66"/>
      <c r="Q558" s="66"/>
      <c r="R558" s="66"/>
      <c r="S558" s="66"/>
      <c r="T558" s="67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T558" s="19" t="s">
        <v>236</v>
      </c>
      <c r="AU558" s="19" t="s">
        <v>85</v>
      </c>
    </row>
    <row r="559" spans="2:51" s="13" customFormat="1" ht="11.25">
      <c r="B559" s="195"/>
      <c r="C559" s="196"/>
      <c r="D559" s="197" t="s">
        <v>238</v>
      </c>
      <c r="E559" s="198" t="s">
        <v>28</v>
      </c>
      <c r="F559" s="199" t="s">
        <v>1300</v>
      </c>
      <c r="G559" s="196"/>
      <c r="H559" s="198" t="s">
        <v>28</v>
      </c>
      <c r="I559" s="200"/>
      <c r="J559" s="196"/>
      <c r="K559" s="196"/>
      <c r="L559" s="201"/>
      <c r="M559" s="202"/>
      <c r="N559" s="203"/>
      <c r="O559" s="203"/>
      <c r="P559" s="203"/>
      <c r="Q559" s="203"/>
      <c r="R559" s="203"/>
      <c r="S559" s="203"/>
      <c r="T559" s="204"/>
      <c r="AT559" s="205" t="s">
        <v>238</v>
      </c>
      <c r="AU559" s="205" t="s">
        <v>85</v>
      </c>
      <c r="AV559" s="13" t="s">
        <v>82</v>
      </c>
      <c r="AW559" s="13" t="s">
        <v>35</v>
      </c>
      <c r="AX559" s="13" t="s">
        <v>74</v>
      </c>
      <c r="AY559" s="205" t="s">
        <v>228</v>
      </c>
    </row>
    <row r="560" spans="2:51" s="13" customFormat="1" ht="11.25">
      <c r="B560" s="195"/>
      <c r="C560" s="196"/>
      <c r="D560" s="197" t="s">
        <v>238</v>
      </c>
      <c r="E560" s="198" t="s">
        <v>28</v>
      </c>
      <c r="F560" s="199" t="s">
        <v>1544</v>
      </c>
      <c r="G560" s="196"/>
      <c r="H560" s="198" t="s">
        <v>28</v>
      </c>
      <c r="I560" s="200"/>
      <c r="J560" s="196"/>
      <c r="K560" s="196"/>
      <c r="L560" s="201"/>
      <c r="M560" s="202"/>
      <c r="N560" s="203"/>
      <c r="O560" s="203"/>
      <c r="P560" s="203"/>
      <c r="Q560" s="203"/>
      <c r="R560" s="203"/>
      <c r="S560" s="203"/>
      <c r="T560" s="204"/>
      <c r="AT560" s="205" t="s">
        <v>238</v>
      </c>
      <c r="AU560" s="205" t="s">
        <v>85</v>
      </c>
      <c r="AV560" s="13" t="s">
        <v>82</v>
      </c>
      <c r="AW560" s="13" t="s">
        <v>35</v>
      </c>
      <c r="AX560" s="13" t="s">
        <v>74</v>
      </c>
      <c r="AY560" s="205" t="s">
        <v>228</v>
      </c>
    </row>
    <row r="561" spans="2:51" s="14" customFormat="1" ht="11.25">
      <c r="B561" s="206"/>
      <c r="C561" s="207"/>
      <c r="D561" s="197" t="s">
        <v>238</v>
      </c>
      <c r="E561" s="208" t="s">
        <v>28</v>
      </c>
      <c r="F561" s="209" t="s">
        <v>82</v>
      </c>
      <c r="G561" s="207"/>
      <c r="H561" s="210">
        <v>1</v>
      </c>
      <c r="I561" s="211"/>
      <c r="J561" s="207"/>
      <c r="K561" s="207"/>
      <c r="L561" s="212"/>
      <c r="M561" s="213"/>
      <c r="N561" s="214"/>
      <c r="O561" s="214"/>
      <c r="P561" s="214"/>
      <c r="Q561" s="214"/>
      <c r="R561" s="214"/>
      <c r="S561" s="214"/>
      <c r="T561" s="215"/>
      <c r="AT561" s="216" t="s">
        <v>238</v>
      </c>
      <c r="AU561" s="216" t="s">
        <v>85</v>
      </c>
      <c r="AV561" s="14" t="s">
        <v>85</v>
      </c>
      <c r="AW561" s="14" t="s">
        <v>35</v>
      </c>
      <c r="AX561" s="14" t="s">
        <v>74</v>
      </c>
      <c r="AY561" s="216" t="s">
        <v>228</v>
      </c>
    </row>
    <row r="562" spans="2:51" s="13" customFormat="1" ht="11.25">
      <c r="B562" s="195"/>
      <c r="C562" s="196"/>
      <c r="D562" s="197" t="s">
        <v>238</v>
      </c>
      <c r="E562" s="198" t="s">
        <v>28</v>
      </c>
      <c r="F562" s="199" t="s">
        <v>1545</v>
      </c>
      <c r="G562" s="196"/>
      <c r="H562" s="198" t="s">
        <v>28</v>
      </c>
      <c r="I562" s="200"/>
      <c r="J562" s="196"/>
      <c r="K562" s="196"/>
      <c r="L562" s="201"/>
      <c r="M562" s="202"/>
      <c r="N562" s="203"/>
      <c r="O562" s="203"/>
      <c r="P562" s="203"/>
      <c r="Q562" s="203"/>
      <c r="R562" s="203"/>
      <c r="S562" s="203"/>
      <c r="T562" s="204"/>
      <c r="AT562" s="205" t="s">
        <v>238</v>
      </c>
      <c r="AU562" s="205" t="s">
        <v>85</v>
      </c>
      <c r="AV562" s="13" t="s">
        <v>82</v>
      </c>
      <c r="AW562" s="13" t="s">
        <v>35</v>
      </c>
      <c r="AX562" s="13" t="s">
        <v>74</v>
      </c>
      <c r="AY562" s="205" t="s">
        <v>228</v>
      </c>
    </row>
    <row r="563" spans="2:51" s="14" customFormat="1" ht="11.25">
      <c r="B563" s="206"/>
      <c r="C563" s="207"/>
      <c r="D563" s="197" t="s">
        <v>238</v>
      </c>
      <c r="E563" s="208" t="s">
        <v>28</v>
      </c>
      <c r="F563" s="209" t="s">
        <v>82</v>
      </c>
      <c r="G563" s="207"/>
      <c r="H563" s="210">
        <v>1</v>
      </c>
      <c r="I563" s="211"/>
      <c r="J563" s="207"/>
      <c r="K563" s="207"/>
      <c r="L563" s="212"/>
      <c r="M563" s="213"/>
      <c r="N563" s="214"/>
      <c r="O563" s="214"/>
      <c r="P563" s="214"/>
      <c r="Q563" s="214"/>
      <c r="R563" s="214"/>
      <c r="S563" s="214"/>
      <c r="T563" s="215"/>
      <c r="AT563" s="216" t="s">
        <v>238</v>
      </c>
      <c r="AU563" s="216" t="s">
        <v>85</v>
      </c>
      <c r="AV563" s="14" t="s">
        <v>85</v>
      </c>
      <c r="AW563" s="14" t="s">
        <v>35</v>
      </c>
      <c r="AX563" s="14" t="s">
        <v>74</v>
      </c>
      <c r="AY563" s="216" t="s">
        <v>228</v>
      </c>
    </row>
    <row r="564" spans="2:51" s="13" customFormat="1" ht="11.25">
      <c r="B564" s="195"/>
      <c r="C564" s="196"/>
      <c r="D564" s="197" t="s">
        <v>238</v>
      </c>
      <c r="E564" s="198" t="s">
        <v>28</v>
      </c>
      <c r="F564" s="199" t="s">
        <v>1546</v>
      </c>
      <c r="G564" s="196"/>
      <c r="H564" s="198" t="s">
        <v>28</v>
      </c>
      <c r="I564" s="200"/>
      <c r="J564" s="196"/>
      <c r="K564" s="196"/>
      <c r="L564" s="201"/>
      <c r="M564" s="202"/>
      <c r="N564" s="203"/>
      <c r="O564" s="203"/>
      <c r="P564" s="203"/>
      <c r="Q564" s="203"/>
      <c r="R564" s="203"/>
      <c r="S564" s="203"/>
      <c r="T564" s="204"/>
      <c r="AT564" s="205" t="s">
        <v>238</v>
      </c>
      <c r="AU564" s="205" t="s">
        <v>85</v>
      </c>
      <c r="AV564" s="13" t="s">
        <v>82</v>
      </c>
      <c r="AW564" s="13" t="s">
        <v>35</v>
      </c>
      <c r="AX564" s="13" t="s">
        <v>74</v>
      </c>
      <c r="AY564" s="205" t="s">
        <v>228</v>
      </c>
    </row>
    <row r="565" spans="2:51" s="14" customFormat="1" ht="11.25">
      <c r="B565" s="206"/>
      <c r="C565" s="207"/>
      <c r="D565" s="197" t="s">
        <v>238</v>
      </c>
      <c r="E565" s="208" t="s">
        <v>28</v>
      </c>
      <c r="F565" s="209" t="s">
        <v>82</v>
      </c>
      <c r="G565" s="207"/>
      <c r="H565" s="210">
        <v>1</v>
      </c>
      <c r="I565" s="211"/>
      <c r="J565" s="207"/>
      <c r="K565" s="207"/>
      <c r="L565" s="212"/>
      <c r="M565" s="213"/>
      <c r="N565" s="214"/>
      <c r="O565" s="214"/>
      <c r="P565" s="214"/>
      <c r="Q565" s="214"/>
      <c r="R565" s="214"/>
      <c r="S565" s="214"/>
      <c r="T565" s="215"/>
      <c r="AT565" s="216" t="s">
        <v>238</v>
      </c>
      <c r="AU565" s="216" t="s">
        <v>85</v>
      </c>
      <c r="AV565" s="14" t="s">
        <v>85</v>
      </c>
      <c r="AW565" s="14" t="s">
        <v>35</v>
      </c>
      <c r="AX565" s="14" t="s">
        <v>74</v>
      </c>
      <c r="AY565" s="216" t="s">
        <v>228</v>
      </c>
    </row>
    <row r="566" spans="2:51" s="13" customFormat="1" ht="11.25">
      <c r="B566" s="195"/>
      <c r="C566" s="196"/>
      <c r="D566" s="197" t="s">
        <v>238</v>
      </c>
      <c r="E566" s="198" t="s">
        <v>28</v>
      </c>
      <c r="F566" s="199" t="s">
        <v>1304</v>
      </c>
      <c r="G566" s="196"/>
      <c r="H566" s="198" t="s">
        <v>28</v>
      </c>
      <c r="I566" s="200"/>
      <c r="J566" s="196"/>
      <c r="K566" s="196"/>
      <c r="L566" s="201"/>
      <c r="M566" s="202"/>
      <c r="N566" s="203"/>
      <c r="O566" s="203"/>
      <c r="P566" s="203"/>
      <c r="Q566" s="203"/>
      <c r="R566" s="203"/>
      <c r="S566" s="203"/>
      <c r="T566" s="204"/>
      <c r="AT566" s="205" t="s">
        <v>238</v>
      </c>
      <c r="AU566" s="205" t="s">
        <v>85</v>
      </c>
      <c r="AV566" s="13" t="s">
        <v>82</v>
      </c>
      <c r="AW566" s="13" t="s">
        <v>35</v>
      </c>
      <c r="AX566" s="13" t="s">
        <v>74</v>
      </c>
      <c r="AY566" s="205" t="s">
        <v>228</v>
      </c>
    </row>
    <row r="567" spans="2:51" s="13" customFormat="1" ht="11.25">
      <c r="B567" s="195"/>
      <c r="C567" s="196"/>
      <c r="D567" s="197" t="s">
        <v>238</v>
      </c>
      <c r="E567" s="198" t="s">
        <v>28</v>
      </c>
      <c r="F567" s="199" t="s">
        <v>1547</v>
      </c>
      <c r="G567" s="196"/>
      <c r="H567" s="198" t="s">
        <v>28</v>
      </c>
      <c r="I567" s="200"/>
      <c r="J567" s="196"/>
      <c r="K567" s="196"/>
      <c r="L567" s="201"/>
      <c r="M567" s="202"/>
      <c r="N567" s="203"/>
      <c r="O567" s="203"/>
      <c r="P567" s="203"/>
      <c r="Q567" s="203"/>
      <c r="R567" s="203"/>
      <c r="S567" s="203"/>
      <c r="T567" s="204"/>
      <c r="AT567" s="205" t="s">
        <v>238</v>
      </c>
      <c r="AU567" s="205" t="s">
        <v>85</v>
      </c>
      <c r="AV567" s="13" t="s">
        <v>82</v>
      </c>
      <c r="AW567" s="13" t="s">
        <v>35</v>
      </c>
      <c r="AX567" s="13" t="s">
        <v>74</v>
      </c>
      <c r="AY567" s="205" t="s">
        <v>228</v>
      </c>
    </row>
    <row r="568" spans="2:51" s="14" customFormat="1" ht="11.25">
      <c r="B568" s="206"/>
      <c r="C568" s="207"/>
      <c r="D568" s="197" t="s">
        <v>238</v>
      </c>
      <c r="E568" s="208" t="s">
        <v>28</v>
      </c>
      <c r="F568" s="209" t="s">
        <v>85</v>
      </c>
      <c r="G568" s="207"/>
      <c r="H568" s="210">
        <v>2</v>
      </c>
      <c r="I568" s="211"/>
      <c r="J568" s="207"/>
      <c r="K568" s="207"/>
      <c r="L568" s="212"/>
      <c r="M568" s="213"/>
      <c r="N568" s="214"/>
      <c r="O568" s="214"/>
      <c r="P568" s="214"/>
      <c r="Q568" s="214"/>
      <c r="R568" s="214"/>
      <c r="S568" s="214"/>
      <c r="T568" s="215"/>
      <c r="AT568" s="216" t="s">
        <v>238</v>
      </c>
      <c r="AU568" s="216" t="s">
        <v>85</v>
      </c>
      <c r="AV568" s="14" t="s">
        <v>85</v>
      </c>
      <c r="AW568" s="14" t="s">
        <v>35</v>
      </c>
      <c r="AX568" s="14" t="s">
        <v>74</v>
      </c>
      <c r="AY568" s="216" t="s">
        <v>228</v>
      </c>
    </row>
    <row r="569" spans="2:51" s="13" customFormat="1" ht="11.25">
      <c r="B569" s="195"/>
      <c r="C569" s="196"/>
      <c r="D569" s="197" t="s">
        <v>238</v>
      </c>
      <c r="E569" s="198" t="s">
        <v>28</v>
      </c>
      <c r="F569" s="199" t="s">
        <v>1306</v>
      </c>
      <c r="G569" s="196"/>
      <c r="H569" s="198" t="s">
        <v>28</v>
      </c>
      <c r="I569" s="200"/>
      <c r="J569" s="196"/>
      <c r="K569" s="196"/>
      <c r="L569" s="201"/>
      <c r="M569" s="202"/>
      <c r="N569" s="203"/>
      <c r="O569" s="203"/>
      <c r="P569" s="203"/>
      <c r="Q569" s="203"/>
      <c r="R569" s="203"/>
      <c r="S569" s="203"/>
      <c r="T569" s="204"/>
      <c r="AT569" s="205" t="s">
        <v>238</v>
      </c>
      <c r="AU569" s="205" t="s">
        <v>85</v>
      </c>
      <c r="AV569" s="13" t="s">
        <v>82</v>
      </c>
      <c r="AW569" s="13" t="s">
        <v>35</v>
      </c>
      <c r="AX569" s="13" t="s">
        <v>74</v>
      </c>
      <c r="AY569" s="205" t="s">
        <v>228</v>
      </c>
    </row>
    <row r="570" spans="2:51" s="13" customFormat="1" ht="11.25">
      <c r="B570" s="195"/>
      <c r="C570" s="196"/>
      <c r="D570" s="197" t="s">
        <v>238</v>
      </c>
      <c r="E570" s="198" t="s">
        <v>28</v>
      </c>
      <c r="F570" s="199" t="s">
        <v>1547</v>
      </c>
      <c r="G570" s="196"/>
      <c r="H570" s="198" t="s">
        <v>28</v>
      </c>
      <c r="I570" s="200"/>
      <c r="J570" s="196"/>
      <c r="K570" s="196"/>
      <c r="L570" s="201"/>
      <c r="M570" s="202"/>
      <c r="N570" s="203"/>
      <c r="O570" s="203"/>
      <c r="P570" s="203"/>
      <c r="Q570" s="203"/>
      <c r="R570" s="203"/>
      <c r="S570" s="203"/>
      <c r="T570" s="204"/>
      <c r="AT570" s="205" t="s">
        <v>238</v>
      </c>
      <c r="AU570" s="205" t="s">
        <v>85</v>
      </c>
      <c r="AV570" s="13" t="s">
        <v>82</v>
      </c>
      <c r="AW570" s="13" t="s">
        <v>35</v>
      </c>
      <c r="AX570" s="13" t="s">
        <v>74</v>
      </c>
      <c r="AY570" s="205" t="s">
        <v>228</v>
      </c>
    </row>
    <row r="571" spans="2:51" s="14" customFormat="1" ht="11.25">
      <c r="B571" s="206"/>
      <c r="C571" s="207"/>
      <c r="D571" s="197" t="s">
        <v>238</v>
      </c>
      <c r="E571" s="208" t="s">
        <v>28</v>
      </c>
      <c r="F571" s="209" t="s">
        <v>82</v>
      </c>
      <c r="G571" s="207"/>
      <c r="H571" s="210">
        <v>1</v>
      </c>
      <c r="I571" s="211"/>
      <c r="J571" s="207"/>
      <c r="K571" s="207"/>
      <c r="L571" s="212"/>
      <c r="M571" s="213"/>
      <c r="N571" s="214"/>
      <c r="O571" s="214"/>
      <c r="P571" s="214"/>
      <c r="Q571" s="214"/>
      <c r="R571" s="214"/>
      <c r="S571" s="214"/>
      <c r="T571" s="215"/>
      <c r="AT571" s="216" t="s">
        <v>238</v>
      </c>
      <c r="AU571" s="216" t="s">
        <v>85</v>
      </c>
      <c r="AV571" s="14" t="s">
        <v>85</v>
      </c>
      <c r="AW571" s="14" t="s">
        <v>35</v>
      </c>
      <c r="AX571" s="14" t="s">
        <v>74</v>
      </c>
      <c r="AY571" s="216" t="s">
        <v>228</v>
      </c>
    </row>
    <row r="572" spans="2:51" s="15" customFormat="1" ht="11.25">
      <c r="B572" s="217"/>
      <c r="C572" s="218"/>
      <c r="D572" s="197" t="s">
        <v>238</v>
      </c>
      <c r="E572" s="219" t="s">
        <v>28</v>
      </c>
      <c r="F572" s="220" t="s">
        <v>241</v>
      </c>
      <c r="G572" s="218"/>
      <c r="H572" s="221">
        <v>6</v>
      </c>
      <c r="I572" s="222"/>
      <c r="J572" s="218"/>
      <c r="K572" s="218"/>
      <c r="L572" s="223"/>
      <c r="M572" s="224"/>
      <c r="N572" s="225"/>
      <c r="O572" s="225"/>
      <c r="P572" s="225"/>
      <c r="Q572" s="225"/>
      <c r="R572" s="225"/>
      <c r="S572" s="225"/>
      <c r="T572" s="226"/>
      <c r="AT572" s="227" t="s">
        <v>238</v>
      </c>
      <c r="AU572" s="227" t="s">
        <v>85</v>
      </c>
      <c r="AV572" s="15" t="s">
        <v>176</v>
      </c>
      <c r="AW572" s="15" t="s">
        <v>35</v>
      </c>
      <c r="AX572" s="15" t="s">
        <v>82</v>
      </c>
      <c r="AY572" s="227" t="s">
        <v>228</v>
      </c>
    </row>
    <row r="573" spans="1:65" s="2" customFormat="1" ht="24.2" customHeight="1">
      <c r="A573" s="36"/>
      <c r="B573" s="37"/>
      <c r="C573" s="177" t="s">
        <v>605</v>
      </c>
      <c r="D573" s="177" t="s">
        <v>230</v>
      </c>
      <c r="E573" s="178" t="s">
        <v>1548</v>
      </c>
      <c r="F573" s="179" t="s">
        <v>1549</v>
      </c>
      <c r="G573" s="180" t="s">
        <v>510</v>
      </c>
      <c r="H573" s="181">
        <v>1</v>
      </c>
      <c r="I573" s="182"/>
      <c r="J573" s="183">
        <f>ROUND(I573*H573,2)</f>
        <v>0</v>
      </c>
      <c r="K573" s="179" t="s">
        <v>234</v>
      </c>
      <c r="L573" s="41"/>
      <c r="M573" s="184" t="s">
        <v>28</v>
      </c>
      <c r="N573" s="185" t="s">
        <v>45</v>
      </c>
      <c r="O573" s="66"/>
      <c r="P573" s="186">
        <f>O573*H573</f>
        <v>0</v>
      </c>
      <c r="Q573" s="186">
        <v>0.03203</v>
      </c>
      <c r="R573" s="186">
        <f>Q573*H573</f>
        <v>0.03203</v>
      </c>
      <c r="S573" s="186">
        <v>0.03203</v>
      </c>
      <c r="T573" s="187">
        <f>S573*H573</f>
        <v>0.03203</v>
      </c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R573" s="188" t="s">
        <v>320</v>
      </c>
      <c r="AT573" s="188" t="s">
        <v>230</v>
      </c>
      <c r="AU573" s="188" t="s">
        <v>85</v>
      </c>
      <c r="AY573" s="19" t="s">
        <v>228</v>
      </c>
      <c r="BE573" s="189">
        <f>IF(N573="základní",J573,0)</f>
        <v>0</v>
      </c>
      <c r="BF573" s="189">
        <f>IF(N573="snížená",J573,0)</f>
        <v>0</v>
      </c>
      <c r="BG573" s="189">
        <f>IF(N573="zákl. přenesená",J573,0)</f>
        <v>0</v>
      </c>
      <c r="BH573" s="189">
        <f>IF(N573="sníž. přenesená",J573,0)</f>
        <v>0</v>
      </c>
      <c r="BI573" s="189">
        <f>IF(N573="nulová",J573,0)</f>
        <v>0</v>
      </c>
      <c r="BJ573" s="19" t="s">
        <v>82</v>
      </c>
      <c r="BK573" s="189">
        <f>ROUND(I573*H573,2)</f>
        <v>0</v>
      </c>
      <c r="BL573" s="19" t="s">
        <v>320</v>
      </c>
      <c r="BM573" s="188" t="s">
        <v>1550</v>
      </c>
    </row>
    <row r="574" spans="1:47" s="2" customFormat="1" ht="11.25">
      <c r="A574" s="36"/>
      <c r="B574" s="37"/>
      <c r="C574" s="38"/>
      <c r="D574" s="190" t="s">
        <v>236</v>
      </c>
      <c r="E574" s="38"/>
      <c r="F574" s="191" t="s">
        <v>1551</v>
      </c>
      <c r="G574" s="38"/>
      <c r="H574" s="38"/>
      <c r="I574" s="192"/>
      <c r="J574" s="38"/>
      <c r="K574" s="38"/>
      <c r="L574" s="41"/>
      <c r="M574" s="193"/>
      <c r="N574" s="194"/>
      <c r="O574" s="66"/>
      <c r="P574" s="66"/>
      <c r="Q574" s="66"/>
      <c r="R574" s="66"/>
      <c r="S574" s="66"/>
      <c r="T574" s="67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T574" s="19" t="s">
        <v>236</v>
      </c>
      <c r="AU574" s="19" t="s">
        <v>85</v>
      </c>
    </row>
    <row r="575" spans="2:51" s="13" customFormat="1" ht="11.25">
      <c r="B575" s="195"/>
      <c r="C575" s="196"/>
      <c r="D575" s="197" t="s">
        <v>238</v>
      </c>
      <c r="E575" s="198" t="s">
        <v>28</v>
      </c>
      <c r="F575" s="199" t="s">
        <v>1300</v>
      </c>
      <c r="G575" s="196"/>
      <c r="H575" s="198" t="s">
        <v>28</v>
      </c>
      <c r="I575" s="200"/>
      <c r="J575" s="196"/>
      <c r="K575" s="196"/>
      <c r="L575" s="201"/>
      <c r="M575" s="202"/>
      <c r="N575" s="203"/>
      <c r="O575" s="203"/>
      <c r="P575" s="203"/>
      <c r="Q575" s="203"/>
      <c r="R575" s="203"/>
      <c r="S575" s="203"/>
      <c r="T575" s="204"/>
      <c r="AT575" s="205" t="s">
        <v>238</v>
      </c>
      <c r="AU575" s="205" t="s">
        <v>85</v>
      </c>
      <c r="AV575" s="13" t="s">
        <v>82</v>
      </c>
      <c r="AW575" s="13" t="s">
        <v>35</v>
      </c>
      <c r="AX575" s="13" t="s">
        <v>74</v>
      </c>
      <c r="AY575" s="205" t="s">
        <v>228</v>
      </c>
    </row>
    <row r="576" spans="2:51" s="13" customFormat="1" ht="11.25">
      <c r="B576" s="195"/>
      <c r="C576" s="196"/>
      <c r="D576" s="197" t="s">
        <v>238</v>
      </c>
      <c r="E576" s="198" t="s">
        <v>28</v>
      </c>
      <c r="F576" s="199" t="s">
        <v>1228</v>
      </c>
      <c r="G576" s="196"/>
      <c r="H576" s="198" t="s">
        <v>28</v>
      </c>
      <c r="I576" s="200"/>
      <c r="J576" s="196"/>
      <c r="K576" s="196"/>
      <c r="L576" s="201"/>
      <c r="M576" s="202"/>
      <c r="N576" s="203"/>
      <c r="O576" s="203"/>
      <c r="P576" s="203"/>
      <c r="Q576" s="203"/>
      <c r="R576" s="203"/>
      <c r="S576" s="203"/>
      <c r="T576" s="204"/>
      <c r="AT576" s="205" t="s">
        <v>238</v>
      </c>
      <c r="AU576" s="205" t="s">
        <v>85</v>
      </c>
      <c r="AV576" s="13" t="s">
        <v>82</v>
      </c>
      <c r="AW576" s="13" t="s">
        <v>35</v>
      </c>
      <c r="AX576" s="13" t="s">
        <v>74</v>
      </c>
      <c r="AY576" s="205" t="s">
        <v>228</v>
      </c>
    </row>
    <row r="577" spans="2:51" s="14" customFormat="1" ht="11.25">
      <c r="B577" s="206"/>
      <c r="C577" s="207"/>
      <c r="D577" s="197" t="s">
        <v>238</v>
      </c>
      <c r="E577" s="208" t="s">
        <v>28</v>
      </c>
      <c r="F577" s="209" t="s">
        <v>82</v>
      </c>
      <c r="G577" s="207"/>
      <c r="H577" s="210">
        <v>1</v>
      </c>
      <c r="I577" s="211"/>
      <c r="J577" s="207"/>
      <c r="K577" s="207"/>
      <c r="L577" s="212"/>
      <c r="M577" s="213"/>
      <c r="N577" s="214"/>
      <c r="O577" s="214"/>
      <c r="P577" s="214"/>
      <c r="Q577" s="214"/>
      <c r="R577" s="214"/>
      <c r="S577" s="214"/>
      <c r="T577" s="215"/>
      <c r="AT577" s="216" t="s">
        <v>238</v>
      </c>
      <c r="AU577" s="216" t="s">
        <v>85</v>
      </c>
      <c r="AV577" s="14" t="s">
        <v>85</v>
      </c>
      <c r="AW577" s="14" t="s">
        <v>35</v>
      </c>
      <c r="AX577" s="14" t="s">
        <v>82</v>
      </c>
      <c r="AY577" s="216" t="s">
        <v>228</v>
      </c>
    </row>
    <row r="578" spans="1:65" s="2" customFormat="1" ht="24.2" customHeight="1">
      <c r="A578" s="36"/>
      <c r="B578" s="37"/>
      <c r="C578" s="177" t="s">
        <v>612</v>
      </c>
      <c r="D578" s="177" t="s">
        <v>230</v>
      </c>
      <c r="E578" s="178" t="s">
        <v>1552</v>
      </c>
      <c r="F578" s="179" t="s">
        <v>1553</v>
      </c>
      <c r="G578" s="180" t="s">
        <v>510</v>
      </c>
      <c r="H578" s="181">
        <v>2</v>
      </c>
      <c r="I578" s="182"/>
      <c r="J578" s="183">
        <f>ROUND(I578*H578,2)</f>
        <v>0</v>
      </c>
      <c r="K578" s="179" t="s">
        <v>234</v>
      </c>
      <c r="L578" s="41"/>
      <c r="M578" s="184" t="s">
        <v>28</v>
      </c>
      <c r="N578" s="185" t="s">
        <v>45</v>
      </c>
      <c r="O578" s="66"/>
      <c r="P578" s="186">
        <f>O578*H578</f>
        <v>0</v>
      </c>
      <c r="Q578" s="186">
        <v>0.03743</v>
      </c>
      <c r="R578" s="186">
        <f>Q578*H578</f>
        <v>0.07486</v>
      </c>
      <c r="S578" s="186">
        <v>0.03743</v>
      </c>
      <c r="T578" s="187">
        <f>S578*H578</f>
        <v>0.07486</v>
      </c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R578" s="188" t="s">
        <v>320</v>
      </c>
      <c r="AT578" s="188" t="s">
        <v>230</v>
      </c>
      <c r="AU578" s="188" t="s">
        <v>85</v>
      </c>
      <c r="AY578" s="19" t="s">
        <v>228</v>
      </c>
      <c r="BE578" s="189">
        <f>IF(N578="základní",J578,0)</f>
        <v>0</v>
      </c>
      <c r="BF578" s="189">
        <f>IF(N578="snížená",J578,0)</f>
        <v>0</v>
      </c>
      <c r="BG578" s="189">
        <f>IF(N578="zákl. přenesená",J578,0)</f>
        <v>0</v>
      </c>
      <c r="BH578" s="189">
        <f>IF(N578="sníž. přenesená",J578,0)</f>
        <v>0</v>
      </c>
      <c r="BI578" s="189">
        <f>IF(N578="nulová",J578,0)</f>
        <v>0</v>
      </c>
      <c r="BJ578" s="19" t="s">
        <v>82</v>
      </c>
      <c r="BK578" s="189">
        <f>ROUND(I578*H578,2)</f>
        <v>0</v>
      </c>
      <c r="BL578" s="19" t="s">
        <v>320</v>
      </c>
      <c r="BM578" s="188" t="s">
        <v>1554</v>
      </c>
    </row>
    <row r="579" spans="1:47" s="2" customFormat="1" ht="11.25">
      <c r="A579" s="36"/>
      <c r="B579" s="37"/>
      <c r="C579" s="38"/>
      <c r="D579" s="190" t="s">
        <v>236</v>
      </c>
      <c r="E579" s="38"/>
      <c r="F579" s="191" t="s">
        <v>1555</v>
      </c>
      <c r="G579" s="38"/>
      <c r="H579" s="38"/>
      <c r="I579" s="192"/>
      <c r="J579" s="38"/>
      <c r="K579" s="38"/>
      <c r="L579" s="41"/>
      <c r="M579" s="193"/>
      <c r="N579" s="194"/>
      <c r="O579" s="66"/>
      <c r="P579" s="66"/>
      <c r="Q579" s="66"/>
      <c r="R579" s="66"/>
      <c r="S579" s="66"/>
      <c r="T579" s="67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T579" s="19" t="s">
        <v>236</v>
      </c>
      <c r="AU579" s="19" t="s">
        <v>85</v>
      </c>
    </row>
    <row r="580" spans="2:51" s="13" customFormat="1" ht="11.25">
      <c r="B580" s="195"/>
      <c r="C580" s="196"/>
      <c r="D580" s="197" t="s">
        <v>238</v>
      </c>
      <c r="E580" s="198" t="s">
        <v>28</v>
      </c>
      <c r="F580" s="199" t="s">
        <v>1300</v>
      </c>
      <c r="G580" s="196"/>
      <c r="H580" s="198" t="s">
        <v>28</v>
      </c>
      <c r="I580" s="200"/>
      <c r="J580" s="196"/>
      <c r="K580" s="196"/>
      <c r="L580" s="201"/>
      <c r="M580" s="202"/>
      <c r="N580" s="203"/>
      <c r="O580" s="203"/>
      <c r="P580" s="203"/>
      <c r="Q580" s="203"/>
      <c r="R580" s="203"/>
      <c r="S580" s="203"/>
      <c r="T580" s="204"/>
      <c r="AT580" s="205" t="s">
        <v>238</v>
      </c>
      <c r="AU580" s="205" t="s">
        <v>85</v>
      </c>
      <c r="AV580" s="13" t="s">
        <v>82</v>
      </c>
      <c r="AW580" s="13" t="s">
        <v>35</v>
      </c>
      <c r="AX580" s="13" t="s">
        <v>74</v>
      </c>
      <c r="AY580" s="205" t="s">
        <v>228</v>
      </c>
    </row>
    <row r="581" spans="2:51" s="13" customFormat="1" ht="11.25">
      <c r="B581" s="195"/>
      <c r="C581" s="196"/>
      <c r="D581" s="197" t="s">
        <v>238</v>
      </c>
      <c r="E581" s="198" t="s">
        <v>28</v>
      </c>
      <c r="F581" s="199" t="s">
        <v>1228</v>
      </c>
      <c r="G581" s="196"/>
      <c r="H581" s="198" t="s">
        <v>28</v>
      </c>
      <c r="I581" s="200"/>
      <c r="J581" s="196"/>
      <c r="K581" s="196"/>
      <c r="L581" s="201"/>
      <c r="M581" s="202"/>
      <c r="N581" s="203"/>
      <c r="O581" s="203"/>
      <c r="P581" s="203"/>
      <c r="Q581" s="203"/>
      <c r="R581" s="203"/>
      <c r="S581" s="203"/>
      <c r="T581" s="204"/>
      <c r="AT581" s="205" t="s">
        <v>238</v>
      </c>
      <c r="AU581" s="205" t="s">
        <v>85</v>
      </c>
      <c r="AV581" s="13" t="s">
        <v>82</v>
      </c>
      <c r="AW581" s="13" t="s">
        <v>35</v>
      </c>
      <c r="AX581" s="13" t="s">
        <v>74</v>
      </c>
      <c r="AY581" s="205" t="s">
        <v>228</v>
      </c>
    </row>
    <row r="582" spans="2:51" s="14" customFormat="1" ht="11.25">
      <c r="B582" s="206"/>
      <c r="C582" s="207"/>
      <c r="D582" s="197" t="s">
        <v>238</v>
      </c>
      <c r="E582" s="208" t="s">
        <v>28</v>
      </c>
      <c r="F582" s="209" t="s">
        <v>85</v>
      </c>
      <c r="G582" s="207"/>
      <c r="H582" s="210">
        <v>2</v>
      </c>
      <c r="I582" s="211"/>
      <c r="J582" s="207"/>
      <c r="K582" s="207"/>
      <c r="L582" s="212"/>
      <c r="M582" s="213"/>
      <c r="N582" s="214"/>
      <c r="O582" s="214"/>
      <c r="P582" s="214"/>
      <c r="Q582" s="214"/>
      <c r="R582" s="214"/>
      <c r="S582" s="214"/>
      <c r="T582" s="215"/>
      <c r="AT582" s="216" t="s">
        <v>238</v>
      </c>
      <c r="AU582" s="216" t="s">
        <v>85</v>
      </c>
      <c r="AV582" s="14" t="s">
        <v>85</v>
      </c>
      <c r="AW582" s="14" t="s">
        <v>35</v>
      </c>
      <c r="AX582" s="14" t="s">
        <v>82</v>
      </c>
      <c r="AY582" s="216" t="s">
        <v>228</v>
      </c>
    </row>
    <row r="583" spans="1:65" s="2" customFormat="1" ht="24.2" customHeight="1">
      <c r="A583" s="36"/>
      <c r="B583" s="37"/>
      <c r="C583" s="177" t="s">
        <v>618</v>
      </c>
      <c r="D583" s="177" t="s">
        <v>230</v>
      </c>
      <c r="E583" s="178" t="s">
        <v>1556</v>
      </c>
      <c r="F583" s="179" t="s">
        <v>1557</v>
      </c>
      <c r="G583" s="180" t="s">
        <v>323</v>
      </c>
      <c r="H583" s="181">
        <v>12.61</v>
      </c>
      <c r="I583" s="182"/>
      <c r="J583" s="183">
        <f>ROUND(I583*H583,2)</f>
        <v>0</v>
      </c>
      <c r="K583" s="179" t="s">
        <v>234</v>
      </c>
      <c r="L583" s="41"/>
      <c r="M583" s="184" t="s">
        <v>28</v>
      </c>
      <c r="N583" s="185" t="s">
        <v>45</v>
      </c>
      <c r="O583" s="66"/>
      <c r="P583" s="186">
        <f>O583*H583</f>
        <v>0</v>
      </c>
      <c r="Q583" s="186">
        <v>0</v>
      </c>
      <c r="R583" s="186">
        <f>Q583*H583</f>
        <v>0</v>
      </c>
      <c r="S583" s="186">
        <v>0.0021</v>
      </c>
      <c r="T583" s="187">
        <f>S583*H583</f>
        <v>0.026480999999999998</v>
      </c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R583" s="188" t="s">
        <v>320</v>
      </c>
      <c r="AT583" s="188" t="s">
        <v>230</v>
      </c>
      <c r="AU583" s="188" t="s">
        <v>85</v>
      </c>
      <c r="AY583" s="19" t="s">
        <v>228</v>
      </c>
      <c r="BE583" s="189">
        <f>IF(N583="základní",J583,0)</f>
        <v>0</v>
      </c>
      <c r="BF583" s="189">
        <f>IF(N583="snížená",J583,0)</f>
        <v>0</v>
      </c>
      <c r="BG583" s="189">
        <f>IF(N583="zákl. přenesená",J583,0)</f>
        <v>0</v>
      </c>
      <c r="BH583" s="189">
        <f>IF(N583="sníž. přenesená",J583,0)</f>
        <v>0</v>
      </c>
      <c r="BI583" s="189">
        <f>IF(N583="nulová",J583,0)</f>
        <v>0</v>
      </c>
      <c r="BJ583" s="19" t="s">
        <v>82</v>
      </c>
      <c r="BK583" s="189">
        <f>ROUND(I583*H583,2)</f>
        <v>0</v>
      </c>
      <c r="BL583" s="19" t="s">
        <v>320</v>
      </c>
      <c r="BM583" s="188" t="s">
        <v>1558</v>
      </c>
    </row>
    <row r="584" spans="1:47" s="2" customFormat="1" ht="11.25">
      <c r="A584" s="36"/>
      <c r="B584" s="37"/>
      <c r="C584" s="38"/>
      <c r="D584" s="190" t="s">
        <v>236</v>
      </c>
      <c r="E584" s="38"/>
      <c r="F584" s="191" t="s">
        <v>1559</v>
      </c>
      <c r="G584" s="38"/>
      <c r="H584" s="38"/>
      <c r="I584" s="192"/>
      <c r="J584" s="38"/>
      <c r="K584" s="38"/>
      <c r="L584" s="41"/>
      <c r="M584" s="193"/>
      <c r="N584" s="194"/>
      <c r="O584" s="66"/>
      <c r="P584" s="66"/>
      <c r="Q584" s="66"/>
      <c r="R584" s="66"/>
      <c r="S584" s="66"/>
      <c r="T584" s="67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T584" s="19" t="s">
        <v>236</v>
      </c>
      <c r="AU584" s="19" t="s">
        <v>85</v>
      </c>
    </row>
    <row r="585" spans="2:51" s="13" customFormat="1" ht="11.25">
      <c r="B585" s="195"/>
      <c r="C585" s="196"/>
      <c r="D585" s="197" t="s">
        <v>238</v>
      </c>
      <c r="E585" s="198" t="s">
        <v>28</v>
      </c>
      <c r="F585" s="199" t="s">
        <v>1300</v>
      </c>
      <c r="G585" s="196"/>
      <c r="H585" s="198" t="s">
        <v>28</v>
      </c>
      <c r="I585" s="200"/>
      <c r="J585" s="196"/>
      <c r="K585" s="196"/>
      <c r="L585" s="201"/>
      <c r="M585" s="202"/>
      <c r="N585" s="203"/>
      <c r="O585" s="203"/>
      <c r="P585" s="203"/>
      <c r="Q585" s="203"/>
      <c r="R585" s="203"/>
      <c r="S585" s="203"/>
      <c r="T585" s="204"/>
      <c r="AT585" s="205" t="s">
        <v>238</v>
      </c>
      <c r="AU585" s="205" t="s">
        <v>85</v>
      </c>
      <c r="AV585" s="13" t="s">
        <v>82</v>
      </c>
      <c r="AW585" s="13" t="s">
        <v>35</v>
      </c>
      <c r="AX585" s="13" t="s">
        <v>74</v>
      </c>
      <c r="AY585" s="205" t="s">
        <v>228</v>
      </c>
    </row>
    <row r="586" spans="2:51" s="13" customFormat="1" ht="11.25">
      <c r="B586" s="195"/>
      <c r="C586" s="196"/>
      <c r="D586" s="197" t="s">
        <v>238</v>
      </c>
      <c r="E586" s="198" t="s">
        <v>28</v>
      </c>
      <c r="F586" s="199" t="s">
        <v>1560</v>
      </c>
      <c r="G586" s="196"/>
      <c r="H586" s="198" t="s">
        <v>28</v>
      </c>
      <c r="I586" s="200"/>
      <c r="J586" s="196"/>
      <c r="K586" s="196"/>
      <c r="L586" s="201"/>
      <c r="M586" s="202"/>
      <c r="N586" s="203"/>
      <c r="O586" s="203"/>
      <c r="P586" s="203"/>
      <c r="Q586" s="203"/>
      <c r="R586" s="203"/>
      <c r="S586" s="203"/>
      <c r="T586" s="204"/>
      <c r="AT586" s="205" t="s">
        <v>238</v>
      </c>
      <c r="AU586" s="205" t="s">
        <v>85</v>
      </c>
      <c r="AV586" s="13" t="s">
        <v>82</v>
      </c>
      <c r="AW586" s="13" t="s">
        <v>35</v>
      </c>
      <c r="AX586" s="13" t="s">
        <v>74</v>
      </c>
      <c r="AY586" s="205" t="s">
        <v>228</v>
      </c>
    </row>
    <row r="587" spans="2:51" s="14" customFormat="1" ht="11.25">
      <c r="B587" s="206"/>
      <c r="C587" s="207"/>
      <c r="D587" s="197" t="s">
        <v>238</v>
      </c>
      <c r="E587" s="208" t="s">
        <v>28</v>
      </c>
      <c r="F587" s="209" t="s">
        <v>1561</v>
      </c>
      <c r="G587" s="207"/>
      <c r="H587" s="210">
        <v>9.91</v>
      </c>
      <c r="I587" s="211"/>
      <c r="J587" s="207"/>
      <c r="K587" s="207"/>
      <c r="L587" s="212"/>
      <c r="M587" s="213"/>
      <c r="N587" s="214"/>
      <c r="O587" s="214"/>
      <c r="P587" s="214"/>
      <c r="Q587" s="214"/>
      <c r="R587" s="214"/>
      <c r="S587" s="214"/>
      <c r="T587" s="215"/>
      <c r="AT587" s="216" t="s">
        <v>238</v>
      </c>
      <c r="AU587" s="216" t="s">
        <v>85</v>
      </c>
      <c r="AV587" s="14" t="s">
        <v>85</v>
      </c>
      <c r="AW587" s="14" t="s">
        <v>35</v>
      </c>
      <c r="AX587" s="14" t="s">
        <v>74</v>
      </c>
      <c r="AY587" s="216" t="s">
        <v>228</v>
      </c>
    </row>
    <row r="588" spans="2:51" s="13" customFormat="1" ht="11.25">
      <c r="B588" s="195"/>
      <c r="C588" s="196"/>
      <c r="D588" s="197" t="s">
        <v>238</v>
      </c>
      <c r="E588" s="198" t="s">
        <v>28</v>
      </c>
      <c r="F588" s="199" t="s">
        <v>1562</v>
      </c>
      <c r="G588" s="196"/>
      <c r="H588" s="198" t="s">
        <v>28</v>
      </c>
      <c r="I588" s="200"/>
      <c r="J588" s="196"/>
      <c r="K588" s="196"/>
      <c r="L588" s="201"/>
      <c r="M588" s="202"/>
      <c r="N588" s="203"/>
      <c r="O588" s="203"/>
      <c r="P588" s="203"/>
      <c r="Q588" s="203"/>
      <c r="R588" s="203"/>
      <c r="S588" s="203"/>
      <c r="T588" s="204"/>
      <c r="AT588" s="205" t="s">
        <v>238</v>
      </c>
      <c r="AU588" s="205" t="s">
        <v>85</v>
      </c>
      <c r="AV588" s="13" t="s">
        <v>82</v>
      </c>
      <c r="AW588" s="13" t="s">
        <v>35</v>
      </c>
      <c r="AX588" s="13" t="s">
        <v>74</v>
      </c>
      <c r="AY588" s="205" t="s">
        <v>228</v>
      </c>
    </row>
    <row r="589" spans="2:51" s="14" customFormat="1" ht="11.25">
      <c r="B589" s="206"/>
      <c r="C589" s="207"/>
      <c r="D589" s="197" t="s">
        <v>238</v>
      </c>
      <c r="E589" s="208" t="s">
        <v>28</v>
      </c>
      <c r="F589" s="209" t="s">
        <v>1563</v>
      </c>
      <c r="G589" s="207"/>
      <c r="H589" s="210">
        <v>2.7</v>
      </c>
      <c r="I589" s="211"/>
      <c r="J589" s="207"/>
      <c r="K589" s="207"/>
      <c r="L589" s="212"/>
      <c r="M589" s="213"/>
      <c r="N589" s="214"/>
      <c r="O589" s="214"/>
      <c r="P589" s="214"/>
      <c r="Q589" s="214"/>
      <c r="R589" s="214"/>
      <c r="S589" s="214"/>
      <c r="T589" s="215"/>
      <c r="AT589" s="216" t="s">
        <v>238</v>
      </c>
      <c r="AU589" s="216" t="s">
        <v>85</v>
      </c>
      <c r="AV589" s="14" t="s">
        <v>85</v>
      </c>
      <c r="AW589" s="14" t="s">
        <v>35</v>
      </c>
      <c r="AX589" s="14" t="s">
        <v>74</v>
      </c>
      <c r="AY589" s="216" t="s">
        <v>228</v>
      </c>
    </row>
    <row r="590" spans="2:51" s="15" customFormat="1" ht="11.25">
      <c r="B590" s="217"/>
      <c r="C590" s="218"/>
      <c r="D590" s="197" t="s">
        <v>238</v>
      </c>
      <c r="E590" s="219" t="s">
        <v>28</v>
      </c>
      <c r="F590" s="220" t="s">
        <v>241</v>
      </c>
      <c r="G590" s="218"/>
      <c r="H590" s="221">
        <v>12.61</v>
      </c>
      <c r="I590" s="222"/>
      <c r="J590" s="218"/>
      <c r="K590" s="218"/>
      <c r="L590" s="223"/>
      <c r="M590" s="224"/>
      <c r="N590" s="225"/>
      <c r="O590" s="225"/>
      <c r="P590" s="225"/>
      <c r="Q590" s="225"/>
      <c r="R590" s="225"/>
      <c r="S590" s="225"/>
      <c r="T590" s="226"/>
      <c r="AT590" s="227" t="s">
        <v>238</v>
      </c>
      <c r="AU590" s="227" t="s">
        <v>85</v>
      </c>
      <c r="AV590" s="15" t="s">
        <v>176</v>
      </c>
      <c r="AW590" s="15" t="s">
        <v>35</v>
      </c>
      <c r="AX590" s="15" t="s">
        <v>82</v>
      </c>
      <c r="AY590" s="227" t="s">
        <v>228</v>
      </c>
    </row>
    <row r="591" spans="1:65" s="2" customFormat="1" ht="24.2" customHeight="1">
      <c r="A591" s="36"/>
      <c r="B591" s="37"/>
      <c r="C591" s="177" t="s">
        <v>624</v>
      </c>
      <c r="D591" s="177" t="s">
        <v>230</v>
      </c>
      <c r="E591" s="178" t="s">
        <v>1564</v>
      </c>
      <c r="F591" s="179" t="s">
        <v>1565</v>
      </c>
      <c r="G591" s="180" t="s">
        <v>510</v>
      </c>
      <c r="H591" s="181">
        <v>1</v>
      </c>
      <c r="I591" s="182"/>
      <c r="J591" s="183">
        <f>ROUND(I591*H591,2)</f>
        <v>0</v>
      </c>
      <c r="K591" s="179" t="s">
        <v>234</v>
      </c>
      <c r="L591" s="41"/>
      <c r="M591" s="184" t="s">
        <v>28</v>
      </c>
      <c r="N591" s="185" t="s">
        <v>45</v>
      </c>
      <c r="O591" s="66"/>
      <c r="P591" s="186">
        <f>O591*H591</f>
        <v>0</v>
      </c>
      <c r="Q591" s="186">
        <v>0.00031</v>
      </c>
      <c r="R591" s="186">
        <f>Q591*H591</f>
        <v>0.00031</v>
      </c>
      <c r="S591" s="186">
        <v>0</v>
      </c>
      <c r="T591" s="187">
        <f>S591*H591</f>
        <v>0</v>
      </c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R591" s="188" t="s">
        <v>320</v>
      </c>
      <c r="AT591" s="188" t="s">
        <v>230</v>
      </c>
      <c r="AU591" s="188" t="s">
        <v>85</v>
      </c>
      <c r="AY591" s="19" t="s">
        <v>228</v>
      </c>
      <c r="BE591" s="189">
        <f>IF(N591="základní",J591,0)</f>
        <v>0</v>
      </c>
      <c r="BF591" s="189">
        <f>IF(N591="snížená",J591,0)</f>
        <v>0</v>
      </c>
      <c r="BG591" s="189">
        <f>IF(N591="zákl. přenesená",J591,0)</f>
        <v>0</v>
      </c>
      <c r="BH591" s="189">
        <f>IF(N591="sníž. přenesená",J591,0)</f>
        <v>0</v>
      </c>
      <c r="BI591" s="189">
        <f>IF(N591="nulová",J591,0)</f>
        <v>0</v>
      </c>
      <c r="BJ591" s="19" t="s">
        <v>82</v>
      </c>
      <c r="BK591" s="189">
        <f>ROUND(I591*H591,2)</f>
        <v>0</v>
      </c>
      <c r="BL591" s="19" t="s">
        <v>320</v>
      </c>
      <c r="BM591" s="188" t="s">
        <v>1566</v>
      </c>
    </row>
    <row r="592" spans="1:47" s="2" customFormat="1" ht="11.25">
      <c r="A592" s="36"/>
      <c r="B592" s="37"/>
      <c r="C592" s="38"/>
      <c r="D592" s="190" t="s">
        <v>236</v>
      </c>
      <c r="E592" s="38"/>
      <c r="F592" s="191" t="s">
        <v>1567</v>
      </c>
      <c r="G592" s="38"/>
      <c r="H592" s="38"/>
      <c r="I592" s="192"/>
      <c r="J592" s="38"/>
      <c r="K592" s="38"/>
      <c r="L592" s="41"/>
      <c r="M592" s="193"/>
      <c r="N592" s="194"/>
      <c r="O592" s="66"/>
      <c r="P592" s="66"/>
      <c r="Q592" s="66"/>
      <c r="R592" s="66"/>
      <c r="S592" s="66"/>
      <c r="T592" s="67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T592" s="19" t="s">
        <v>236</v>
      </c>
      <c r="AU592" s="19" t="s">
        <v>85</v>
      </c>
    </row>
    <row r="593" spans="2:51" s="13" customFormat="1" ht="11.25">
      <c r="B593" s="195"/>
      <c r="C593" s="196"/>
      <c r="D593" s="197" t="s">
        <v>238</v>
      </c>
      <c r="E593" s="198" t="s">
        <v>28</v>
      </c>
      <c r="F593" s="199" t="s">
        <v>1300</v>
      </c>
      <c r="G593" s="196"/>
      <c r="H593" s="198" t="s">
        <v>28</v>
      </c>
      <c r="I593" s="200"/>
      <c r="J593" s="196"/>
      <c r="K593" s="196"/>
      <c r="L593" s="201"/>
      <c r="M593" s="202"/>
      <c r="N593" s="203"/>
      <c r="O593" s="203"/>
      <c r="P593" s="203"/>
      <c r="Q593" s="203"/>
      <c r="R593" s="203"/>
      <c r="S593" s="203"/>
      <c r="T593" s="204"/>
      <c r="AT593" s="205" t="s">
        <v>238</v>
      </c>
      <c r="AU593" s="205" t="s">
        <v>85</v>
      </c>
      <c r="AV593" s="13" t="s">
        <v>82</v>
      </c>
      <c r="AW593" s="13" t="s">
        <v>35</v>
      </c>
      <c r="AX593" s="13" t="s">
        <v>74</v>
      </c>
      <c r="AY593" s="205" t="s">
        <v>228</v>
      </c>
    </row>
    <row r="594" spans="2:51" s="13" customFormat="1" ht="11.25">
      <c r="B594" s="195"/>
      <c r="C594" s="196"/>
      <c r="D594" s="197" t="s">
        <v>238</v>
      </c>
      <c r="E594" s="198" t="s">
        <v>28</v>
      </c>
      <c r="F594" s="199" t="s">
        <v>1242</v>
      </c>
      <c r="G594" s="196"/>
      <c r="H594" s="198" t="s">
        <v>28</v>
      </c>
      <c r="I594" s="200"/>
      <c r="J594" s="196"/>
      <c r="K594" s="196"/>
      <c r="L594" s="201"/>
      <c r="M594" s="202"/>
      <c r="N594" s="203"/>
      <c r="O594" s="203"/>
      <c r="P594" s="203"/>
      <c r="Q594" s="203"/>
      <c r="R594" s="203"/>
      <c r="S594" s="203"/>
      <c r="T594" s="204"/>
      <c r="AT594" s="205" t="s">
        <v>238</v>
      </c>
      <c r="AU594" s="205" t="s">
        <v>85</v>
      </c>
      <c r="AV594" s="13" t="s">
        <v>82</v>
      </c>
      <c r="AW594" s="13" t="s">
        <v>35</v>
      </c>
      <c r="AX594" s="13" t="s">
        <v>74</v>
      </c>
      <c r="AY594" s="205" t="s">
        <v>228</v>
      </c>
    </row>
    <row r="595" spans="2:51" s="14" customFormat="1" ht="11.25">
      <c r="B595" s="206"/>
      <c r="C595" s="207"/>
      <c r="D595" s="197" t="s">
        <v>238</v>
      </c>
      <c r="E595" s="208" t="s">
        <v>28</v>
      </c>
      <c r="F595" s="209" t="s">
        <v>82</v>
      </c>
      <c r="G595" s="207"/>
      <c r="H595" s="210">
        <v>1</v>
      </c>
      <c r="I595" s="211"/>
      <c r="J595" s="207"/>
      <c r="K595" s="207"/>
      <c r="L595" s="212"/>
      <c r="M595" s="213"/>
      <c r="N595" s="214"/>
      <c r="O595" s="214"/>
      <c r="P595" s="214"/>
      <c r="Q595" s="214"/>
      <c r="R595" s="214"/>
      <c r="S595" s="214"/>
      <c r="T595" s="215"/>
      <c r="AT595" s="216" t="s">
        <v>238</v>
      </c>
      <c r="AU595" s="216" t="s">
        <v>85</v>
      </c>
      <c r="AV595" s="14" t="s">
        <v>85</v>
      </c>
      <c r="AW595" s="14" t="s">
        <v>35</v>
      </c>
      <c r="AX595" s="14" t="s">
        <v>82</v>
      </c>
      <c r="AY595" s="216" t="s">
        <v>228</v>
      </c>
    </row>
    <row r="596" spans="1:65" s="2" customFormat="1" ht="21.75" customHeight="1">
      <c r="A596" s="36"/>
      <c r="B596" s="37"/>
      <c r="C596" s="177" t="s">
        <v>630</v>
      </c>
      <c r="D596" s="177" t="s">
        <v>230</v>
      </c>
      <c r="E596" s="178" t="s">
        <v>1568</v>
      </c>
      <c r="F596" s="179" t="s">
        <v>1569</v>
      </c>
      <c r="G596" s="180" t="s">
        <v>323</v>
      </c>
      <c r="H596" s="181">
        <v>13.08</v>
      </c>
      <c r="I596" s="182"/>
      <c r="J596" s="183">
        <f>ROUND(I596*H596,2)</f>
        <v>0</v>
      </c>
      <c r="K596" s="179" t="s">
        <v>234</v>
      </c>
      <c r="L596" s="41"/>
      <c r="M596" s="184" t="s">
        <v>28</v>
      </c>
      <c r="N596" s="185" t="s">
        <v>45</v>
      </c>
      <c r="O596" s="66"/>
      <c r="P596" s="186">
        <f>O596*H596</f>
        <v>0</v>
      </c>
      <c r="Q596" s="186">
        <v>0.00142</v>
      </c>
      <c r="R596" s="186">
        <f>Q596*H596</f>
        <v>0.0185736</v>
      </c>
      <c r="S596" s="186">
        <v>0</v>
      </c>
      <c r="T596" s="187">
        <f>S596*H596</f>
        <v>0</v>
      </c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R596" s="188" t="s">
        <v>320</v>
      </c>
      <c r="AT596" s="188" t="s">
        <v>230</v>
      </c>
      <c r="AU596" s="188" t="s">
        <v>85</v>
      </c>
      <c r="AY596" s="19" t="s">
        <v>228</v>
      </c>
      <c r="BE596" s="189">
        <f>IF(N596="základní",J596,0)</f>
        <v>0</v>
      </c>
      <c r="BF596" s="189">
        <f>IF(N596="snížená",J596,0)</f>
        <v>0</v>
      </c>
      <c r="BG596" s="189">
        <f>IF(N596="zákl. přenesená",J596,0)</f>
        <v>0</v>
      </c>
      <c r="BH596" s="189">
        <f>IF(N596="sníž. přenesená",J596,0)</f>
        <v>0</v>
      </c>
      <c r="BI596" s="189">
        <f>IF(N596="nulová",J596,0)</f>
        <v>0</v>
      </c>
      <c r="BJ596" s="19" t="s">
        <v>82</v>
      </c>
      <c r="BK596" s="189">
        <f>ROUND(I596*H596,2)</f>
        <v>0</v>
      </c>
      <c r="BL596" s="19" t="s">
        <v>320</v>
      </c>
      <c r="BM596" s="188" t="s">
        <v>1570</v>
      </c>
    </row>
    <row r="597" spans="1:47" s="2" customFormat="1" ht="11.25">
      <c r="A597" s="36"/>
      <c r="B597" s="37"/>
      <c r="C597" s="38"/>
      <c r="D597" s="190" t="s">
        <v>236</v>
      </c>
      <c r="E597" s="38"/>
      <c r="F597" s="191" t="s">
        <v>1571</v>
      </c>
      <c r="G597" s="38"/>
      <c r="H597" s="38"/>
      <c r="I597" s="192"/>
      <c r="J597" s="38"/>
      <c r="K597" s="38"/>
      <c r="L597" s="41"/>
      <c r="M597" s="193"/>
      <c r="N597" s="194"/>
      <c r="O597" s="66"/>
      <c r="P597" s="66"/>
      <c r="Q597" s="66"/>
      <c r="R597" s="66"/>
      <c r="S597" s="66"/>
      <c r="T597" s="67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T597" s="19" t="s">
        <v>236</v>
      </c>
      <c r="AU597" s="19" t="s">
        <v>85</v>
      </c>
    </row>
    <row r="598" spans="2:51" s="13" customFormat="1" ht="11.25">
      <c r="B598" s="195"/>
      <c r="C598" s="196"/>
      <c r="D598" s="197" t="s">
        <v>238</v>
      </c>
      <c r="E598" s="198" t="s">
        <v>28</v>
      </c>
      <c r="F598" s="199" t="s">
        <v>1300</v>
      </c>
      <c r="G598" s="196"/>
      <c r="H598" s="198" t="s">
        <v>28</v>
      </c>
      <c r="I598" s="200"/>
      <c r="J598" s="196"/>
      <c r="K598" s="196"/>
      <c r="L598" s="201"/>
      <c r="M598" s="202"/>
      <c r="N598" s="203"/>
      <c r="O598" s="203"/>
      <c r="P598" s="203"/>
      <c r="Q598" s="203"/>
      <c r="R598" s="203"/>
      <c r="S598" s="203"/>
      <c r="T598" s="204"/>
      <c r="AT598" s="205" t="s">
        <v>238</v>
      </c>
      <c r="AU598" s="205" t="s">
        <v>85</v>
      </c>
      <c r="AV598" s="13" t="s">
        <v>82</v>
      </c>
      <c r="AW598" s="13" t="s">
        <v>35</v>
      </c>
      <c r="AX598" s="13" t="s">
        <v>74</v>
      </c>
      <c r="AY598" s="205" t="s">
        <v>228</v>
      </c>
    </row>
    <row r="599" spans="2:51" s="13" customFormat="1" ht="11.25">
      <c r="B599" s="195"/>
      <c r="C599" s="196"/>
      <c r="D599" s="197" t="s">
        <v>238</v>
      </c>
      <c r="E599" s="198" t="s">
        <v>28</v>
      </c>
      <c r="F599" s="199" t="s">
        <v>1572</v>
      </c>
      <c r="G599" s="196"/>
      <c r="H599" s="198" t="s">
        <v>28</v>
      </c>
      <c r="I599" s="200"/>
      <c r="J599" s="196"/>
      <c r="K599" s="196"/>
      <c r="L599" s="201"/>
      <c r="M599" s="202"/>
      <c r="N599" s="203"/>
      <c r="O599" s="203"/>
      <c r="P599" s="203"/>
      <c r="Q599" s="203"/>
      <c r="R599" s="203"/>
      <c r="S599" s="203"/>
      <c r="T599" s="204"/>
      <c r="AT599" s="205" t="s">
        <v>238</v>
      </c>
      <c r="AU599" s="205" t="s">
        <v>85</v>
      </c>
      <c r="AV599" s="13" t="s">
        <v>82</v>
      </c>
      <c r="AW599" s="13" t="s">
        <v>35</v>
      </c>
      <c r="AX599" s="13" t="s">
        <v>74</v>
      </c>
      <c r="AY599" s="205" t="s">
        <v>228</v>
      </c>
    </row>
    <row r="600" spans="2:51" s="13" customFormat="1" ht="11.25">
      <c r="B600" s="195"/>
      <c r="C600" s="196"/>
      <c r="D600" s="197" t="s">
        <v>238</v>
      </c>
      <c r="E600" s="198" t="s">
        <v>28</v>
      </c>
      <c r="F600" s="199" t="s">
        <v>1228</v>
      </c>
      <c r="G600" s="196"/>
      <c r="H600" s="198" t="s">
        <v>28</v>
      </c>
      <c r="I600" s="200"/>
      <c r="J600" s="196"/>
      <c r="K600" s="196"/>
      <c r="L600" s="201"/>
      <c r="M600" s="202"/>
      <c r="N600" s="203"/>
      <c r="O600" s="203"/>
      <c r="P600" s="203"/>
      <c r="Q600" s="203"/>
      <c r="R600" s="203"/>
      <c r="S600" s="203"/>
      <c r="T600" s="204"/>
      <c r="AT600" s="205" t="s">
        <v>238</v>
      </c>
      <c r="AU600" s="205" t="s">
        <v>85</v>
      </c>
      <c r="AV600" s="13" t="s">
        <v>82</v>
      </c>
      <c r="AW600" s="13" t="s">
        <v>35</v>
      </c>
      <c r="AX600" s="13" t="s">
        <v>74</v>
      </c>
      <c r="AY600" s="205" t="s">
        <v>228</v>
      </c>
    </row>
    <row r="601" spans="2:51" s="14" customFormat="1" ht="11.25">
      <c r="B601" s="206"/>
      <c r="C601" s="207"/>
      <c r="D601" s="197" t="s">
        <v>238</v>
      </c>
      <c r="E601" s="208" t="s">
        <v>28</v>
      </c>
      <c r="F601" s="209" t="s">
        <v>1573</v>
      </c>
      <c r="G601" s="207"/>
      <c r="H601" s="210">
        <v>0.28</v>
      </c>
      <c r="I601" s="211"/>
      <c r="J601" s="207"/>
      <c r="K601" s="207"/>
      <c r="L601" s="212"/>
      <c r="M601" s="213"/>
      <c r="N601" s="214"/>
      <c r="O601" s="214"/>
      <c r="P601" s="214"/>
      <c r="Q601" s="214"/>
      <c r="R601" s="214"/>
      <c r="S601" s="214"/>
      <c r="T601" s="215"/>
      <c r="AT601" s="216" t="s">
        <v>238</v>
      </c>
      <c r="AU601" s="216" t="s">
        <v>85</v>
      </c>
      <c r="AV601" s="14" t="s">
        <v>85</v>
      </c>
      <c r="AW601" s="14" t="s">
        <v>35</v>
      </c>
      <c r="AX601" s="14" t="s">
        <v>74</v>
      </c>
      <c r="AY601" s="216" t="s">
        <v>228</v>
      </c>
    </row>
    <row r="602" spans="2:51" s="13" customFormat="1" ht="11.25">
      <c r="B602" s="195"/>
      <c r="C602" s="196"/>
      <c r="D602" s="197" t="s">
        <v>238</v>
      </c>
      <c r="E602" s="198" t="s">
        <v>28</v>
      </c>
      <c r="F602" s="199" t="s">
        <v>1230</v>
      </c>
      <c r="G602" s="196"/>
      <c r="H602" s="198" t="s">
        <v>28</v>
      </c>
      <c r="I602" s="200"/>
      <c r="J602" s="196"/>
      <c r="K602" s="196"/>
      <c r="L602" s="201"/>
      <c r="M602" s="202"/>
      <c r="N602" s="203"/>
      <c r="O602" s="203"/>
      <c r="P602" s="203"/>
      <c r="Q602" s="203"/>
      <c r="R602" s="203"/>
      <c r="S602" s="203"/>
      <c r="T602" s="204"/>
      <c r="AT602" s="205" t="s">
        <v>238</v>
      </c>
      <c r="AU602" s="205" t="s">
        <v>85</v>
      </c>
      <c r="AV602" s="13" t="s">
        <v>82</v>
      </c>
      <c r="AW602" s="13" t="s">
        <v>35</v>
      </c>
      <c r="AX602" s="13" t="s">
        <v>74</v>
      </c>
      <c r="AY602" s="205" t="s">
        <v>228</v>
      </c>
    </row>
    <row r="603" spans="2:51" s="14" customFormat="1" ht="11.25">
      <c r="B603" s="206"/>
      <c r="C603" s="207"/>
      <c r="D603" s="197" t="s">
        <v>238</v>
      </c>
      <c r="E603" s="208" t="s">
        <v>28</v>
      </c>
      <c r="F603" s="209" t="s">
        <v>1574</v>
      </c>
      <c r="G603" s="207"/>
      <c r="H603" s="210">
        <v>1.59</v>
      </c>
      <c r="I603" s="211"/>
      <c r="J603" s="207"/>
      <c r="K603" s="207"/>
      <c r="L603" s="212"/>
      <c r="M603" s="213"/>
      <c r="N603" s="214"/>
      <c r="O603" s="214"/>
      <c r="P603" s="214"/>
      <c r="Q603" s="214"/>
      <c r="R603" s="214"/>
      <c r="S603" s="214"/>
      <c r="T603" s="215"/>
      <c r="AT603" s="216" t="s">
        <v>238</v>
      </c>
      <c r="AU603" s="216" t="s">
        <v>85</v>
      </c>
      <c r="AV603" s="14" t="s">
        <v>85</v>
      </c>
      <c r="AW603" s="14" t="s">
        <v>35</v>
      </c>
      <c r="AX603" s="14" t="s">
        <v>74</v>
      </c>
      <c r="AY603" s="216" t="s">
        <v>228</v>
      </c>
    </row>
    <row r="604" spans="2:51" s="13" customFormat="1" ht="11.25">
      <c r="B604" s="195"/>
      <c r="C604" s="196"/>
      <c r="D604" s="197" t="s">
        <v>238</v>
      </c>
      <c r="E604" s="198" t="s">
        <v>28</v>
      </c>
      <c r="F604" s="199" t="s">
        <v>1232</v>
      </c>
      <c r="G604" s="196"/>
      <c r="H604" s="198" t="s">
        <v>28</v>
      </c>
      <c r="I604" s="200"/>
      <c r="J604" s="196"/>
      <c r="K604" s="196"/>
      <c r="L604" s="201"/>
      <c r="M604" s="202"/>
      <c r="N604" s="203"/>
      <c r="O604" s="203"/>
      <c r="P604" s="203"/>
      <c r="Q604" s="203"/>
      <c r="R604" s="203"/>
      <c r="S604" s="203"/>
      <c r="T604" s="204"/>
      <c r="AT604" s="205" t="s">
        <v>238</v>
      </c>
      <c r="AU604" s="205" t="s">
        <v>85</v>
      </c>
      <c r="AV604" s="13" t="s">
        <v>82</v>
      </c>
      <c r="AW604" s="13" t="s">
        <v>35</v>
      </c>
      <c r="AX604" s="13" t="s">
        <v>74</v>
      </c>
      <c r="AY604" s="205" t="s">
        <v>228</v>
      </c>
    </row>
    <row r="605" spans="2:51" s="14" customFormat="1" ht="11.25">
      <c r="B605" s="206"/>
      <c r="C605" s="207"/>
      <c r="D605" s="197" t="s">
        <v>238</v>
      </c>
      <c r="E605" s="208" t="s">
        <v>28</v>
      </c>
      <c r="F605" s="209" t="s">
        <v>1575</v>
      </c>
      <c r="G605" s="207"/>
      <c r="H605" s="210">
        <v>1.145</v>
      </c>
      <c r="I605" s="211"/>
      <c r="J605" s="207"/>
      <c r="K605" s="207"/>
      <c r="L605" s="212"/>
      <c r="M605" s="213"/>
      <c r="N605" s="214"/>
      <c r="O605" s="214"/>
      <c r="P605" s="214"/>
      <c r="Q605" s="214"/>
      <c r="R605" s="214"/>
      <c r="S605" s="214"/>
      <c r="T605" s="215"/>
      <c r="AT605" s="216" t="s">
        <v>238</v>
      </c>
      <c r="AU605" s="216" t="s">
        <v>85</v>
      </c>
      <c r="AV605" s="14" t="s">
        <v>85</v>
      </c>
      <c r="AW605" s="14" t="s">
        <v>35</v>
      </c>
      <c r="AX605" s="14" t="s">
        <v>74</v>
      </c>
      <c r="AY605" s="216" t="s">
        <v>228</v>
      </c>
    </row>
    <row r="606" spans="2:51" s="13" customFormat="1" ht="11.25">
      <c r="B606" s="195"/>
      <c r="C606" s="196"/>
      <c r="D606" s="197" t="s">
        <v>238</v>
      </c>
      <c r="E606" s="198" t="s">
        <v>28</v>
      </c>
      <c r="F606" s="199" t="s">
        <v>1238</v>
      </c>
      <c r="G606" s="196"/>
      <c r="H606" s="198" t="s">
        <v>28</v>
      </c>
      <c r="I606" s="200"/>
      <c r="J606" s="196"/>
      <c r="K606" s="196"/>
      <c r="L606" s="201"/>
      <c r="M606" s="202"/>
      <c r="N606" s="203"/>
      <c r="O606" s="203"/>
      <c r="P606" s="203"/>
      <c r="Q606" s="203"/>
      <c r="R606" s="203"/>
      <c r="S606" s="203"/>
      <c r="T606" s="204"/>
      <c r="AT606" s="205" t="s">
        <v>238</v>
      </c>
      <c r="AU606" s="205" t="s">
        <v>85</v>
      </c>
      <c r="AV606" s="13" t="s">
        <v>82</v>
      </c>
      <c r="AW606" s="13" t="s">
        <v>35</v>
      </c>
      <c r="AX606" s="13" t="s">
        <v>74</v>
      </c>
      <c r="AY606" s="205" t="s">
        <v>228</v>
      </c>
    </row>
    <row r="607" spans="2:51" s="14" customFormat="1" ht="11.25">
      <c r="B607" s="206"/>
      <c r="C607" s="207"/>
      <c r="D607" s="197" t="s">
        <v>238</v>
      </c>
      <c r="E607" s="208" t="s">
        <v>28</v>
      </c>
      <c r="F607" s="209" t="s">
        <v>1576</v>
      </c>
      <c r="G607" s="207"/>
      <c r="H607" s="210">
        <v>1.5</v>
      </c>
      <c r="I607" s="211"/>
      <c r="J607" s="207"/>
      <c r="K607" s="207"/>
      <c r="L607" s="212"/>
      <c r="M607" s="213"/>
      <c r="N607" s="214"/>
      <c r="O607" s="214"/>
      <c r="P607" s="214"/>
      <c r="Q607" s="214"/>
      <c r="R607" s="214"/>
      <c r="S607" s="214"/>
      <c r="T607" s="215"/>
      <c r="AT607" s="216" t="s">
        <v>238</v>
      </c>
      <c r="AU607" s="216" t="s">
        <v>85</v>
      </c>
      <c r="AV607" s="14" t="s">
        <v>85</v>
      </c>
      <c r="AW607" s="14" t="s">
        <v>35</v>
      </c>
      <c r="AX607" s="14" t="s">
        <v>74</v>
      </c>
      <c r="AY607" s="216" t="s">
        <v>228</v>
      </c>
    </row>
    <row r="608" spans="2:51" s="13" customFormat="1" ht="11.25">
      <c r="B608" s="195"/>
      <c r="C608" s="196"/>
      <c r="D608" s="197" t="s">
        <v>238</v>
      </c>
      <c r="E608" s="198" t="s">
        <v>28</v>
      </c>
      <c r="F608" s="199" t="s">
        <v>1240</v>
      </c>
      <c r="G608" s="196"/>
      <c r="H608" s="198" t="s">
        <v>28</v>
      </c>
      <c r="I608" s="200"/>
      <c r="J608" s="196"/>
      <c r="K608" s="196"/>
      <c r="L608" s="201"/>
      <c r="M608" s="202"/>
      <c r="N608" s="203"/>
      <c r="O608" s="203"/>
      <c r="P608" s="203"/>
      <c r="Q608" s="203"/>
      <c r="R608" s="203"/>
      <c r="S608" s="203"/>
      <c r="T608" s="204"/>
      <c r="AT608" s="205" t="s">
        <v>238</v>
      </c>
      <c r="AU608" s="205" t="s">
        <v>85</v>
      </c>
      <c r="AV608" s="13" t="s">
        <v>82</v>
      </c>
      <c r="AW608" s="13" t="s">
        <v>35</v>
      </c>
      <c r="AX608" s="13" t="s">
        <v>74</v>
      </c>
      <c r="AY608" s="205" t="s">
        <v>228</v>
      </c>
    </row>
    <row r="609" spans="2:51" s="14" customFormat="1" ht="11.25">
      <c r="B609" s="206"/>
      <c r="C609" s="207"/>
      <c r="D609" s="197" t="s">
        <v>238</v>
      </c>
      <c r="E609" s="208" t="s">
        <v>28</v>
      </c>
      <c r="F609" s="209" t="s">
        <v>1577</v>
      </c>
      <c r="G609" s="207"/>
      <c r="H609" s="210">
        <v>7.42</v>
      </c>
      <c r="I609" s="211"/>
      <c r="J609" s="207"/>
      <c r="K609" s="207"/>
      <c r="L609" s="212"/>
      <c r="M609" s="213"/>
      <c r="N609" s="214"/>
      <c r="O609" s="214"/>
      <c r="P609" s="214"/>
      <c r="Q609" s="214"/>
      <c r="R609" s="214"/>
      <c r="S609" s="214"/>
      <c r="T609" s="215"/>
      <c r="AT609" s="216" t="s">
        <v>238</v>
      </c>
      <c r="AU609" s="216" t="s">
        <v>85</v>
      </c>
      <c r="AV609" s="14" t="s">
        <v>85</v>
      </c>
      <c r="AW609" s="14" t="s">
        <v>35</v>
      </c>
      <c r="AX609" s="14" t="s">
        <v>74</v>
      </c>
      <c r="AY609" s="216" t="s">
        <v>228</v>
      </c>
    </row>
    <row r="610" spans="2:51" s="13" customFormat="1" ht="11.25">
      <c r="B610" s="195"/>
      <c r="C610" s="196"/>
      <c r="D610" s="197" t="s">
        <v>238</v>
      </c>
      <c r="E610" s="198" t="s">
        <v>28</v>
      </c>
      <c r="F610" s="199" t="s">
        <v>1242</v>
      </c>
      <c r="G610" s="196"/>
      <c r="H610" s="198" t="s">
        <v>28</v>
      </c>
      <c r="I610" s="200"/>
      <c r="J610" s="196"/>
      <c r="K610" s="196"/>
      <c r="L610" s="201"/>
      <c r="M610" s="202"/>
      <c r="N610" s="203"/>
      <c r="O610" s="203"/>
      <c r="P610" s="203"/>
      <c r="Q610" s="203"/>
      <c r="R610" s="203"/>
      <c r="S610" s="203"/>
      <c r="T610" s="204"/>
      <c r="AT610" s="205" t="s">
        <v>238</v>
      </c>
      <c r="AU610" s="205" t="s">
        <v>85</v>
      </c>
      <c r="AV610" s="13" t="s">
        <v>82</v>
      </c>
      <c r="AW610" s="13" t="s">
        <v>35</v>
      </c>
      <c r="AX610" s="13" t="s">
        <v>74</v>
      </c>
      <c r="AY610" s="205" t="s">
        <v>228</v>
      </c>
    </row>
    <row r="611" spans="2:51" s="14" customFormat="1" ht="11.25">
      <c r="B611" s="206"/>
      <c r="C611" s="207"/>
      <c r="D611" s="197" t="s">
        <v>238</v>
      </c>
      <c r="E611" s="208" t="s">
        <v>28</v>
      </c>
      <c r="F611" s="209" t="s">
        <v>1575</v>
      </c>
      <c r="G611" s="207"/>
      <c r="H611" s="210">
        <v>1.145</v>
      </c>
      <c r="I611" s="211"/>
      <c r="J611" s="207"/>
      <c r="K611" s="207"/>
      <c r="L611" s="212"/>
      <c r="M611" s="213"/>
      <c r="N611" s="214"/>
      <c r="O611" s="214"/>
      <c r="P611" s="214"/>
      <c r="Q611" s="214"/>
      <c r="R611" s="214"/>
      <c r="S611" s="214"/>
      <c r="T611" s="215"/>
      <c r="AT611" s="216" t="s">
        <v>238</v>
      </c>
      <c r="AU611" s="216" t="s">
        <v>85</v>
      </c>
      <c r="AV611" s="14" t="s">
        <v>85</v>
      </c>
      <c r="AW611" s="14" t="s">
        <v>35</v>
      </c>
      <c r="AX611" s="14" t="s">
        <v>74</v>
      </c>
      <c r="AY611" s="216" t="s">
        <v>228</v>
      </c>
    </row>
    <row r="612" spans="2:51" s="15" customFormat="1" ht="11.25">
      <c r="B612" s="217"/>
      <c r="C612" s="218"/>
      <c r="D612" s="197" t="s">
        <v>238</v>
      </c>
      <c r="E612" s="219" t="s">
        <v>28</v>
      </c>
      <c r="F612" s="220" t="s">
        <v>241</v>
      </c>
      <c r="G612" s="218"/>
      <c r="H612" s="221">
        <v>13.08</v>
      </c>
      <c r="I612" s="222"/>
      <c r="J612" s="218"/>
      <c r="K612" s="218"/>
      <c r="L612" s="223"/>
      <c r="M612" s="224"/>
      <c r="N612" s="225"/>
      <c r="O612" s="225"/>
      <c r="P612" s="225"/>
      <c r="Q612" s="225"/>
      <c r="R612" s="225"/>
      <c r="S612" s="225"/>
      <c r="T612" s="226"/>
      <c r="AT612" s="227" t="s">
        <v>238</v>
      </c>
      <c r="AU612" s="227" t="s">
        <v>85</v>
      </c>
      <c r="AV612" s="15" t="s">
        <v>176</v>
      </c>
      <c r="AW612" s="15" t="s">
        <v>35</v>
      </c>
      <c r="AX612" s="15" t="s">
        <v>82</v>
      </c>
      <c r="AY612" s="227" t="s">
        <v>228</v>
      </c>
    </row>
    <row r="613" spans="1:65" s="2" customFormat="1" ht="21.75" customHeight="1">
      <c r="A613" s="36"/>
      <c r="B613" s="37"/>
      <c r="C613" s="177" t="s">
        <v>636</v>
      </c>
      <c r="D613" s="177" t="s">
        <v>230</v>
      </c>
      <c r="E613" s="178" t="s">
        <v>1578</v>
      </c>
      <c r="F613" s="179" t="s">
        <v>1579</v>
      </c>
      <c r="G613" s="180" t="s">
        <v>323</v>
      </c>
      <c r="H613" s="181">
        <v>9.045</v>
      </c>
      <c r="I613" s="182"/>
      <c r="J613" s="183">
        <f>ROUND(I613*H613,2)</f>
        <v>0</v>
      </c>
      <c r="K613" s="179" t="s">
        <v>234</v>
      </c>
      <c r="L613" s="41"/>
      <c r="M613" s="184" t="s">
        <v>28</v>
      </c>
      <c r="N613" s="185" t="s">
        <v>45</v>
      </c>
      <c r="O613" s="66"/>
      <c r="P613" s="186">
        <f>O613*H613</f>
        <v>0</v>
      </c>
      <c r="Q613" s="186">
        <v>0.00744</v>
      </c>
      <c r="R613" s="186">
        <f>Q613*H613</f>
        <v>0.0672948</v>
      </c>
      <c r="S613" s="186">
        <v>0</v>
      </c>
      <c r="T613" s="187">
        <f>S613*H613</f>
        <v>0</v>
      </c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R613" s="188" t="s">
        <v>320</v>
      </c>
      <c r="AT613" s="188" t="s">
        <v>230</v>
      </c>
      <c r="AU613" s="188" t="s">
        <v>85</v>
      </c>
      <c r="AY613" s="19" t="s">
        <v>228</v>
      </c>
      <c r="BE613" s="189">
        <f>IF(N613="základní",J613,0)</f>
        <v>0</v>
      </c>
      <c r="BF613" s="189">
        <f>IF(N613="snížená",J613,0)</f>
        <v>0</v>
      </c>
      <c r="BG613" s="189">
        <f>IF(N613="zákl. přenesená",J613,0)</f>
        <v>0</v>
      </c>
      <c r="BH613" s="189">
        <f>IF(N613="sníž. přenesená",J613,0)</f>
        <v>0</v>
      </c>
      <c r="BI613" s="189">
        <f>IF(N613="nulová",J613,0)</f>
        <v>0</v>
      </c>
      <c r="BJ613" s="19" t="s">
        <v>82</v>
      </c>
      <c r="BK613" s="189">
        <f>ROUND(I613*H613,2)</f>
        <v>0</v>
      </c>
      <c r="BL613" s="19" t="s">
        <v>320</v>
      </c>
      <c r="BM613" s="188" t="s">
        <v>1580</v>
      </c>
    </row>
    <row r="614" spans="1:47" s="2" customFormat="1" ht="11.25">
      <c r="A614" s="36"/>
      <c r="B614" s="37"/>
      <c r="C614" s="38"/>
      <c r="D614" s="190" t="s">
        <v>236</v>
      </c>
      <c r="E614" s="38"/>
      <c r="F614" s="191" t="s">
        <v>1581</v>
      </c>
      <c r="G614" s="38"/>
      <c r="H614" s="38"/>
      <c r="I614" s="192"/>
      <c r="J614" s="38"/>
      <c r="K614" s="38"/>
      <c r="L614" s="41"/>
      <c r="M614" s="193"/>
      <c r="N614" s="194"/>
      <c r="O614" s="66"/>
      <c r="P614" s="66"/>
      <c r="Q614" s="66"/>
      <c r="R614" s="66"/>
      <c r="S614" s="66"/>
      <c r="T614" s="67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T614" s="19" t="s">
        <v>236</v>
      </c>
      <c r="AU614" s="19" t="s">
        <v>85</v>
      </c>
    </row>
    <row r="615" spans="2:51" s="13" customFormat="1" ht="11.25">
      <c r="B615" s="195"/>
      <c r="C615" s="196"/>
      <c r="D615" s="197" t="s">
        <v>238</v>
      </c>
      <c r="E615" s="198" t="s">
        <v>28</v>
      </c>
      <c r="F615" s="199" t="s">
        <v>1300</v>
      </c>
      <c r="G615" s="196"/>
      <c r="H615" s="198" t="s">
        <v>28</v>
      </c>
      <c r="I615" s="200"/>
      <c r="J615" s="196"/>
      <c r="K615" s="196"/>
      <c r="L615" s="201"/>
      <c r="M615" s="202"/>
      <c r="N615" s="203"/>
      <c r="O615" s="203"/>
      <c r="P615" s="203"/>
      <c r="Q615" s="203"/>
      <c r="R615" s="203"/>
      <c r="S615" s="203"/>
      <c r="T615" s="204"/>
      <c r="AT615" s="205" t="s">
        <v>238</v>
      </c>
      <c r="AU615" s="205" t="s">
        <v>85</v>
      </c>
      <c r="AV615" s="13" t="s">
        <v>82</v>
      </c>
      <c r="AW615" s="13" t="s">
        <v>35</v>
      </c>
      <c r="AX615" s="13" t="s">
        <v>74</v>
      </c>
      <c r="AY615" s="205" t="s">
        <v>228</v>
      </c>
    </row>
    <row r="616" spans="2:51" s="13" customFormat="1" ht="11.25">
      <c r="B616" s="195"/>
      <c r="C616" s="196"/>
      <c r="D616" s="197" t="s">
        <v>238</v>
      </c>
      <c r="E616" s="198" t="s">
        <v>28</v>
      </c>
      <c r="F616" s="199" t="s">
        <v>1572</v>
      </c>
      <c r="G616" s="196"/>
      <c r="H616" s="198" t="s">
        <v>28</v>
      </c>
      <c r="I616" s="200"/>
      <c r="J616" s="196"/>
      <c r="K616" s="196"/>
      <c r="L616" s="201"/>
      <c r="M616" s="202"/>
      <c r="N616" s="203"/>
      <c r="O616" s="203"/>
      <c r="P616" s="203"/>
      <c r="Q616" s="203"/>
      <c r="R616" s="203"/>
      <c r="S616" s="203"/>
      <c r="T616" s="204"/>
      <c r="AT616" s="205" t="s">
        <v>238</v>
      </c>
      <c r="AU616" s="205" t="s">
        <v>85</v>
      </c>
      <c r="AV616" s="13" t="s">
        <v>82</v>
      </c>
      <c r="AW616" s="13" t="s">
        <v>35</v>
      </c>
      <c r="AX616" s="13" t="s">
        <v>74</v>
      </c>
      <c r="AY616" s="205" t="s">
        <v>228</v>
      </c>
    </row>
    <row r="617" spans="2:51" s="13" customFormat="1" ht="11.25">
      <c r="B617" s="195"/>
      <c r="C617" s="196"/>
      <c r="D617" s="197" t="s">
        <v>238</v>
      </c>
      <c r="E617" s="198" t="s">
        <v>28</v>
      </c>
      <c r="F617" s="199" t="s">
        <v>1228</v>
      </c>
      <c r="G617" s="196"/>
      <c r="H617" s="198" t="s">
        <v>28</v>
      </c>
      <c r="I617" s="200"/>
      <c r="J617" s="196"/>
      <c r="K617" s="196"/>
      <c r="L617" s="201"/>
      <c r="M617" s="202"/>
      <c r="N617" s="203"/>
      <c r="O617" s="203"/>
      <c r="P617" s="203"/>
      <c r="Q617" s="203"/>
      <c r="R617" s="203"/>
      <c r="S617" s="203"/>
      <c r="T617" s="204"/>
      <c r="AT617" s="205" t="s">
        <v>238</v>
      </c>
      <c r="AU617" s="205" t="s">
        <v>85</v>
      </c>
      <c r="AV617" s="13" t="s">
        <v>82</v>
      </c>
      <c r="AW617" s="13" t="s">
        <v>35</v>
      </c>
      <c r="AX617" s="13" t="s">
        <v>74</v>
      </c>
      <c r="AY617" s="205" t="s">
        <v>228</v>
      </c>
    </row>
    <row r="618" spans="2:51" s="14" customFormat="1" ht="11.25">
      <c r="B618" s="206"/>
      <c r="C618" s="207"/>
      <c r="D618" s="197" t="s">
        <v>238</v>
      </c>
      <c r="E618" s="208" t="s">
        <v>28</v>
      </c>
      <c r="F618" s="209" t="s">
        <v>1582</v>
      </c>
      <c r="G618" s="207"/>
      <c r="H618" s="210">
        <v>4.475</v>
      </c>
      <c r="I618" s="211"/>
      <c r="J618" s="207"/>
      <c r="K618" s="207"/>
      <c r="L618" s="212"/>
      <c r="M618" s="213"/>
      <c r="N618" s="214"/>
      <c r="O618" s="214"/>
      <c r="P618" s="214"/>
      <c r="Q618" s="214"/>
      <c r="R618" s="214"/>
      <c r="S618" s="214"/>
      <c r="T618" s="215"/>
      <c r="AT618" s="216" t="s">
        <v>238</v>
      </c>
      <c r="AU618" s="216" t="s">
        <v>85</v>
      </c>
      <c r="AV618" s="14" t="s">
        <v>85</v>
      </c>
      <c r="AW618" s="14" t="s">
        <v>35</v>
      </c>
      <c r="AX618" s="14" t="s">
        <v>74</v>
      </c>
      <c r="AY618" s="216" t="s">
        <v>228</v>
      </c>
    </row>
    <row r="619" spans="2:51" s="13" customFormat="1" ht="11.25">
      <c r="B619" s="195"/>
      <c r="C619" s="196"/>
      <c r="D619" s="197" t="s">
        <v>238</v>
      </c>
      <c r="E619" s="198" t="s">
        <v>28</v>
      </c>
      <c r="F619" s="199" t="s">
        <v>1234</v>
      </c>
      <c r="G619" s="196"/>
      <c r="H619" s="198" t="s">
        <v>28</v>
      </c>
      <c r="I619" s="200"/>
      <c r="J619" s="196"/>
      <c r="K619" s="196"/>
      <c r="L619" s="201"/>
      <c r="M619" s="202"/>
      <c r="N619" s="203"/>
      <c r="O619" s="203"/>
      <c r="P619" s="203"/>
      <c r="Q619" s="203"/>
      <c r="R619" s="203"/>
      <c r="S619" s="203"/>
      <c r="T619" s="204"/>
      <c r="AT619" s="205" t="s">
        <v>238</v>
      </c>
      <c r="AU619" s="205" t="s">
        <v>85</v>
      </c>
      <c r="AV619" s="13" t="s">
        <v>82</v>
      </c>
      <c r="AW619" s="13" t="s">
        <v>35</v>
      </c>
      <c r="AX619" s="13" t="s">
        <v>74</v>
      </c>
      <c r="AY619" s="205" t="s">
        <v>228</v>
      </c>
    </row>
    <row r="620" spans="2:51" s="14" customFormat="1" ht="11.25">
      <c r="B620" s="206"/>
      <c r="C620" s="207"/>
      <c r="D620" s="197" t="s">
        <v>238</v>
      </c>
      <c r="E620" s="208" t="s">
        <v>28</v>
      </c>
      <c r="F620" s="209" t="s">
        <v>1583</v>
      </c>
      <c r="G620" s="207"/>
      <c r="H620" s="210">
        <v>3.1</v>
      </c>
      <c r="I620" s="211"/>
      <c r="J620" s="207"/>
      <c r="K620" s="207"/>
      <c r="L620" s="212"/>
      <c r="M620" s="213"/>
      <c r="N620" s="214"/>
      <c r="O620" s="214"/>
      <c r="P620" s="214"/>
      <c r="Q620" s="214"/>
      <c r="R620" s="214"/>
      <c r="S620" s="214"/>
      <c r="T620" s="215"/>
      <c r="AT620" s="216" t="s">
        <v>238</v>
      </c>
      <c r="AU620" s="216" t="s">
        <v>85</v>
      </c>
      <c r="AV620" s="14" t="s">
        <v>85</v>
      </c>
      <c r="AW620" s="14" t="s">
        <v>35</v>
      </c>
      <c r="AX620" s="14" t="s">
        <v>74</v>
      </c>
      <c r="AY620" s="216" t="s">
        <v>228</v>
      </c>
    </row>
    <row r="621" spans="2:51" s="13" customFormat="1" ht="11.25">
      <c r="B621" s="195"/>
      <c r="C621" s="196"/>
      <c r="D621" s="197" t="s">
        <v>238</v>
      </c>
      <c r="E621" s="198" t="s">
        <v>28</v>
      </c>
      <c r="F621" s="199" t="s">
        <v>1236</v>
      </c>
      <c r="G621" s="196"/>
      <c r="H621" s="198" t="s">
        <v>28</v>
      </c>
      <c r="I621" s="200"/>
      <c r="J621" s="196"/>
      <c r="K621" s="196"/>
      <c r="L621" s="201"/>
      <c r="M621" s="202"/>
      <c r="N621" s="203"/>
      <c r="O621" s="203"/>
      <c r="P621" s="203"/>
      <c r="Q621" s="203"/>
      <c r="R621" s="203"/>
      <c r="S621" s="203"/>
      <c r="T621" s="204"/>
      <c r="AT621" s="205" t="s">
        <v>238</v>
      </c>
      <c r="AU621" s="205" t="s">
        <v>85</v>
      </c>
      <c r="AV621" s="13" t="s">
        <v>82</v>
      </c>
      <c r="AW621" s="13" t="s">
        <v>35</v>
      </c>
      <c r="AX621" s="13" t="s">
        <v>74</v>
      </c>
      <c r="AY621" s="205" t="s">
        <v>228</v>
      </c>
    </row>
    <row r="622" spans="2:51" s="14" customFormat="1" ht="11.25">
      <c r="B622" s="206"/>
      <c r="C622" s="207"/>
      <c r="D622" s="197" t="s">
        <v>238</v>
      </c>
      <c r="E622" s="208" t="s">
        <v>28</v>
      </c>
      <c r="F622" s="209" t="s">
        <v>1584</v>
      </c>
      <c r="G622" s="207"/>
      <c r="H622" s="210">
        <v>1.47</v>
      </c>
      <c r="I622" s="211"/>
      <c r="J622" s="207"/>
      <c r="K622" s="207"/>
      <c r="L622" s="212"/>
      <c r="M622" s="213"/>
      <c r="N622" s="214"/>
      <c r="O622" s="214"/>
      <c r="P622" s="214"/>
      <c r="Q622" s="214"/>
      <c r="R622" s="214"/>
      <c r="S622" s="214"/>
      <c r="T622" s="215"/>
      <c r="AT622" s="216" t="s">
        <v>238</v>
      </c>
      <c r="AU622" s="216" t="s">
        <v>85</v>
      </c>
      <c r="AV622" s="14" t="s">
        <v>85</v>
      </c>
      <c r="AW622" s="14" t="s">
        <v>35</v>
      </c>
      <c r="AX622" s="14" t="s">
        <v>74</v>
      </c>
      <c r="AY622" s="216" t="s">
        <v>228</v>
      </c>
    </row>
    <row r="623" spans="2:51" s="15" customFormat="1" ht="11.25">
      <c r="B623" s="217"/>
      <c r="C623" s="218"/>
      <c r="D623" s="197" t="s">
        <v>238</v>
      </c>
      <c r="E623" s="219" t="s">
        <v>28</v>
      </c>
      <c r="F623" s="220" t="s">
        <v>241</v>
      </c>
      <c r="G623" s="218"/>
      <c r="H623" s="221">
        <v>9.045</v>
      </c>
      <c r="I623" s="222"/>
      <c r="J623" s="218"/>
      <c r="K623" s="218"/>
      <c r="L623" s="223"/>
      <c r="M623" s="224"/>
      <c r="N623" s="225"/>
      <c r="O623" s="225"/>
      <c r="P623" s="225"/>
      <c r="Q623" s="225"/>
      <c r="R623" s="225"/>
      <c r="S623" s="225"/>
      <c r="T623" s="226"/>
      <c r="AT623" s="227" t="s">
        <v>238</v>
      </c>
      <c r="AU623" s="227" t="s">
        <v>85</v>
      </c>
      <c r="AV623" s="15" t="s">
        <v>176</v>
      </c>
      <c r="AW623" s="15" t="s">
        <v>35</v>
      </c>
      <c r="AX623" s="15" t="s">
        <v>82</v>
      </c>
      <c r="AY623" s="227" t="s">
        <v>228</v>
      </c>
    </row>
    <row r="624" spans="1:65" s="2" customFormat="1" ht="21.75" customHeight="1">
      <c r="A624" s="36"/>
      <c r="B624" s="37"/>
      <c r="C624" s="177" t="s">
        <v>642</v>
      </c>
      <c r="D624" s="177" t="s">
        <v>230</v>
      </c>
      <c r="E624" s="178" t="s">
        <v>1585</v>
      </c>
      <c r="F624" s="179" t="s">
        <v>1586</v>
      </c>
      <c r="G624" s="180" t="s">
        <v>323</v>
      </c>
      <c r="H624" s="181">
        <v>20.525</v>
      </c>
      <c r="I624" s="182"/>
      <c r="J624" s="183">
        <f>ROUND(I624*H624,2)</f>
        <v>0</v>
      </c>
      <c r="K624" s="179" t="s">
        <v>234</v>
      </c>
      <c r="L624" s="41"/>
      <c r="M624" s="184" t="s">
        <v>28</v>
      </c>
      <c r="N624" s="185" t="s">
        <v>45</v>
      </c>
      <c r="O624" s="66"/>
      <c r="P624" s="186">
        <f>O624*H624</f>
        <v>0</v>
      </c>
      <c r="Q624" s="186">
        <v>0.01232</v>
      </c>
      <c r="R624" s="186">
        <f>Q624*H624</f>
        <v>0.252868</v>
      </c>
      <c r="S624" s="186">
        <v>0</v>
      </c>
      <c r="T624" s="187">
        <f>S624*H624</f>
        <v>0</v>
      </c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R624" s="188" t="s">
        <v>320</v>
      </c>
      <c r="AT624" s="188" t="s">
        <v>230</v>
      </c>
      <c r="AU624" s="188" t="s">
        <v>85</v>
      </c>
      <c r="AY624" s="19" t="s">
        <v>228</v>
      </c>
      <c r="BE624" s="189">
        <f>IF(N624="základní",J624,0)</f>
        <v>0</v>
      </c>
      <c r="BF624" s="189">
        <f>IF(N624="snížená",J624,0)</f>
        <v>0</v>
      </c>
      <c r="BG624" s="189">
        <f>IF(N624="zákl. přenesená",J624,0)</f>
        <v>0</v>
      </c>
      <c r="BH624" s="189">
        <f>IF(N624="sníž. přenesená",J624,0)</f>
        <v>0</v>
      </c>
      <c r="BI624" s="189">
        <f>IF(N624="nulová",J624,0)</f>
        <v>0</v>
      </c>
      <c r="BJ624" s="19" t="s">
        <v>82</v>
      </c>
      <c r="BK624" s="189">
        <f>ROUND(I624*H624,2)</f>
        <v>0</v>
      </c>
      <c r="BL624" s="19" t="s">
        <v>320</v>
      </c>
      <c r="BM624" s="188" t="s">
        <v>1587</v>
      </c>
    </row>
    <row r="625" spans="1:47" s="2" customFormat="1" ht="11.25">
      <c r="A625" s="36"/>
      <c r="B625" s="37"/>
      <c r="C625" s="38"/>
      <c r="D625" s="190" t="s">
        <v>236</v>
      </c>
      <c r="E625" s="38"/>
      <c r="F625" s="191" t="s">
        <v>1588</v>
      </c>
      <c r="G625" s="38"/>
      <c r="H625" s="38"/>
      <c r="I625" s="192"/>
      <c r="J625" s="38"/>
      <c r="K625" s="38"/>
      <c r="L625" s="41"/>
      <c r="M625" s="193"/>
      <c r="N625" s="194"/>
      <c r="O625" s="66"/>
      <c r="P625" s="66"/>
      <c r="Q625" s="66"/>
      <c r="R625" s="66"/>
      <c r="S625" s="66"/>
      <c r="T625" s="67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T625" s="19" t="s">
        <v>236</v>
      </c>
      <c r="AU625" s="19" t="s">
        <v>85</v>
      </c>
    </row>
    <row r="626" spans="2:51" s="13" customFormat="1" ht="11.25">
      <c r="B626" s="195"/>
      <c r="C626" s="196"/>
      <c r="D626" s="197" t="s">
        <v>238</v>
      </c>
      <c r="E626" s="198" t="s">
        <v>28</v>
      </c>
      <c r="F626" s="199" t="s">
        <v>1300</v>
      </c>
      <c r="G626" s="196"/>
      <c r="H626" s="198" t="s">
        <v>28</v>
      </c>
      <c r="I626" s="200"/>
      <c r="J626" s="196"/>
      <c r="K626" s="196"/>
      <c r="L626" s="201"/>
      <c r="M626" s="202"/>
      <c r="N626" s="203"/>
      <c r="O626" s="203"/>
      <c r="P626" s="203"/>
      <c r="Q626" s="203"/>
      <c r="R626" s="203"/>
      <c r="S626" s="203"/>
      <c r="T626" s="204"/>
      <c r="AT626" s="205" t="s">
        <v>238</v>
      </c>
      <c r="AU626" s="205" t="s">
        <v>85</v>
      </c>
      <c r="AV626" s="13" t="s">
        <v>82</v>
      </c>
      <c r="AW626" s="13" t="s">
        <v>35</v>
      </c>
      <c r="AX626" s="13" t="s">
        <v>74</v>
      </c>
      <c r="AY626" s="205" t="s">
        <v>228</v>
      </c>
    </row>
    <row r="627" spans="2:51" s="13" customFormat="1" ht="11.25">
      <c r="B627" s="195"/>
      <c r="C627" s="196"/>
      <c r="D627" s="197" t="s">
        <v>238</v>
      </c>
      <c r="E627" s="198" t="s">
        <v>28</v>
      </c>
      <c r="F627" s="199" t="s">
        <v>1572</v>
      </c>
      <c r="G627" s="196"/>
      <c r="H627" s="198" t="s">
        <v>28</v>
      </c>
      <c r="I627" s="200"/>
      <c r="J627" s="196"/>
      <c r="K627" s="196"/>
      <c r="L627" s="201"/>
      <c r="M627" s="202"/>
      <c r="N627" s="203"/>
      <c r="O627" s="203"/>
      <c r="P627" s="203"/>
      <c r="Q627" s="203"/>
      <c r="R627" s="203"/>
      <c r="S627" s="203"/>
      <c r="T627" s="204"/>
      <c r="AT627" s="205" t="s">
        <v>238</v>
      </c>
      <c r="AU627" s="205" t="s">
        <v>85</v>
      </c>
      <c r="AV627" s="13" t="s">
        <v>82</v>
      </c>
      <c r="AW627" s="13" t="s">
        <v>35</v>
      </c>
      <c r="AX627" s="13" t="s">
        <v>74</v>
      </c>
      <c r="AY627" s="205" t="s">
        <v>228</v>
      </c>
    </row>
    <row r="628" spans="2:51" s="13" customFormat="1" ht="11.25">
      <c r="B628" s="195"/>
      <c r="C628" s="196"/>
      <c r="D628" s="197" t="s">
        <v>238</v>
      </c>
      <c r="E628" s="198" t="s">
        <v>28</v>
      </c>
      <c r="F628" s="199" t="s">
        <v>1228</v>
      </c>
      <c r="G628" s="196"/>
      <c r="H628" s="198" t="s">
        <v>28</v>
      </c>
      <c r="I628" s="200"/>
      <c r="J628" s="196"/>
      <c r="K628" s="196"/>
      <c r="L628" s="201"/>
      <c r="M628" s="202"/>
      <c r="N628" s="203"/>
      <c r="O628" s="203"/>
      <c r="P628" s="203"/>
      <c r="Q628" s="203"/>
      <c r="R628" s="203"/>
      <c r="S628" s="203"/>
      <c r="T628" s="204"/>
      <c r="AT628" s="205" t="s">
        <v>238</v>
      </c>
      <c r="AU628" s="205" t="s">
        <v>85</v>
      </c>
      <c r="AV628" s="13" t="s">
        <v>82</v>
      </c>
      <c r="AW628" s="13" t="s">
        <v>35</v>
      </c>
      <c r="AX628" s="13" t="s">
        <v>74</v>
      </c>
      <c r="AY628" s="205" t="s">
        <v>228</v>
      </c>
    </row>
    <row r="629" spans="2:51" s="14" customFormat="1" ht="11.25">
      <c r="B629" s="206"/>
      <c r="C629" s="207"/>
      <c r="D629" s="197" t="s">
        <v>238</v>
      </c>
      <c r="E629" s="208" t="s">
        <v>28</v>
      </c>
      <c r="F629" s="209" t="s">
        <v>1589</v>
      </c>
      <c r="G629" s="207"/>
      <c r="H629" s="210">
        <v>17.425</v>
      </c>
      <c r="I629" s="211"/>
      <c r="J629" s="207"/>
      <c r="K629" s="207"/>
      <c r="L629" s="212"/>
      <c r="M629" s="213"/>
      <c r="N629" s="214"/>
      <c r="O629" s="214"/>
      <c r="P629" s="214"/>
      <c r="Q629" s="214"/>
      <c r="R629" s="214"/>
      <c r="S629" s="214"/>
      <c r="T629" s="215"/>
      <c r="AT629" s="216" t="s">
        <v>238</v>
      </c>
      <c r="AU629" s="216" t="s">
        <v>85</v>
      </c>
      <c r="AV629" s="14" t="s">
        <v>85</v>
      </c>
      <c r="AW629" s="14" t="s">
        <v>35</v>
      </c>
      <c r="AX629" s="14" t="s">
        <v>74</v>
      </c>
      <c r="AY629" s="216" t="s">
        <v>228</v>
      </c>
    </row>
    <row r="630" spans="2:51" s="13" customFormat="1" ht="11.25">
      <c r="B630" s="195"/>
      <c r="C630" s="196"/>
      <c r="D630" s="197" t="s">
        <v>238</v>
      </c>
      <c r="E630" s="198" t="s">
        <v>28</v>
      </c>
      <c r="F630" s="199" t="s">
        <v>1234</v>
      </c>
      <c r="G630" s="196"/>
      <c r="H630" s="198" t="s">
        <v>28</v>
      </c>
      <c r="I630" s="200"/>
      <c r="J630" s="196"/>
      <c r="K630" s="196"/>
      <c r="L630" s="201"/>
      <c r="M630" s="202"/>
      <c r="N630" s="203"/>
      <c r="O630" s="203"/>
      <c r="P630" s="203"/>
      <c r="Q630" s="203"/>
      <c r="R630" s="203"/>
      <c r="S630" s="203"/>
      <c r="T630" s="204"/>
      <c r="AT630" s="205" t="s">
        <v>238</v>
      </c>
      <c r="AU630" s="205" t="s">
        <v>85</v>
      </c>
      <c r="AV630" s="13" t="s">
        <v>82</v>
      </c>
      <c r="AW630" s="13" t="s">
        <v>35</v>
      </c>
      <c r="AX630" s="13" t="s">
        <v>74</v>
      </c>
      <c r="AY630" s="205" t="s">
        <v>228</v>
      </c>
    </row>
    <row r="631" spans="2:51" s="14" customFormat="1" ht="11.25">
      <c r="B631" s="206"/>
      <c r="C631" s="207"/>
      <c r="D631" s="197" t="s">
        <v>238</v>
      </c>
      <c r="E631" s="208" t="s">
        <v>28</v>
      </c>
      <c r="F631" s="209" t="s">
        <v>1590</v>
      </c>
      <c r="G631" s="207"/>
      <c r="H631" s="210">
        <v>3.1</v>
      </c>
      <c r="I631" s="211"/>
      <c r="J631" s="207"/>
      <c r="K631" s="207"/>
      <c r="L631" s="212"/>
      <c r="M631" s="213"/>
      <c r="N631" s="214"/>
      <c r="O631" s="214"/>
      <c r="P631" s="214"/>
      <c r="Q631" s="214"/>
      <c r="R631" s="214"/>
      <c r="S631" s="214"/>
      <c r="T631" s="215"/>
      <c r="AT631" s="216" t="s">
        <v>238</v>
      </c>
      <c r="AU631" s="216" t="s">
        <v>85</v>
      </c>
      <c r="AV631" s="14" t="s">
        <v>85</v>
      </c>
      <c r="AW631" s="14" t="s">
        <v>35</v>
      </c>
      <c r="AX631" s="14" t="s">
        <v>74</v>
      </c>
      <c r="AY631" s="216" t="s">
        <v>228</v>
      </c>
    </row>
    <row r="632" spans="2:51" s="15" customFormat="1" ht="11.25">
      <c r="B632" s="217"/>
      <c r="C632" s="218"/>
      <c r="D632" s="197" t="s">
        <v>238</v>
      </c>
      <c r="E632" s="219" t="s">
        <v>28</v>
      </c>
      <c r="F632" s="220" t="s">
        <v>241</v>
      </c>
      <c r="G632" s="218"/>
      <c r="H632" s="221">
        <v>20.525</v>
      </c>
      <c r="I632" s="222"/>
      <c r="J632" s="218"/>
      <c r="K632" s="218"/>
      <c r="L632" s="223"/>
      <c r="M632" s="224"/>
      <c r="N632" s="225"/>
      <c r="O632" s="225"/>
      <c r="P632" s="225"/>
      <c r="Q632" s="225"/>
      <c r="R632" s="225"/>
      <c r="S632" s="225"/>
      <c r="T632" s="226"/>
      <c r="AT632" s="227" t="s">
        <v>238</v>
      </c>
      <c r="AU632" s="227" t="s">
        <v>85</v>
      </c>
      <c r="AV632" s="15" t="s">
        <v>176</v>
      </c>
      <c r="AW632" s="15" t="s">
        <v>35</v>
      </c>
      <c r="AX632" s="15" t="s">
        <v>82</v>
      </c>
      <c r="AY632" s="227" t="s">
        <v>228</v>
      </c>
    </row>
    <row r="633" spans="1:65" s="2" customFormat="1" ht="24.2" customHeight="1">
      <c r="A633" s="36"/>
      <c r="B633" s="37"/>
      <c r="C633" s="177" t="s">
        <v>650</v>
      </c>
      <c r="D633" s="177" t="s">
        <v>230</v>
      </c>
      <c r="E633" s="178" t="s">
        <v>1591</v>
      </c>
      <c r="F633" s="179" t="s">
        <v>1592</v>
      </c>
      <c r="G633" s="180" t="s">
        <v>323</v>
      </c>
      <c r="H633" s="181">
        <v>3.46</v>
      </c>
      <c r="I633" s="182"/>
      <c r="J633" s="183">
        <f>ROUND(I633*H633,2)</f>
        <v>0</v>
      </c>
      <c r="K633" s="179" t="s">
        <v>234</v>
      </c>
      <c r="L633" s="41"/>
      <c r="M633" s="184" t="s">
        <v>28</v>
      </c>
      <c r="N633" s="185" t="s">
        <v>45</v>
      </c>
      <c r="O633" s="66"/>
      <c r="P633" s="186">
        <f>O633*H633</f>
        <v>0</v>
      </c>
      <c r="Q633" s="186">
        <v>0.00059</v>
      </c>
      <c r="R633" s="186">
        <f>Q633*H633</f>
        <v>0.0020414</v>
      </c>
      <c r="S633" s="186">
        <v>0</v>
      </c>
      <c r="T633" s="187">
        <f>S633*H633</f>
        <v>0</v>
      </c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R633" s="188" t="s">
        <v>320</v>
      </c>
      <c r="AT633" s="188" t="s">
        <v>230</v>
      </c>
      <c r="AU633" s="188" t="s">
        <v>85</v>
      </c>
      <c r="AY633" s="19" t="s">
        <v>228</v>
      </c>
      <c r="BE633" s="189">
        <f>IF(N633="základní",J633,0)</f>
        <v>0</v>
      </c>
      <c r="BF633" s="189">
        <f>IF(N633="snížená",J633,0)</f>
        <v>0</v>
      </c>
      <c r="BG633" s="189">
        <f>IF(N633="zákl. přenesená",J633,0)</f>
        <v>0</v>
      </c>
      <c r="BH633" s="189">
        <f>IF(N633="sníž. přenesená",J633,0)</f>
        <v>0</v>
      </c>
      <c r="BI633" s="189">
        <f>IF(N633="nulová",J633,0)</f>
        <v>0</v>
      </c>
      <c r="BJ633" s="19" t="s">
        <v>82</v>
      </c>
      <c r="BK633" s="189">
        <f>ROUND(I633*H633,2)</f>
        <v>0</v>
      </c>
      <c r="BL633" s="19" t="s">
        <v>320</v>
      </c>
      <c r="BM633" s="188" t="s">
        <v>1593</v>
      </c>
    </row>
    <row r="634" spans="1:47" s="2" customFormat="1" ht="11.25">
      <c r="A634" s="36"/>
      <c r="B634" s="37"/>
      <c r="C634" s="38"/>
      <c r="D634" s="190" t="s">
        <v>236</v>
      </c>
      <c r="E634" s="38"/>
      <c r="F634" s="191" t="s">
        <v>1594</v>
      </c>
      <c r="G634" s="38"/>
      <c r="H634" s="38"/>
      <c r="I634" s="192"/>
      <c r="J634" s="38"/>
      <c r="K634" s="38"/>
      <c r="L634" s="41"/>
      <c r="M634" s="193"/>
      <c r="N634" s="194"/>
      <c r="O634" s="66"/>
      <c r="P634" s="66"/>
      <c r="Q634" s="66"/>
      <c r="R634" s="66"/>
      <c r="S634" s="66"/>
      <c r="T634" s="67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T634" s="19" t="s">
        <v>236</v>
      </c>
      <c r="AU634" s="19" t="s">
        <v>85</v>
      </c>
    </row>
    <row r="635" spans="2:51" s="13" customFormat="1" ht="11.25">
      <c r="B635" s="195"/>
      <c r="C635" s="196"/>
      <c r="D635" s="197" t="s">
        <v>238</v>
      </c>
      <c r="E635" s="198" t="s">
        <v>28</v>
      </c>
      <c r="F635" s="199" t="s">
        <v>1238</v>
      </c>
      <c r="G635" s="196"/>
      <c r="H635" s="198" t="s">
        <v>28</v>
      </c>
      <c r="I635" s="200"/>
      <c r="J635" s="196"/>
      <c r="K635" s="196"/>
      <c r="L635" s="201"/>
      <c r="M635" s="202"/>
      <c r="N635" s="203"/>
      <c r="O635" s="203"/>
      <c r="P635" s="203"/>
      <c r="Q635" s="203"/>
      <c r="R635" s="203"/>
      <c r="S635" s="203"/>
      <c r="T635" s="204"/>
      <c r="AT635" s="205" t="s">
        <v>238</v>
      </c>
      <c r="AU635" s="205" t="s">
        <v>85</v>
      </c>
      <c r="AV635" s="13" t="s">
        <v>82</v>
      </c>
      <c r="AW635" s="13" t="s">
        <v>35</v>
      </c>
      <c r="AX635" s="13" t="s">
        <v>74</v>
      </c>
      <c r="AY635" s="205" t="s">
        <v>228</v>
      </c>
    </row>
    <row r="636" spans="2:51" s="14" customFormat="1" ht="11.25">
      <c r="B636" s="206"/>
      <c r="C636" s="207"/>
      <c r="D636" s="197" t="s">
        <v>238</v>
      </c>
      <c r="E636" s="208" t="s">
        <v>28</v>
      </c>
      <c r="F636" s="209" t="s">
        <v>1595</v>
      </c>
      <c r="G636" s="207"/>
      <c r="H636" s="210">
        <v>0.57</v>
      </c>
      <c r="I636" s="211"/>
      <c r="J636" s="207"/>
      <c r="K636" s="207"/>
      <c r="L636" s="212"/>
      <c r="M636" s="213"/>
      <c r="N636" s="214"/>
      <c r="O636" s="214"/>
      <c r="P636" s="214"/>
      <c r="Q636" s="214"/>
      <c r="R636" s="214"/>
      <c r="S636" s="214"/>
      <c r="T636" s="215"/>
      <c r="AT636" s="216" t="s">
        <v>238</v>
      </c>
      <c r="AU636" s="216" t="s">
        <v>85</v>
      </c>
      <c r="AV636" s="14" t="s">
        <v>85</v>
      </c>
      <c r="AW636" s="14" t="s">
        <v>35</v>
      </c>
      <c r="AX636" s="14" t="s">
        <v>74</v>
      </c>
      <c r="AY636" s="216" t="s">
        <v>228</v>
      </c>
    </row>
    <row r="637" spans="2:51" s="13" customFormat="1" ht="11.25">
      <c r="B637" s="195"/>
      <c r="C637" s="196"/>
      <c r="D637" s="197" t="s">
        <v>238</v>
      </c>
      <c r="E637" s="198" t="s">
        <v>28</v>
      </c>
      <c r="F637" s="199" t="s">
        <v>1242</v>
      </c>
      <c r="G637" s="196"/>
      <c r="H637" s="198" t="s">
        <v>28</v>
      </c>
      <c r="I637" s="200"/>
      <c r="J637" s="196"/>
      <c r="K637" s="196"/>
      <c r="L637" s="201"/>
      <c r="M637" s="202"/>
      <c r="N637" s="203"/>
      <c r="O637" s="203"/>
      <c r="P637" s="203"/>
      <c r="Q637" s="203"/>
      <c r="R637" s="203"/>
      <c r="S637" s="203"/>
      <c r="T637" s="204"/>
      <c r="AT637" s="205" t="s">
        <v>238</v>
      </c>
      <c r="AU637" s="205" t="s">
        <v>85</v>
      </c>
      <c r="AV637" s="13" t="s">
        <v>82</v>
      </c>
      <c r="AW637" s="13" t="s">
        <v>35</v>
      </c>
      <c r="AX637" s="13" t="s">
        <v>74</v>
      </c>
      <c r="AY637" s="205" t="s">
        <v>228</v>
      </c>
    </row>
    <row r="638" spans="2:51" s="14" customFormat="1" ht="11.25">
      <c r="B638" s="206"/>
      <c r="C638" s="207"/>
      <c r="D638" s="197" t="s">
        <v>238</v>
      </c>
      <c r="E638" s="208" t="s">
        <v>28</v>
      </c>
      <c r="F638" s="209" t="s">
        <v>1596</v>
      </c>
      <c r="G638" s="207"/>
      <c r="H638" s="210">
        <v>2.89</v>
      </c>
      <c r="I638" s="211"/>
      <c r="J638" s="207"/>
      <c r="K638" s="207"/>
      <c r="L638" s="212"/>
      <c r="M638" s="213"/>
      <c r="N638" s="214"/>
      <c r="O638" s="214"/>
      <c r="P638" s="214"/>
      <c r="Q638" s="214"/>
      <c r="R638" s="214"/>
      <c r="S638" s="214"/>
      <c r="T638" s="215"/>
      <c r="AT638" s="216" t="s">
        <v>238</v>
      </c>
      <c r="AU638" s="216" t="s">
        <v>85</v>
      </c>
      <c r="AV638" s="14" t="s">
        <v>85</v>
      </c>
      <c r="AW638" s="14" t="s">
        <v>35</v>
      </c>
      <c r="AX638" s="14" t="s">
        <v>74</v>
      </c>
      <c r="AY638" s="216" t="s">
        <v>228</v>
      </c>
    </row>
    <row r="639" spans="2:51" s="15" customFormat="1" ht="11.25">
      <c r="B639" s="217"/>
      <c r="C639" s="218"/>
      <c r="D639" s="197" t="s">
        <v>238</v>
      </c>
      <c r="E639" s="219" t="s">
        <v>28</v>
      </c>
      <c r="F639" s="220" t="s">
        <v>241</v>
      </c>
      <c r="G639" s="218"/>
      <c r="H639" s="221">
        <v>3.46</v>
      </c>
      <c r="I639" s="222"/>
      <c r="J639" s="218"/>
      <c r="K639" s="218"/>
      <c r="L639" s="223"/>
      <c r="M639" s="224"/>
      <c r="N639" s="225"/>
      <c r="O639" s="225"/>
      <c r="P639" s="225"/>
      <c r="Q639" s="225"/>
      <c r="R639" s="225"/>
      <c r="S639" s="225"/>
      <c r="T639" s="226"/>
      <c r="AT639" s="227" t="s">
        <v>238</v>
      </c>
      <c r="AU639" s="227" t="s">
        <v>85</v>
      </c>
      <c r="AV639" s="15" t="s">
        <v>176</v>
      </c>
      <c r="AW639" s="15" t="s">
        <v>35</v>
      </c>
      <c r="AX639" s="15" t="s">
        <v>82</v>
      </c>
      <c r="AY639" s="227" t="s">
        <v>228</v>
      </c>
    </row>
    <row r="640" spans="1:65" s="2" customFormat="1" ht="24.2" customHeight="1">
      <c r="A640" s="36"/>
      <c r="B640" s="37"/>
      <c r="C640" s="177" t="s">
        <v>657</v>
      </c>
      <c r="D640" s="177" t="s">
        <v>230</v>
      </c>
      <c r="E640" s="178" t="s">
        <v>1597</v>
      </c>
      <c r="F640" s="179" t="s">
        <v>1598</v>
      </c>
      <c r="G640" s="180" t="s">
        <v>323</v>
      </c>
      <c r="H640" s="181">
        <v>11.6</v>
      </c>
      <c r="I640" s="182"/>
      <c r="J640" s="183">
        <f>ROUND(I640*H640,2)</f>
        <v>0</v>
      </c>
      <c r="K640" s="179" t="s">
        <v>234</v>
      </c>
      <c r="L640" s="41"/>
      <c r="M640" s="184" t="s">
        <v>28</v>
      </c>
      <c r="N640" s="185" t="s">
        <v>45</v>
      </c>
      <c r="O640" s="66"/>
      <c r="P640" s="186">
        <f>O640*H640</f>
        <v>0</v>
      </c>
      <c r="Q640" s="186">
        <v>0.00201</v>
      </c>
      <c r="R640" s="186">
        <f>Q640*H640</f>
        <v>0.023316</v>
      </c>
      <c r="S640" s="186">
        <v>0</v>
      </c>
      <c r="T640" s="187">
        <f>S640*H640</f>
        <v>0</v>
      </c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R640" s="188" t="s">
        <v>320</v>
      </c>
      <c r="AT640" s="188" t="s">
        <v>230</v>
      </c>
      <c r="AU640" s="188" t="s">
        <v>85</v>
      </c>
      <c r="AY640" s="19" t="s">
        <v>228</v>
      </c>
      <c r="BE640" s="189">
        <f>IF(N640="základní",J640,0)</f>
        <v>0</v>
      </c>
      <c r="BF640" s="189">
        <f>IF(N640="snížená",J640,0)</f>
        <v>0</v>
      </c>
      <c r="BG640" s="189">
        <f>IF(N640="zákl. přenesená",J640,0)</f>
        <v>0</v>
      </c>
      <c r="BH640" s="189">
        <f>IF(N640="sníž. přenesená",J640,0)</f>
        <v>0</v>
      </c>
      <c r="BI640" s="189">
        <f>IF(N640="nulová",J640,0)</f>
        <v>0</v>
      </c>
      <c r="BJ640" s="19" t="s">
        <v>82</v>
      </c>
      <c r="BK640" s="189">
        <f>ROUND(I640*H640,2)</f>
        <v>0</v>
      </c>
      <c r="BL640" s="19" t="s">
        <v>320</v>
      </c>
      <c r="BM640" s="188" t="s">
        <v>1599</v>
      </c>
    </row>
    <row r="641" spans="1:47" s="2" customFormat="1" ht="11.25">
      <c r="A641" s="36"/>
      <c r="B641" s="37"/>
      <c r="C641" s="38"/>
      <c r="D641" s="190" t="s">
        <v>236</v>
      </c>
      <c r="E641" s="38"/>
      <c r="F641" s="191" t="s">
        <v>1600</v>
      </c>
      <c r="G641" s="38"/>
      <c r="H641" s="38"/>
      <c r="I641" s="192"/>
      <c r="J641" s="38"/>
      <c r="K641" s="38"/>
      <c r="L641" s="41"/>
      <c r="M641" s="193"/>
      <c r="N641" s="194"/>
      <c r="O641" s="66"/>
      <c r="P641" s="66"/>
      <c r="Q641" s="66"/>
      <c r="R641" s="66"/>
      <c r="S641" s="66"/>
      <c r="T641" s="67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T641" s="19" t="s">
        <v>236</v>
      </c>
      <c r="AU641" s="19" t="s">
        <v>85</v>
      </c>
    </row>
    <row r="642" spans="2:51" s="13" customFormat="1" ht="11.25">
      <c r="B642" s="195"/>
      <c r="C642" s="196"/>
      <c r="D642" s="197" t="s">
        <v>238</v>
      </c>
      <c r="E642" s="198" t="s">
        <v>28</v>
      </c>
      <c r="F642" s="199" t="s">
        <v>1228</v>
      </c>
      <c r="G642" s="196"/>
      <c r="H642" s="198" t="s">
        <v>28</v>
      </c>
      <c r="I642" s="200"/>
      <c r="J642" s="196"/>
      <c r="K642" s="196"/>
      <c r="L642" s="201"/>
      <c r="M642" s="202"/>
      <c r="N642" s="203"/>
      <c r="O642" s="203"/>
      <c r="P642" s="203"/>
      <c r="Q642" s="203"/>
      <c r="R642" s="203"/>
      <c r="S642" s="203"/>
      <c r="T642" s="204"/>
      <c r="AT642" s="205" t="s">
        <v>238</v>
      </c>
      <c r="AU642" s="205" t="s">
        <v>85</v>
      </c>
      <c r="AV642" s="13" t="s">
        <v>82</v>
      </c>
      <c r="AW642" s="13" t="s">
        <v>35</v>
      </c>
      <c r="AX642" s="13" t="s">
        <v>74</v>
      </c>
      <c r="AY642" s="205" t="s">
        <v>228</v>
      </c>
    </row>
    <row r="643" spans="2:51" s="14" customFormat="1" ht="11.25">
      <c r="B643" s="206"/>
      <c r="C643" s="207"/>
      <c r="D643" s="197" t="s">
        <v>238</v>
      </c>
      <c r="E643" s="208" t="s">
        <v>28</v>
      </c>
      <c r="F643" s="209" t="s">
        <v>1601</v>
      </c>
      <c r="G643" s="207"/>
      <c r="H643" s="210">
        <v>0.2</v>
      </c>
      <c r="I643" s="211"/>
      <c r="J643" s="207"/>
      <c r="K643" s="207"/>
      <c r="L643" s="212"/>
      <c r="M643" s="213"/>
      <c r="N643" s="214"/>
      <c r="O643" s="214"/>
      <c r="P643" s="214"/>
      <c r="Q643" s="214"/>
      <c r="R643" s="214"/>
      <c r="S643" s="214"/>
      <c r="T643" s="215"/>
      <c r="AT643" s="216" t="s">
        <v>238</v>
      </c>
      <c r="AU643" s="216" t="s">
        <v>85</v>
      </c>
      <c r="AV643" s="14" t="s">
        <v>85</v>
      </c>
      <c r="AW643" s="14" t="s">
        <v>35</v>
      </c>
      <c r="AX643" s="14" t="s">
        <v>74</v>
      </c>
      <c r="AY643" s="216" t="s">
        <v>228</v>
      </c>
    </row>
    <row r="644" spans="2:51" s="13" customFormat="1" ht="11.25">
      <c r="B644" s="195"/>
      <c r="C644" s="196"/>
      <c r="D644" s="197" t="s">
        <v>238</v>
      </c>
      <c r="E644" s="198" t="s">
        <v>28</v>
      </c>
      <c r="F644" s="199" t="s">
        <v>1230</v>
      </c>
      <c r="G644" s="196"/>
      <c r="H644" s="198" t="s">
        <v>28</v>
      </c>
      <c r="I644" s="200"/>
      <c r="J644" s="196"/>
      <c r="K644" s="196"/>
      <c r="L644" s="201"/>
      <c r="M644" s="202"/>
      <c r="N644" s="203"/>
      <c r="O644" s="203"/>
      <c r="P644" s="203"/>
      <c r="Q644" s="203"/>
      <c r="R644" s="203"/>
      <c r="S644" s="203"/>
      <c r="T644" s="204"/>
      <c r="AT644" s="205" t="s">
        <v>238</v>
      </c>
      <c r="AU644" s="205" t="s">
        <v>85</v>
      </c>
      <c r="AV644" s="13" t="s">
        <v>82</v>
      </c>
      <c r="AW644" s="13" t="s">
        <v>35</v>
      </c>
      <c r="AX644" s="13" t="s">
        <v>74</v>
      </c>
      <c r="AY644" s="205" t="s">
        <v>228</v>
      </c>
    </row>
    <row r="645" spans="2:51" s="14" customFormat="1" ht="11.25">
      <c r="B645" s="206"/>
      <c r="C645" s="207"/>
      <c r="D645" s="197" t="s">
        <v>238</v>
      </c>
      <c r="E645" s="208" t="s">
        <v>28</v>
      </c>
      <c r="F645" s="209" t="s">
        <v>1601</v>
      </c>
      <c r="G645" s="207"/>
      <c r="H645" s="210">
        <v>0.2</v>
      </c>
      <c r="I645" s="211"/>
      <c r="J645" s="207"/>
      <c r="K645" s="207"/>
      <c r="L645" s="212"/>
      <c r="M645" s="213"/>
      <c r="N645" s="214"/>
      <c r="O645" s="214"/>
      <c r="P645" s="214"/>
      <c r="Q645" s="214"/>
      <c r="R645" s="214"/>
      <c r="S645" s="214"/>
      <c r="T645" s="215"/>
      <c r="AT645" s="216" t="s">
        <v>238</v>
      </c>
      <c r="AU645" s="216" t="s">
        <v>85</v>
      </c>
      <c r="AV645" s="14" t="s">
        <v>85</v>
      </c>
      <c r="AW645" s="14" t="s">
        <v>35</v>
      </c>
      <c r="AX645" s="14" t="s">
        <v>74</v>
      </c>
      <c r="AY645" s="216" t="s">
        <v>228</v>
      </c>
    </row>
    <row r="646" spans="2:51" s="13" customFormat="1" ht="11.25">
      <c r="B646" s="195"/>
      <c r="C646" s="196"/>
      <c r="D646" s="197" t="s">
        <v>238</v>
      </c>
      <c r="E646" s="198" t="s">
        <v>28</v>
      </c>
      <c r="F646" s="199" t="s">
        <v>1232</v>
      </c>
      <c r="G646" s="196"/>
      <c r="H646" s="198" t="s">
        <v>28</v>
      </c>
      <c r="I646" s="200"/>
      <c r="J646" s="196"/>
      <c r="K646" s="196"/>
      <c r="L646" s="201"/>
      <c r="M646" s="202"/>
      <c r="N646" s="203"/>
      <c r="O646" s="203"/>
      <c r="P646" s="203"/>
      <c r="Q646" s="203"/>
      <c r="R646" s="203"/>
      <c r="S646" s="203"/>
      <c r="T646" s="204"/>
      <c r="AT646" s="205" t="s">
        <v>238</v>
      </c>
      <c r="AU646" s="205" t="s">
        <v>85</v>
      </c>
      <c r="AV646" s="13" t="s">
        <v>82</v>
      </c>
      <c r="AW646" s="13" t="s">
        <v>35</v>
      </c>
      <c r="AX646" s="13" t="s">
        <v>74</v>
      </c>
      <c r="AY646" s="205" t="s">
        <v>228</v>
      </c>
    </row>
    <row r="647" spans="2:51" s="14" customFormat="1" ht="11.25">
      <c r="B647" s="206"/>
      <c r="C647" s="207"/>
      <c r="D647" s="197" t="s">
        <v>238</v>
      </c>
      <c r="E647" s="208" t="s">
        <v>28</v>
      </c>
      <c r="F647" s="209" t="s">
        <v>1602</v>
      </c>
      <c r="G647" s="207"/>
      <c r="H647" s="210">
        <v>0.77</v>
      </c>
      <c r="I647" s="211"/>
      <c r="J647" s="207"/>
      <c r="K647" s="207"/>
      <c r="L647" s="212"/>
      <c r="M647" s="213"/>
      <c r="N647" s="214"/>
      <c r="O647" s="214"/>
      <c r="P647" s="214"/>
      <c r="Q647" s="214"/>
      <c r="R647" s="214"/>
      <c r="S647" s="214"/>
      <c r="T647" s="215"/>
      <c r="AT647" s="216" t="s">
        <v>238</v>
      </c>
      <c r="AU647" s="216" t="s">
        <v>85</v>
      </c>
      <c r="AV647" s="14" t="s">
        <v>85</v>
      </c>
      <c r="AW647" s="14" t="s">
        <v>35</v>
      </c>
      <c r="AX647" s="14" t="s">
        <v>74</v>
      </c>
      <c r="AY647" s="216" t="s">
        <v>228</v>
      </c>
    </row>
    <row r="648" spans="2:51" s="13" customFormat="1" ht="11.25">
      <c r="B648" s="195"/>
      <c r="C648" s="196"/>
      <c r="D648" s="197" t="s">
        <v>238</v>
      </c>
      <c r="E648" s="198" t="s">
        <v>28</v>
      </c>
      <c r="F648" s="199" t="s">
        <v>1236</v>
      </c>
      <c r="G648" s="196"/>
      <c r="H648" s="198" t="s">
        <v>28</v>
      </c>
      <c r="I648" s="200"/>
      <c r="J648" s="196"/>
      <c r="K648" s="196"/>
      <c r="L648" s="201"/>
      <c r="M648" s="202"/>
      <c r="N648" s="203"/>
      <c r="O648" s="203"/>
      <c r="P648" s="203"/>
      <c r="Q648" s="203"/>
      <c r="R648" s="203"/>
      <c r="S648" s="203"/>
      <c r="T648" s="204"/>
      <c r="AT648" s="205" t="s">
        <v>238</v>
      </c>
      <c r="AU648" s="205" t="s">
        <v>85</v>
      </c>
      <c r="AV648" s="13" t="s">
        <v>82</v>
      </c>
      <c r="AW648" s="13" t="s">
        <v>35</v>
      </c>
      <c r="AX648" s="13" t="s">
        <v>74</v>
      </c>
      <c r="AY648" s="205" t="s">
        <v>228</v>
      </c>
    </row>
    <row r="649" spans="2:51" s="14" customFormat="1" ht="11.25">
      <c r="B649" s="206"/>
      <c r="C649" s="207"/>
      <c r="D649" s="197" t="s">
        <v>238</v>
      </c>
      <c r="E649" s="208" t="s">
        <v>28</v>
      </c>
      <c r="F649" s="209" t="s">
        <v>1603</v>
      </c>
      <c r="G649" s="207"/>
      <c r="H649" s="210">
        <v>9.11</v>
      </c>
      <c r="I649" s="211"/>
      <c r="J649" s="207"/>
      <c r="K649" s="207"/>
      <c r="L649" s="212"/>
      <c r="M649" s="213"/>
      <c r="N649" s="214"/>
      <c r="O649" s="214"/>
      <c r="P649" s="214"/>
      <c r="Q649" s="214"/>
      <c r="R649" s="214"/>
      <c r="S649" s="214"/>
      <c r="T649" s="215"/>
      <c r="AT649" s="216" t="s">
        <v>238</v>
      </c>
      <c r="AU649" s="216" t="s">
        <v>85</v>
      </c>
      <c r="AV649" s="14" t="s">
        <v>85</v>
      </c>
      <c r="AW649" s="14" t="s">
        <v>35</v>
      </c>
      <c r="AX649" s="14" t="s">
        <v>74</v>
      </c>
      <c r="AY649" s="216" t="s">
        <v>228</v>
      </c>
    </row>
    <row r="650" spans="2:51" s="13" customFormat="1" ht="11.25">
      <c r="B650" s="195"/>
      <c r="C650" s="196"/>
      <c r="D650" s="197" t="s">
        <v>238</v>
      </c>
      <c r="E650" s="198" t="s">
        <v>28</v>
      </c>
      <c r="F650" s="199" t="s">
        <v>1238</v>
      </c>
      <c r="G650" s="196"/>
      <c r="H650" s="198" t="s">
        <v>28</v>
      </c>
      <c r="I650" s="200"/>
      <c r="J650" s="196"/>
      <c r="K650" s="196"/>
      <c r="L650" s="201"/>
      <c r="M650" s="202"/>
      <c r="N650" s="203"/>
      <c r="O650" s="203"/>
      <c r="P650" s="203"/>
      <c r="Q650" s="203"/>
      <c r="R650" s="203"/>
      <c r="S650" s="203"/>
      <c r="T650" s="204"/>
      <c r="AT650" s="205" t="s">
        <v>238</v>
      </c>
      <c r="AU650" s="205" t="s">
        <v>85</v>
      </c>
      <c r="AV650" s="13" t="s">
        <v>82</v>
      </c>
      <c r="AW650" s="13" t="s">
        <v>35</v>
      </c>
      <c r="AX650" s="13" t="s">
        <v>74</v>
      </c>
      <c r="AY650" s="205" t="s">
        <v>228</v>
      </c>
    </row>
    <row r="651" spans="2:51" s="14" customFormat="1" ht="11.25">
      <c r="B651" s="206"/>
      <c r="C651" s="207"/>
      <c r="D651" s="197" t="s">
        <v>238</v>
      </c>
      <c r="E651" s="208" t="s">
        <v>28</v>
      </c>
      <c r="F651" s="209" t="s">
        <v>1604</v>
      </c>
      <c r="G651" s="207"/>
      <c r="H651" s="210">
        <v>0.66</v>
      </c>
      <c r="I651" s="211"/>
      <c r="J651" s="207"/>
      <c r="K651" s="207"/>
      <c r="L651" s="212"/>
      <c r="M651" s="213"/>
      <c r="N651" s="214"/>
      <c r="O651" s="214"/>
      <c r="P651" s="214"/>
      <c r="Q651" s="214"/>
      <c r="R651" s="214"/>
      <c r="S651" s="214"/>
      <c r="T651" s="215"/>
      <c r="AT651" s="216" t="s">
        <v>238</v>
      </c>
      <c r="AU651" s="216" t="s">
        <v>85</v>
      </c>
      <c r="AV651" s="14" t="s">
        <v>85</v>
      </c>
      <c r="AW651" s="14" t="s">
        <v>35</v>
      </c>
      <c r="AX651" s="14" t="s">
        <v>74</v>
      </c>
      <c r="AY651" s="216" t="s">
        <v>228</v>
      </c>
    </row>
    <row r="652" spans="2:51" s="13" customFormat="1" ht="11.25">
      <c r="B652" s="195"/>
      <c r="C652" s="196"/>
      <c r="D652" s="197" t="s">
        <v>238</v>
      </c>
      <c r="E652" s="198" t="s">
        <v>28</v>
      </c>
      <c r="F652" s="199" t="s">
        <v>1240</v>
      </c>
      <c r="G652" s="196"/>
      <c r="H652" s="198" t="s">
        <v>28</v>
      </c>
      <c r="I652" s="200"/>
      <c r="J652" s="196"/>
      <c r="K652" s="196"/>
      <c r="L652" s="201"/>
      <c r="M652" s="202"/>
      <c r="N652" s="203"/>
      <c r="O652" s="203"/>
      <c r="P652" s="203"/>
      <c r="Q652" s="203"/>
      <c r="R652" s="203"/>
      <c r="S652" s="203"/>
      <c r="T652" s="204"/>
      <c r="AT652" s="205" t="s">
        <v>238</v>
      </c>
      <c r="AU652" s="205" t="s">
        <v>85</v>
      </c>
      <c r="AV652" s="13" t="s">
        <v>82</v>
      </c>
      <c r="AW652" s="13" t="s">
        <v>35</v>
      </c>
      <c r="AX652" s="13" t="s">
        <v>74</v>
      </c>
      <c r="AY652" s="205" t="s">
        <v>228</v>
      </c>
    </row>
    <row r="653" spans="2:51" s="14" customFormat="1" ht="11.25">
      <c r="B653" s="206"/>
      <c r="C653" s="207"/>
      <c r="D653" s="197" t="s">
        <v>238</v>
      </c>
      <c r="E653" s="208" t="s">
        <v>28</v>
      </c>
      <c r="F653" s="209" t="s">
        <v>1601</v>
      </c>
      <c r="G653" s="207"/>
      <c r="H653" s="210">
        <v>0.2</v>
      </c>
      <c r="I653" s="211"/>
      <c r="J653" s="207"/>
      <c r="K653" s="207"/>
      <c r="L653" s="212"/>
      <c r="M653" s="213"/>
      <c r="N653" s="214"/>
      <c r="O653" s="214"/>
      <c r="P653" s="214"/>
      <c r="Q653" s="214"/>
      <c r="R653" s="214"/>
      <c r="S653" s="214"/>
      <c r="T653" s="215"/>
      <c r="AT653" s="216" t="s">
        <v>238</v>
      </c>
      <c r="AU653" s="216" t="s">
        <v>85</v>
      </c>
      <c r="AV653" s="14" t="s">
        <v>85</v>
      </c>
      <c r="AW653" s="14" t="s">
        <v>35</v>
      </c>
      <c r="AX653" s="14" t="s">
        <v>74</v>
      </c>
      <c r="AY653" s="216" t="s">
        <v>228</v>
      </c>
    </row>
    <row r="654" spans="2:51" s="13" customFormat="1" ht="11.25">
      <c r="B654" s="195"/>
      <c r="C654" s="196"/>
      <c r="D654" s="197" t="s">
        <v>238</v>
      </c>
      <c r="E654" s="198" t="s">
        <v>28</v>
      </c>
      <c r="F654" s="199" t="s">
        <v>1242</v>
      </c>
      <c r="G654" s="196"/>
      <c r="H654" s="198" t="s">
        <v>28</v>
      </c>
      <c r="I654" s="200"/>
      <c r="J654" s="196"/>
      <c r="K654" s="196"/>
      <c r="L654" s="201"/>
      <c r="M654" s="202"/>
      <c r="N654" s="203"/>
      <c r="O654" s="203"/>
      <c r="P654" s="203"/>
      <c r="Q654" s="203"/>
      <c r="R654" s="203"/>
      <c r="S654" s="203"/>
      <c r="T654" s="204"/>
      <c r="AT654" s="205" t="s">
        <v>238</v>
      </c>
      <c r="AU654" s="205" t="s">
        <v>85</v>
      </c>
      <c r="AV654" s="13" t="s">
        <v>82</v>
      </c>
      <c r="AW654" s="13" t="s">
        <v>35</v>
      </c>
      <c r="AX654" s="13" t="s">
        <v>74</v>
      </c>
      <c r="AY654" s="205" t="s">
        <v>228</v>
      </c>
    </row>
    <row r="655" spans="2:51" s="14" customFormat="1" ht="11.25">
      <c r="B655" s="206"/>
      <c r="C655" s="207"/>
      <c r="D655" s="197" t="s">
        <v>238</v>
      </c>
      <c r="E655" s="208" t="s">
        <v>28</v>
      </c>
      <c r="F655" s="209" t="s">
        <v>1605</v>
      </c>
      <c r="G655" s="207"/>
      <c r="H655" s="210">
        <v>0.46</v>
      </c>
      <c r="I655" s="211"/>
      <c r="J655" s="207"/>
      <c r="K655" s="207"/>
      <c r="L655" s="212"/>
      <c r="M655" s="213"/>
      <c r="N655" s="214"/>
      <c r="O655" s="214"/>
      <c r="P655" s="214"/>
      <c r="Q655" s="214"/>
      <c r="R655" s="214"/>
      <c r="S655" s="214"/>
      <c r="T655" s="215"/>
      <c r="AT655" s="216" t="s">
        <v>238</v>
      </c>
      <c r="AU655" s="216" t="s">
        <v>85</v>
      </c>
      <c r="AV655" s="14" t="s">
        <v>85</v>
      </c>
      <c r="AW655" s="14" t="s">
        <v>35</v>
      </c>
      <c r="AX655" s="14" t="s">
        <v>74</v>
      </c>
      <c r="AY655" s="216" t="s">
        <v>228</v>
      </c>
    </row>
    <row r="656" spans="2:51" s="15" customFormat="1" ht="11.25">
      <c r="B656" s="217"/>
      <c r="C656" s="218"/>
      <c r="D656" s="197" t="s">
        <v>238</v>
      </c>
      <c r="E656" s="219" t="s">
        <v>28</v>
      </c>
      <c r="F656" s="220" t="s">
        <v>241</v>
      </c>
      <c r="G656" s="218"/>
      <c r="H656" s="221">
        <v>11.6</v>
      </c>
      <c r="I656" s="222"/>
      <c r="J656" s="218"/>
      <c r="K656" s="218"/>
      <c r="L656" s="223"/>
      <c r="M656" s="224"/>
      <c r="N656" s="225"/>
      <c r="O656" s="225"/>
      <c r="P656" s="225"/>
      <c r="Q656" s="225"/>
      <c r="R656" s="225"/>
      <c r="S656" s="225"/>
      <c r="T656" s="226"/>
      <c r="AT656" s="227" t="s">
        <v>238</v>
      </c>
      <c r="AU656" s="227" t="s">
        <v>85</v>
      </c>
      <c r="AV656" s="15" t="s">
        <v>176</v>
      </c>
      <c r="AW656" s="15" t="s">
        <v>35</v>
      </c>
      <c r="AX656" s="15" t="s">
        <v>82</v>
      </c>
      <c r="AY656" s="227" t="s">
        <v>228</v>
      </c>
    </row>
    <row r="657" spans="1:65" s="2" customFormat="1" ht="24.2" customHeight="1">
      <c r="A657" s="36"/>
      <c r="B657" s="37"/>
      <c r="C657" s="177" t="s">
        <v>663</v>
      </c>
      <c r="D657" s="177" t="s">
        <v>230</v>
      </c>
      <c r="E657" s="178" t="s">
        <v>1606</v>
      </c>
      <c r="F657" s="179" t="s">
        <v>1607</v>
      </c>
      <c r="G657" s="180" t="s">
        <v>323</v>
      </c>
      <c r="H657" s="181">
        <v>1.38</v>
      </c>
      <c r="I657" s="182"/>
      <c r="J657" s="183">
        <f>ROUND(I657*H657,2)</f>
        <v>0</v>
      </c>
      <c r="K657" s="179" t="s">
        <v>234</v>
      </c>
      <c r="L657" s="41"/>
      <c r="M657" s="184" t="s">
        <v>28</v>
      </c>
      <c r="N657" s="185" t="s">
        <v>45</v>
      </c>
      <c r="O657" s="66"/>
      <c r="P657" s="186">
        <f>O657*H657</f>
        <v>0</v>
      </c>
      <c r="Q657" s="186">
        <v>0.00145</v>
      </c>
      <c r="R657" s="186">
        <f>Q657*H657</f>
        <v>0.0020009999999999997</v>
      </c>
      <c r="S657" s="186">
        <v>0</v>
      </c>
      <c r="T657" s="187">
        <f>S657*H657</f>
        <v>0</v>
      </c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R657" s="188" t="s">
        <v>320</v>
      </c>
      <c r="AT657" s="188" t="s">
        <v>230</v>
      </c>
      <c r="AU657" s="188" t="s">
        <v>85</v>
      </c>
      <c r="AY657" s="19" t="s">
        <v>228</v>
      </c>
      <c r="BE657" s="189">
        <f>IF(N657="základní",J657,0)</f>
        <v>0</v>
      </c>
      <c r="BF657" s="189">
        <f>IF(N657="snížená",J657,0)</f>
        <v>0</v>
      </c>
      <c r="BG657" s="189">
        <f>IF(N657="zákl. přenesená",J657,0)</f>
        <v>0</v>
      </c>
      <c r="BH657" s="189">
        <f>IF(N657="sníž. přenesená",J657,0)</f>
        <v>0</v>
      </c>
      <c r="BI657" s="189">
        <f>IF(N657="nulová",J657,0)</f>
        <v>0</v>
      </c>
      <c r="BJ657" s="19" t="s">
        <v>82</v>
      </c>
      <c r="BK657" s="189">
        <f>ROUND(I657*H657,2)</f>
        <v>0</v>
      </c>
      <c r="BL657" s="19" t="s">
        <v>320</v>
      </c>
      <c r="BM657" s="188" t="s">
        <v>1608</v>
      </c>
    </row>
    <row r="658" spans="1:47" s="2" customFormat="1" ht="11.25">
      <c r="A658" s="36"/>
      <c r="B658" s="37"/>
      <c r="C658" s="38"/>
      <c r="D658" s="190" t="s">
        <v>236</v>
      </c>
      <c r="E658" s="38"/>
      <c r="F658" s="191" t="s">
        <v>1609</v>
      </c>
      <c r="G658" s="38"/>
      <c r="H658" s="38"/>
      <c r="I658" s="192"/>
      <c r="J658" s="38"/>
      <c r="K658" s="38"/>
      <c r="L658" s="41"/>
      <c r="M658" s="193"/>
      <c r="N658" s="194"/>
      <c r="O658" s="66"/>
      <c r="P658" s="66"/>
      <c r="Q658" s="66"/>
      <c r="R658" s="66"/>
      <c r="S658" s="66"/>
      <c r="T658" s="67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T658" s="19" t="s">
        <v>236</v>
      </c>
      <c r="AU658" s="19" t="s">
        <v>85</v>
      </c>
    </row>
    <row r="659" spans="2:51" s="13" customFormat="1" ht="11.25">
      <c r="B659" s="195"/>
      <c r="C659" s="196"/>
      <c r="D659" s="197" t="s">
        <v>238</v>
      </c>
      <c r="E659" s="198" t="s">
        <v>28</v>
      </c>
      <c r="F659" s="199" t="s">
        <v>1228</v>
      </c>
      <c r="G659" s="196"/>
      <c r="H659" s="198" t="s">
        <v>28</v>
      </c>
      <c r="I659" s="200"/>
      <c r="J659" s="196"/>
      <c r="K659" s="196"/>
      <c r="L659" s="201"/>
      <c r="M659" s="202"/>
      <c r="N659" s="203"/>
      <c r="O659" s="203"/>
      <c r="P659" s="203"/>
      <c r="Q659" s="203"/>
      <c r="R659" s="203"/>
      <c r="S659" s="203"/>
      <c r="T659" s="204"/>
      <c r="AT659" s="205" t="s">
        <v>238</v>
      </c>
      <c r="AU659" s="205" t="s">
        <v>85</v>
      </c>
      <c r="AV659" s="13" t="s">
        <v>82</v>
      </c>
      <c r="AW659" s="13" t="s">
        <v>35</v>
      </c>
      <c r="AX659" s="13" t="s">
        <v>74</v>
      </c>
      <c r="AY659" s="205" t="s">
        <v>228</v>
      </c>
    </row>
    <row r="660" spans="2:51" s="14" customFormat="1" ht="11.25">
      <c r="B660" s="206"/>
      <c r="C660" s="207"/>
      <c r="D660" s="197" t="s">
        <v>238</v>
      </c>
      <c r="E660" s="208" t="s">
        <v>28</v>
      </c>
      <c r="F660" s="209" t="s">
        <v>1610</v>
      </c>
      <c r="G660" s="207"/>
      <c r="H660" s="210">
        <v>0.46</v>
      </c>
      <c r="I660" s="211"/>
      <c r="J660" s="207"/>
      <c r="K660" s="207"/>
      <c r="L660" s="212"/>
      <c r="M660" s="213"/>
      <c r="N660" s="214"/>
      <c r="O660" s="214"/>
      <c r="P660" s="214"/>
      <c r="Q660" s="214"/>
      <c r="R660" s="214"/>
      <c r="S660" s="214"/>
      <c r="T660" s="215"/>
      <c r="AT660" s="216" t="s">
        <v>238</v>
      </c>
      <c r="AU660" s="216" t="s">
        <v>85</v>
      </c>
      <c r="AV660" s="14" t="s">
        <v>85</v>
      </c>
      <c r="AW660" s="14" t="s">
        <v>35</v>
      </c>
      <c r="AX660" s="14" t="s">
        <v>74</v>
      </c>
      <c r="AY660" s="216" t="s">
        <v>228</v>
      </c>
    </row>
    <row r="661" spans="2:51" s="13" customFormat="1" ht="11.25">
      <c r="B661" s="195"/>
      <c r="C661" s="196"/>
      <c r="D661" s="197" t="s">
        <v>238</v>
      </c>
      <c r="E661" s="198" t="s">
        <v>28</v>
      </c>
      <c r="F661" s="199" t="s">
        <v>1234</v>
      </c>
      <c r="G661" s="196"/>
      <c r="H661" s="198" t="s">
        <v>28</v>
      </c>
      <c r="I661" s="200"/>
      <c r="J661" s="196"/>
      <c r="K661" s="196"/>
      <c r="L661" s="201"/>
      <c r="M661" s="202"/>
      <c r="N661" s="203"/>
      <c r="O661" s="203"/>
      <c r="P661" s="203"/>
      <c r="Q661" s="203"/>
      <c r="R661" s="203"/>
      <c r="S661" s="203"/>
      <c r="T661" s="204"/>
      <c r="AT661" s="205" t="s">
        <v>238</v>
      </c>
      <c r="AU661" s="205" t="s">
        <v>85</v>
      </c>
      <c r="AV661" s="13" t="s">
        <v>82</v>
      </c>
      <c r="AW661" s="13" t="s">
        <v>35</v>
      </c>
      <c r="AX661" s="13" t="s">
        <v>74</v>
      </c>
      <c r="AY661" s="205" t="s">
        <v>228</v>
      </c>
    </row>
    <row r="662" spans="2:51" s="14" customFormat="1" ht="11.25">
      <c r="B662" s="206"/>
      <c r="C662" s="207"/>
      <c r="D662" s="197" t="s">
        <v>238</v>
      </c>
      <c r="E662" s="208" t="s">
        <v>28</v>
      </c>
      <c r="F662" s="209" t="s">
        <v>1610</v>
      </c>
      <c r="G662" s="207"/>
      <c r="H662" s="210">
        <v>0.46</v>
      </c>
      <c r="I662" s="211"/>
      <c r="J662" s="207"/>
      <c r="K662" s="207"/>
      <c r="L662" s="212"/>
      <c r="M662" s="213"/>
      <c r="N662" s="214"/>
      <c r="O662" s="214"/>
      <c r="P662" s="214"/>
      <c r="Q662" s="214"/>
      <c r="R662" s="214"/>
      <c r="S662" s="214"/>
      <c r="T662" s="215"/>
      <c r="AT662" s="216" t="s">
        <v>238</v>
      </c>
      <c r="AU662" s="216" t="s">
        <v>85</v>
      </c>
      <c r="AV662" s="14" t="s">
        <v>85</v>
      </c>
      <c r="AW662" s="14" t="s">
        <v>35</v>
      </c>
      <c r="AX662" s="14" t="s">
        <v>74</v>
      </c>
      <c r="AY662" s="216" t="s">
        <v>228</v>
      </c>
    </row>
    <row r="663" spans="2:51" s="13" customFormat="1" ht="11.25">
      <c r="B663" s="195"/>
      <c r="C663" s="196"/>
      <c r="D663" s="197" t="s">
        <v>238</v>
      </c>
      <c r="E663" s="198" t="s">
        <v>28</v>
      </c>
      <c r="F663" s="199" t="s">
        <v>1236</v>
      </c>
      <c r="G663" s="196"/>
      <c r="H663" s="198" t="s">
        <v>28</v>
      </c>
      <c r="I663" s="200"/>
      <c r="J663" s="196"/>
      <c r="K663" s="196"/>
      <c r="L663" s="201"/>
      <c r="M663" s="202"/>
      <c r="N663" s="203"/>
      <c r="O663" s="203"/>
      <c r="P663" s="203"/>
      <c r="Q663" s="203"/>
      <c r="R663" s="203"/>
      <c r="S663" s="203"/>
      <c r="T663" s="204"/>
      <c r="AT663" s="205" t="s">
        <v>238</v>
      </c>
      <c r="AU663" s="205" t="s">
        <v>85</v>
      </c>
      <c r="AV663" s="13" t="s">
        <v>82</v>
      </c>
      <c r="AW663" s="13" t="s">
        <v>35</v>
      </c>
      <c r="AX663" s="13" t="s">
        <v>74</v>
      </c>
      <c r="AY663" s="205" t="s">
        <v>228</v>
      </c>
    </row>
    <row r="664" spans="2:51" s="14" customFormat="1" ht="11.25">
      <c r="B664" s="206"/>
      <c r="C664" s="207"/>
      <c r="D664" s="197" t="s">
        <v>238</v>
      </c>
      <c r="E664" s="208" t="s">
        <v>28</v>
      </c>
      <c r="F664" s="209" t="s">
        <v>1610</v>
      </c>
      <c r="G664" s="207"/>
      <c r="H664" s="210">
        <v>0.46</v>
      </c>
      <c r="I664" s="211"/>
      <c r="J664" s="207"/>
      <c r="K664" s="207"/>
      <c r="L664" s="212"/>
      <c r="M664" s="213"/>
      <c r="N664" s="214"/>
      <c r="O664" s="214"/>
      <c r="P664" s="214"/>
      <c r="Q664" s="214"/>
      <c r="R664" s="214"/>
      <c r="S664" s="214"/>
      <c r="T664" s="215"/>
      <c r="AT664" s="216" t="s">
        <v>238</v>
      </c>
      <c r="AU664" s="216" t="s">
        <v>85</v>
      </c>
      <c r="AV664" s="14" t="s">
        <v>85</v>
      </c>
      <c r="AW664" s="14" t="s">
        <v>35</v>
      </c>
      <c r="AX664" s="14" t="s">
        <v>74</v>
      </c>
      <c r="AY664" s="216" t="s">
        <v>228</v>
      </c>
    </row>
    <row r="665" spans="2:51" s="15" customFormat="1" ht="11.25">
      <c r="B665" s="217"/>
      <c r="C665" s="218"/>
      <c r="D665" s="197" t="s">
        <v>238</v>
      </c>
      <c r="E665" s="219" t="s">
        <v>28</v>
      </c>
      <c r="F665" s="220" t="s">
        <v>241</v>
      </c>
      <c r="G665" s="218"/>
      <c r="H665" s="221">
        <v>1.38</v>
      </c>
      <c r="I665" s="222"/>
      <c r="J665" s="218"/>
      <c r="K665" s="218"/>
      <c r="L665" s="223"/>
      <c r="M665" s="224"/>
      <c r="N665" s="225"/>
      <c r="O665" s="225"/>
      <c r="P665" s="225"/>
      <c r="Q665" s="225"/>
      <c r="R665" s="225"/>
      <c r="S665" s="225"/>
      <c r="T665" s="226"/>
      <c r="AT665" s="227" t="s">
        <v>238</v>
      </c>
      <c r="AU665" s="227" t="s">
        <v>85</v>
      </c>
      <c r="AV665" s="15" t="s">
        <v>176</v>
      </c>
      <c r="AW665" s="15" t="s">
        <v>35</v>
      </c>
      <c r="AX665" s="15" t="s">
        <v>82</v>
      </c>
      <c r="AY665" s="227" t="s">
        <v>228</v>
      </c>
    </row>
    <row r="666" spans="1:65" s="2" customFormat="1" ht="21.75" customHeight="1">
      <c r="A666" s="36"/>
      <c r="B666" s="37"/>
      <c r="C666" s="177" t="s">
        <v>669</v>
      </c>
      <c r="D666" s="177" t="s">
        <v>230</v>
      </c>
      <c r="E666" s="178" t="s">
        <v>1611</v>
      </c>
      <c r="F666" s="179" t="s">
        <v>1612</v>
      </c>
      <c r="G666" s="180" t="s">
        <v>323</v>
      </c>
      <c r="H666" s="181">
        <v>58.18</v>
      </c>
      <c r="I666" s="182"/>
      <c r="J666" s="183">
        <f>ROUND(I666*H666,2)</f>
        <v>0</v>
      </c>
      <c r="K666" s="179" t="s">
        <v>234</v>
      </c>
      <c r="L666" s="41"/>
      <c r="M666" s="184" t="s">
        <v>28</v>
      </c>
      <c r="N666" s="185" t="s">
        <v>45</v>
      </c>
      <c r="O666" s="66"/>
      <c r="P666" s="186">
        <f>O666*H666</f>
        <v>0</v>
      </c>
      <c r="Q666" s="186">
        <v>0.00048</v>
      </c>
      <c r="R666" s="186">
        <f>Q666*H666</f>
        <v>0.0279264</v>
      </c>
      <c r="S666" s="186">
        <v>0</v>
      </c>
      <c r="T666" s="187">
        <f>S666*H666</f>
        <v>0</v>
      </c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R666" s="188" t="s">
        <v>320</v>
      </c>
      <c r="AT666" s="188" t="s">
        <v>230</v>
      </c>
      <c r="AU666" s="188" t="s">
        <v>85</v>
      </c>
      <c r="AY666" s="19" t="s">
        <v>228</v>
      </c>
      <c r="BE666" s="189">
        <f>IF(N666="základní",J666,0)</f>
        <v>0</v>
      </c>
      <c r="BF666" s="189">
        <f>IF(N666="snížená",J666,0)</f>
        <v>0</v>
      </c>
      <c r="BG666" s="189">
        <f>IF(N666="zákl. přenesená",J666,0)</f>
        <v>0</v>
      </c>
      <c r="BH666" s="189">
        <f>IF(N666="sníž. přenesená",J666,0)</f>
        <v>0</v>
      </c>
      <c r="BI666" s="189">
        <f>IF(N666="nulová",J666,0)</f>
        <v>0</v>
      </c>
      <c r="BJ666" s="19" t="s">
        <v>82</v>
      </c>
      <c r="BK666" s="189">
        <f>ROUND(I666*H666,2)</f>
        <v>0</v>
      </c>
      <c r="BL666" s="19" t="s">
        <v>320</v>
      </c>
      <c r="BM666" s="188" t="s">
        <v>1613</v>
      </c>
    </row>
    <row r="667" spans="1:47" s="2" customFormat="1" ht="11.25">
      <c r="A667" s="36"/>
      <c r="B667" s="37"/>
      <c r="C667" s="38"/>
      <c r="D667" s="190" t="s">
        <v>236</v>
      </c>
      <c r="E667" s="38"/>
      <c r="F667" s="191" t="s">
        <v>1614</v>
      </c>
      <c r="G667" s="38"/>
      <c r="H667" s="38"/>
      <c r="I667" s="192"/>
      <c r="J667" s="38"/>
      <c r="K667" s="38"/>
      <c r="L667" s="41"/>
      <c r="M667" s="193"/>
      <c r="N667" s="194"/>
      <c r="O667" s="66"/>
      <c r="P667" s="66"/>
      <c r="Q667" s="66"/>
      <c r="R667" s="66"/>
      <c r="S667" s="66"/>
      <c r="T667" s="67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T667" s="19" t="s">
        <v>236</v>
      </c>
      <c r="AU667" s="19" t="s">
        <v>85</v>
      </c>
    </row>
    <row r="668" spans="2:51" s="13" customFormat="1" ht="11.25">
      <c r="B668" s="195"/>
      <c r="C668" s="196"/>
      <c r="D668" s="197" t="s">
        <v>238</v>
      </c>
      <c r="E668" s="198" t="s">
        <v>28</v>
      </c>
      <c r="F668" s="199" t="s">
        <v>1228</v>
      </c>
      <c r="G668" s="196"/>
      <c r="H668" s="198" t="s">
        <v>28</v>
      </c>
      <c r="I668" s="200"/>
      <c r="J668" s="196"/>
      <c r="K668" s="196"/>
      <c r="L668" s="201"/>
      <c r="M668" s="202"/>
      <c r="N668" s="203"/>
      <c r="O668" s="203"/>
      <c r="P668" s="203"/>
      <c r="Q668" s="203"/>
      <c r="R668" s="203"/>
      <c r="S668" s="203"/>
      <c r="T668" s="204"/>
      <c r="AT668" s="205" t="s">
        <v>238</v>
      </c>
      <c r="AU668" s="205" t="s">
        <v>85</v>
      </c>
      <c r="AV668" s="13" t="s">
        <v>82</v>
      </c>
      <c r="AW668" s="13" t="s">
        <v>35</v>
      </c>
      <c r="AX668" s="13" t="s">
        <v>74</v>
      </c>
      <c r="AY668" s="205" t="s">
        <v>228</v>
      </c>
    </row>
    <row r="669" spans="2:51" s="14" customFormat="1" ht="11.25">
      <c r="B669" s="206"/>
      <c r="C669" s="207"/>
      <c r="D669" s="197" t="s">
        <v>238</v>
      </c>
      <c r="E669" s="208" t="s">
        <v>28</v>
      </c>
      <c r="F669" s="209" t="s">
        <v>1601</v>
      </c>
      <c r="G669" s="207"/>
      <c r="H669" s="210">
        <v>0.2</v>
      </c>
      <c r="I669" s="211"/>
      <c r="J669" s="207"/>
      <c r="K669" s="207"/>
      <c r="L669" s="212"/>
      <c r="M669" s="213"/>
      <c r="N669" s="214"/>
      <c r="O669" s="214"/>
      <c r="P669" s="214"/>
      <c r="Q669" s="214"/>
      <c r="R669" s="214"/>
      <c r="S669" s="214"/>
      <c r="T669" s="215"/>
      <c r="AT669" s="216" t="s">
        <v>238</v>
      </c>
      <c r="AU669" s="216" t="s">
        <v>85</v>
      </c>
      <c r="AV669" s="14" t="s">
        <v>85</v>
      </c>
      <c r="AW669" s="14" t="s">
        <v>35</v>
      </c>
      <c r="AX669" s="14" t="s">
        <v>74</v>
      </c>
      <c r="AY669" s="216" t="s">
        <v>228</v>
      </c>
    </row>
    <row r="670" spans="2:51" s="13" customFormat="1" ht="11.25">
      <c r="B670" s="195"/>
      <c r="C670" s="196"/>
      <c r="D670" s="197" t="s">
        <v>238</v>
      </c>
      <c r="E670" s="198" t="s">
        <v>28</v>
      </c>
      <c r="F670" s="199" t="s">
        <v>1230</v>
      </c>
      <c r="G670" s="196"/>
      <c r="H670" s="198" t="s">
        <v>28</v>
      </c>
      <c r="I670" s="200"/>
      <c r="J670" s="196"/>
      <c r="K670" s="196"/>
      <c r="L670" s="201"/>
      <c r="M670" s="202"/>
      <c r="N670" s="203"/>
      <c r="O670" s="203"/>
      <c r="P670" s="203"/>
      <c r="Q670" s="203"/>
      <c r="R670" s="203"/>
      <c r="S670" s="203"/>
      <c r="T670" s="204"/>
      <c r="AT670" s="205" t="s">
        <v>238</v>
      </c>
      <c r="AU670" s="205" t="s">
        <v>85</v>
      </c>
      <c r="AV670" s="13" t="s">
        <v>82</v>
      </c>
      <c r="AW670" s="13" t="s">
        <v>35</v>
      </c>
      <c r="AX670" s="13" t="s">
        <v>74</v>
      </c>
      <c r="AY670" s="205" t="s">
        <v>228</v>
      </c>
    </row>
    <row r="671" spans="2:51" s="14" customFormat="1" ht="11.25">
      <c r="B671" s="206"/>
      <c r="C671" s="207"/>
      <c r="D671" s="197" t="s">
        <v>238</v>
      </c>
      <c r="E671" s="208" t="s">
        <v>28</v>
      </c>
      <c r="F671" s="209" t="s">
        <v>1615</v>
      </c>
      <c r="G671" s="207"/>
      <c r="H671" s="210">
        <v>0.97</v>
      </c>
      <c r="I671" s="211"/>
      <c r="J671" s="207"/>
      <c r="K671" s="207"/>
      <c r="L671" s="212"/>
      <c r="M671" s="213"/>
      <c r="N671" s="214"/>
      <c r="O671" s="214"/>
      <c r="P671" s="214"/>
      <c r="Q671" s="214"/>
      <c r="R671" s="214"/>
      <c r="S671" s="214"/>
      <c r="T671" s="215"/>
      <c r="AT671" s="216" t="s">
        <v>238</v>
      </c>
      <c r="AU671" s="216" t="s">
        <v>85</v>
      </c>
      <c r="AV671" s="14" t="s">
        <v>85</v>
      </c>
      <c r="AW671" s="14" t="s">
        <v>35</v>
      </c>
      <c r="AX671" s="14" t="s">
        <v>74</v>
      </c>
      <c r="AY671" s="216" t="s">
        <v>228</v>
      </c>
    </row>
    <row r="672" spans="2:51" s="13" customFormat="1" ht="11.25">
      <c r="B672" s="195"/>
      <c r="C672" s="196"/>
      <c r="D672" s="197" t="s">
        <v>238</v>
      </c>
      <c r="E672" s="198" t="s">
        <v>28</v>
      </c>
      <c r="F672" s="199" t="s">
        <v>1236</v>
      </c>
      <c r="G672" s="196"/>
      <c r="H672" s="198" t="s">
        <v>28</v>
      </c>
      <c r="I672" s="200"/>
      <c r="J672" s="196"/>
      <c r="K672" s="196"/>
      <c r="L672" s="201"/>
      <c r="M672" s="202"/>
      <c r="N672" s="203"/>
      <c r="O672" s="203"/>
      <c r="P672" s="203"/>
      <c r="Q672" s="203"/>
      <c r="R672" s="203"/>
      <c r="S672" s="203"/>
      <c r="T672" s="204"/>
      <c r="AT672" s="205" t="s">
        <v>238</v>
      </c>
      <c r="AU672" s="205" t="s">
        <v>85</v>
      </c>
      <c r="AV672" s="13" t="s">
        <v>82</v>
      </c>
      <c r="AW672" s="13" t="s">
        <v>35</v>
      </c>
      <c r="AX672" s="13" t="s">
        <v>74</v>
      </c>
      <c r="AY672" s="205" t="s">
        <v>228</v>
      </c>
    </row>
    <row r="673" spans="2:51" s="14" customFormat="1" ht="11.25">
      <c r="B673" s="206"/>
      <c r="C673" s="207"/>
      <c r="D673" s="197" t="s">
        <v>238</v>
      </c>
      <c r="E673" s="208" t="s">
        <v>28</v>
      </c>
      <c r="F673" s="209" t="s">
        <v>1616</v>
      </c>
      <c r="G673" s="207"/>
      <c r="H673" s="210">
        <v>55.46</v>
      </c>
      <c r="I673" s="211"/>
      <c r="J673" s="207"/>
      <c r="K673" s="207"/>
      <c r="L673" s="212"/>
      <c r="M673" s="213"/>
      <c r="N673" s="214"/>
      <c r="O673" s="214"/>
      <c r="P673" s="214"/>
      <c r="Q673" s="214"/>
      <c r="R673" s="214"/>
      <c r="S673" s="214"/>
      <c r="T673" s="215"/>
      <c r="AT673" s="216" t="s">
        <v>238</v>
      </c>
      <c r="AU673" s="216" t="s">
        <v>85</v>
      </c>
      <c r="AV673" s="14" t="s">
        <v>85</v>
      </c>
      <c r="AW673" s="14" t="s">
        <v>35</v>
      </c>
      <c r="AX673" s="14" t="s">
        <v>74</v>
      </c>
      <c r="AY673" s="216" t="s">
        <v>228</v>
      </c>
    </row>
    <row r="674" spans="2:51" s="13" customFormat="1" ht="11.25">
      <c r="B674" s="195"/>
      <c r="C674" s="196"/>
      <c r="D674" s="197" t="s">
        <v>238</v>
      </c>
      <c r="E674" s="198" t="s">
        <v>28</v>
      </c>
      <c r="F674" s="199" t="s">
        <v>1238</v>
      </c>
      <c r="G674" s="196"/>
      <c r="H674" s="198" t="s">
        <v>28</v>
      </c>
      <c r="I674" s="200"/>
      <c r="J674" s="196"/>
      <c r="K674" s="196"/>
      <c r="L674" s="201"/>
      <c r="M674" s="202"/>
      <c r="N674" s="203"/>
      <c r="O674" s="203"/>
      <c r="P674" s="203"/>
      <c r="Q674" s="203"/>
      <c r="R674" s="203"/>
      <c r="S674" s="203"/>
      <c r="T674" s="204"/>
      <c r="AT674" s="205" t="s">
        <v>238</v>
      </c>
      <c r="AU674" s="205" t="s">
        <v>85</v>
      </c>
      <c r="AV674" s="13" t="s">
        <v>82</v>
      </c>
      <c r="AW674" s="13" t="s">
        <v>35</v>
      </c>
      <c r="AX674" s="13" t="s">
        <v>74</v>
      </c>
      <c r="AY674" s="205" t="s">
        <v>228</v>
      </c>
    </row>
    <row r="675" spans="2:51" s="14" customFormat="1" ht="11.25">
      <c r="B675" s="206"/>
      <c r="C675" s="207"/>
      <c r="D675" s="197" t="s">
        <v>238</v>
      </c>
      <c r="E675" s="208" t="s">
        <v>28</v>
      </c>
      <c r="F675" s="209" t="s">
        <v>1617</v>
      </c>
      <c r="G675" s="207"/>
      <c r="H675" s="210">
        <v>0.67</v>
      </c>
      <c r="I675" s="211"/>
      <c r="J675" s="207"/>
      <c r="K675" s="207"/>
      <c r="L675" s="212"/>
      <c r="M675" s="213"/>
      <c r="N675" s="214"/>
      <c r="O675" s="214"/>
      <c r="P675" s="214"/>
      <c r="Q675" s="214"/>
      <c r="R675" s="214"/>
      <c r="S675" s="214"/>
      <c r="T675" s="215"/>
      <c r="AT675" s="216" t="s">
        <v>238</v>
      </c>
      <c r="AU675" s="216" t="s">
        <v>85</v>
      </c>
      <c r="AV675" s="14" t="s">
        <v>85</v>
      </c>
      <c r="AW675" s="14" t="s">
        <v>35</v>
      </c>
      <c r="AX675" s="14" t="s">
        <v>74</v>
      </c>
      <c r="AY675" s="216" t="s">
        <v>228</v>
      </c>
    </row>
    <row r="676" spans="2:51" s="13" customFormat="1" ht="11.25">
      <c r="B676" s="195"/>
      <c r="C676" s="196"/>
      <c r="D676" s="197" t="s">
        <v>238</v>
      </c>
      <c r="E676" s="198" t="s">
        <v>28</v>
      </c>
      <c r="F676" s="199" t="s">
        <v>1240</v>
      </c>
      <c r="G676" s="196"/>
      <c r="H676" s="198" t="s">
        <v>28</v>
      </c>
      <c r="I676" s="200"/>
      <c r="J676" s="196"/>
      <c r="K676" s="196"/>
      <c r="L676" s="201"/>
      <c r="M676" s="202"/>
      <c r="N676" s="203"/>
      <c r="O676" s="203"/>
      <c r="P676" s="203"/>
      <c r="Q676" s="203"/>
      <c r="R676" s="203"/>
      <c r="S676" s="203"/>
      <c r="T676" s="204"/>
      <c r="AT676" s="205" t="s">
        <v>238</v>
      </c>
      <c r="AU676" s="205" t="s">
        <v>85</v>
      </c>
      <c r="AV676" s="13" t="s">
        <v>82</v>
      </c>
      <c r="AW676" s="13" t="s">
        <v>35</v>
      </c>
      <c r="AX676" s="13" t="s">
        <v>74</v>
      </c>
      <c r="AY676" s="205" t="s">
        <v>228</v>
      </c>
    </row>
    <row r="677" spans="2:51" s="14" customFormat="1" ht="11.25">
      <c r="B677" s="206"/>
      <c r="C677" s="207"/>
      <c r="D677" s="197" t="s">
        <v>238</v>
      </c>
      <c r="E677" s="208" t="s">
        <v>28</v>
      </c>
      <c r="F677" s="209" t="s">
        <v>1601</v>
      </c>
      <c r="G677" s="207"/>
      <c r="H677" s="210">
        <v>0.2</v>
      </c>
      <c r="I677" s="211"/>
      <c r="J677" s="207"/>
      <c r="K677" s="207"/>
      <c r="L677" s="212"/>
      <c r="M677" s="213"/>
      <c r="N677" s="214"/>
      <c r="O677" s="214"/>
      <c r="P677" s="214"/>
      <c r="Q677" s="214"/>
      <c r="R677" s="214"/>
      <c r="S677" s="214"/>
      <c r="T677" s="215"/>
      <c r="AT677" s="216" t="s">
        <v>238</v>
      </c>
      <c r="AU677" s="216" t="s">
        <v>85</v>
      </c>
      <c r="AV677" s="14" t="s">
        <v>85</v>
      </c>
      <c r="AW677" s="14" t="s">
        <v>35</v>
      </c>
      <c r="AX677" s="14" t="s">
        <v>74</v>
      </c>
      <c r="AY677" s="216" t="s">
        <v>228</v>
      </c>
    </row>
    <row r="678" spans="2:51" s="13" customFormat="1" ht="11.25">
      <c r="B678" s="195"/>
      <c r="C678" s="196"/>
      <c r="D678" s="197" t="s">
        <v>238</v>
      </c>
      <c r="E678" s="198" t="s">
        <v>28</v>
      </c>
      <c r="F678" s="199" t="s">
        <v>1242</v>
      </c>
      <c r="G678" s="196"/>
      <c r="H678" s="198" t="s">
        <v>28</v>
      </c>
      <c r="I678" s="200"/>
      <c r="J678" s="196"/>
      <c r="K678" s="196"/>
      <c r="L678" s="201"/>
      <c r="M678" s="202"/>
      <c r="N678" s="203"/>
      <c r="O678" s="203"/>
      <c r="P678" s="203"/>
      <c r="Q678" s="203"/>
      <c r="R678" s="203"/>
      <c r="S678" s="203"/>
      <c r="T678" s="204"/>
      <c r="AT678" s="205" t="s">
        <v>238</v>
      </c>
      <c r="AU678" s="205" t="s">
        <v>85</v>
      </c>
      <c r="AV678" s="13" t="s">
        <v>82</v>
      </c>
      <c r="AW678" s="13" t="s">
        <v>35</v>
      </c>
      <c r="AX678" s="13" t="s">
        <v>74</v>
      </c>
      <c r="AY678" s="205" t="s">
        <v>228</v>
      </c>
    </row>
    <row r="679" spans="2:51" s="14" customFormat="1" ht="11.25">
      <c r="B679" s="206"/>
      <c r="C679" s="207"/>
      <c r="D679" s="197" t="s">
        <v>238</v>
      </c>
      <c r="E679" s="208" t="s">
        <v>28</v>
      </c>
      <c r="F679" s="209" t="s">
        <v>1618</v>
      </c>
      <c r="G679" s="207"/>
      <c r="H679" s="210">
        <v>0.68</v>
      </c>
      <c r="I679" s="211"/>
      <c r="J679" s="207"/>
      <c r="K679" s="207"/>
      <c r="L679" s="212"/>
      <c r="M679" s="213"/>
      <c r="N679" s="214"/>
      <c r="O679" s="214"/>
      <c r="P679" s="214"/>
      <c r="Q679" s="214"/>
      <c r="R679" s="214"/>
      <c r="S679" s="214"/>
      <c r="T679" s="215"/>
      <c r="AT679" s="216" t="s">
        <v>238</v>
      </c>
      <c r="AU679" s="216" t="s">
        <v>85</v>
      </c>
      <c r="AV679" s="14" t="s">
        <v>85</v>
      </c>
      <c r="AW679" s="14" t="s">
        <v>35</v>
      </c>
      <c r="AX679" s="14" t="s">
        <v>74</v>
      </c>
      <c r="AY679" s="216" t="s">
        <v>228</v>
      </c>
    </row>
    <row r="680" spans="2:51" s="15" customFormat="1" ht="11.25">
      <c r="B680" s="217"/>
      <c r="C680" s="218"/>
      <c r="D680" s="197" t="s">
        <v>238</v>
      </c>
      <c r="E680" s="219" t="s">
        <v>28</v>
      </c>
      <c r="F680" s="220" t="s">
        <v>241</v>
      </c>
      <c r="G680" s="218"/>
      <c r="H680" s="221">
        <v>58.18</v>
      </c>
      <c r="I680" s="222"/>
      <c r="J680" s="218"/>
      <c r="K680" s="218"/>
      <c r="L680" s="223"/>
      <c r="M680" s="224"/>
      <c r="N680" s="225"/>
      <c r="O680" s="225"/>
      <c r="P680" s="225"/>
      <c r="Q680" s="225"/>
      <c r="R680" s="225"/>
      <c r="S680" s="225"/>
      <c r="T680" s="226"/>
      <c r="AT680" s="227" t="s">
        <v>238</v>
      </c>
      <c r="AU680" s="227" t="s">
        <v>85</v>
      </c>
      <c r="AV680" s="15" t="s">
        <v>176</v>
      </c>
      <c r="AW680" s="15" t="s">
        <v>35</v>
      </c>
      <c r="AX680" s="15" t="s">
        <v>82</v>
      </c>
      <c r="AY680" s="227" t="s">
        <v>228</v>
      </c>
    </row>
    <row r="681" spans="1:65" s="2" customFormat="1" ht="16.5" customHeight="1">
      <c r="A681" s="36"/>
      <c r="B681" s="37"/>
      <c r="C681" s="177" t="s">
        <v>675</v>
      </c>
      <c r="D681" s="177" t="s">
        <v>230</v>
      </c>
      <c r="E681" s="178" t="s">
        <v>1619</v>
      </c>
      <c r="F681" s="179" t="s">
        <v>1620</v>
      </c>
      <c r="G681" s="180" t="s">
        <v>323</v>
      </c>
      <c r="H681" s="181">
        <v>2</v>
      </c>
      <c r="I681" s="182"/>
      <c r="J681" s="183">
        <f>ROUND(I681*H681,2)</f>
        <v>0</v>
      </c>
      <c r="K681" s="179" t="s">
        <v>234</v>
      </c>
      <c r="L681" s="41"/>
      <c r="M681" s="184" t="s">
        <v>28</v>
      </c>
      <c r="N681" s="185" t="s">
        <v>45</v>
      </c>
      <c r="O681" s="66"/>
      <c r="P681" s="186">
        <f>O681*H681</f>
        <v>0</v>
      </c>
      <c r="Q681" s="186">
        <v>0.00053</v>
      </c>
      <c r="R681" s="186">
        <f>Q681*H681</f>
        <v>0.00106</v>
      </c>
      <c r="S681" s="186">
        <v>0</v>
      </c>
      <c r="T681" s="187">
        <f>S681*H681</f>
        <v>0</v>
      </c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R681" s="188" t="s">
        <v>320</v>
      </c>
      <c r="AT681" s="188" t="s">
        <v>230</v>
      </c>
      <c r="AU681" s="188" t="s">
        <v>85</v>
      </c>
      <c r="AY681" s="19" t="s">
        <v>228</v>
      </c>
      <c r="BE681" s="189">
        <f>IF(N681="základní",J681,0)</f>
        <v>0</v>
      </c>
      <c r="BF681" s="189">
        <f>IF(N681="snížená",J681,0)</f>
        <v>0</v>
      </c>
      <c r="BG681" s="189">
        <f>IF(N681="zákl. přenesená",J681,0)</f>
        <v>0</v>
      </c>
      <c r="BH681" s="189">
        <f>IF(N681="sníž. přenesená",J681,0)</f>
        <v>0</v>
      </c>
      <c r="BI681" s="189">
        <f>IF(N681="nulová",J681,0)</f>
        <v>0</v>
      </c>
      <c r="BJ681" s="19" t="s">
        <v>82</v>
      </c>
      <c r="BK681" s="189">
        <f>ROUND(I681*H681,2)</f>
        <v>0</v>
      </c>
      <c r="BL681" s="19" t="s">
        <v>320</v>
      </c>
      <c r="BM681" s="188" t="s">
        <v>1621</v>
      </c>
    </row>
    <row r="682" spans="1:47" s="2" customFormat="1" ht="11.25">
      <c r="A682" s="36"/>
      <c r="B682" s="37"/>
      <c r="C682" s="38"/>
      <c r="D682" s="190" t="s">
        <v>236</v>
      </c>
      <c r="E682" s="38"/>
      <c r="F682" s="191" t="s">
        <v>1622</v>
      </c>
      <c r="G682" s="38"/>
      <c r="H682" s="38"/>
      <c r="I682" s="192"/>
      <c r="J682" s="38"/>
      <c r="K682" s="38"/>
      <c r="L682" s="41"/>
      <c r="M682" s="193"/>
      <c r="N682" s="194"/>
      <c r="O682" s="66"/>
      <c r="P682" s="66"/>
      <c r="Q682" s="66"/>
      <c r="R682" s="66"/>
      <c r="S682" s="66"/>
      <c r="T682" s="67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T682" s="19" t="s">
        <v>236</v>
      </c>
      <c r="AU682" s="19" t="s">
        <v>85</v>
      </c>
    </row>
    <row r="683" spans="2:51" s="13" customFormat="1" ht="11.25">
      <c r="B683" s="195"/>
      <c r="C683" s="196"/>
      <c r="D683" s="197" t="s">
        <v>238</v>
      </c>
      <c r="E683" s="198" t="s">
        <v>28</v>
      </c>
      <c r="F683" s="199" t="s">
        <v>1238</v>
      </c>
      <c r="G683" s="196"/>
      <c r="H683" s="198" t="s">
        <v>28</v>
      </c>
      <c r="I683" s="200"/>
      <c r="J683" s="196"/>
      <c r="K683" s="196"/>
      <c r="L683" s="201"/>
      <c r="M683" s="202"/>
      <c r="N683" s="203"/>
      <c r="O683" s="203"/>
      <c r="P683" s="203"/>
      <c r="Q683" s="203"/>
      <c r="R683" s="203"/>
      <c r="S683" s="203"/>
      <c r="T683" s="204"/>
      <c r="AT683" s="205" t="s">
        <v>238</v>
      </c>
      <c r="AU683" s="205" t="s">
        <v>85</v>
      </c>
      <c r="AV683" s="13" t="s">
        <v>82</v>
      </c>
      <c r="AW683" s="13" t="s">
        <v>35</v>
      </c>
      <c r="AX683" s="13" t="s">
        <v>74</v>
      </c>
      <c r="AY683" s="205" t="s">
        <v>228</v>
      </c>
    </row>
    <row r="684" spans="2:51" s="14" customFormat="1" ht="11.25">
      <c r="B684" s="206"/>
      <c r="C684" s="207"/>
      <c r="D684" s="197" t="s">
        <v>238</v>
      </c>
      <c r="E684" s="208" t="s">
        <v>28</v>
      </c>
      <c r="F684" s="209" t="s">
        <v>85</v>
      </c>
      <c r="G684" s="207"/>
      <c r="H684" s="210">
        <v>2</v>
      </c>
      <c r="I684" s="211"/>
      <c r="J684" s="207"/>
      <c r="K684" s="207"/>
      <c r="L684" s="212"/>
      <c r="M684" s="213"/>
      <c r="N684" s="214"/>
      <c r="O684" s="214"/>
      <c r="P684" s="214"/>
      <c r="Q684" s="214"/>
      <c r="R684" s="214"/>
      <c r="S684" s="214"/>
      <c r="T684" s="215"/>
      <c r="AT684" s="216" t="s">
        <v>238</v>
      </c>
      <c r="AU684" s="216" t="s">
        <v>85</v>
      </c>
      <c r="AV684" s="14" t="s">
        <v>85</v>
      </c>
      <c r="AW684" s="14" t="s">
        <v>35</v>
      </c>
      <c r="AX684" s="14" t="s">
        <v>82</v>
      </c>
      <c r="AY684" s="216" t="s">
        <v>228</v>
      </c>
    </row>
    <row r="685" spans="1:65" s="2" customFormat="1" ht="24.2" customHeight="1">
      <c r="A685" s="36"/>
      <c r="B685" s="37"/>
      <c r="C685" s="177" t="s">
        <v>680</v>
      </c>
      <c r="D685" s="177" t="s">
        <v>230</v>
      </c>
      <c r="E685" s="178" t="s">
        <v>1623</v>
      </c>
      <c r="F685" s="179" t="s">
        <v>1624</v>
      </c>
      <c r="G685" s="180" t="s">
        <v>510</v>
      </c>
      <c r="H685" s="181">
        <v>5</v>
      </c>
      <c r="I685" s="182"/>
      <c r="J685" s="183">
        <f>ROUND(I685*H685,2)</f>
        <v>0</v>
      </c>
      <c r="K685" s="179" t="s">
        <v>234</v>
      </c>
      <c r="L685" s="41"/>
      <c r="M685" s="184" t="s">
        <v>28</v>
      </c>
      <c r="N685" s="185" t="s">
        <v>45</v>
      </c>
      <c r="O685" s="66"/>
      <c r="P685" s="186">
        <f>O685*H685</f>
        <v>0</v>
      </c>
      <c r="Q685" s="186">
        <v>0</v>
      </c>
      <c r="R685" s="186">
        <f>Q685*H685</f>
        <v>0</v>
      </c>
      <c r="S685" s="186">
        <v>0</v>
      </c>
      <c r="T685" s="187">
        <f>S685*H685</f>
        <v>0</v>
      </c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R685" s="188" t="s">
        <v>320</v>
      </c>
      <c r="AT685" s="188" t="s">
        <v>230</v>
      </c>
      <c r="AU685" s="188" t="s">
        <v>85</v>
      </c>
      <c r="AY685" s="19" t="s">
        <v>228</v>
      </c>
      <c r="BE685" s="189">
        <f>IF(N685="základní",J685,0)</f>
        <v>0</v>
      </c>
      <c r="BF685" s="189">
        <f>IF(N685="snížená",J685,0)</f>
        <v>0</v>
      </c>
      <c r="BG685" s="189">
        <f>IF(N685="zákl. přenesená",J685,0)</f>
        <v>0</v>
      </c>
      <c r="BH685" s="189">
        <f>IF(N685="sníž. přenesená",J685,0)</f>
        <v>0</v>
      </c>
      <c r="BI685" s="189">
        <f>IF(N685="nulová",J685,0)</f>
        <v>0</v>
      </c>
      <c r="BJ685" s="19" t="s">
        <v>82</v>
      </c>
      <c r="BK685" s="189">
        <f>ROUND(I685*H685,2)</f>
        <v>0</v>
      </c>
      <c r="BL685" s="19" t="s">
        <v>320</v>
      </c>
      <c r="BM685" s="188" t="s">
        <v>1625</v>
      </c>
    </row>
    <row r="686" spans="1:47" s="2" customFormat="1" ht="11.25">
      <c r="A686" s="36"/>
      <c r="B686" s="37"/>
      <c r="C686" s="38"/>
      <c r="D686" s="190" t="s">
        <v>236</v>
      </c>
      <c r="E686" s="38"/>
      <c r="F686" s="191" t="s">
        <v>1626</v>
      </c>
      <c r="G686" s="38"/>
      <c r="H686" s="38"/>
      <c r="I686" s="192"/>
      <c r="J686" s="38"/>
      <c r="K686" s="38"/>
      <c r="L686" s="41"/>
      <c r="M686" s="193"/>
      <c r="N686" s="194"/>
      <c r="O686" s="66"/>
      <c r="P686" s="66"/>
      <c r="Q686" s="66"/>
      <c r="R686" s="66"/>
      <c r="S686" s="66"/>
      <c r="T686" s="67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T686" s="19" t="s">
        <v>236</v>
      </c>
      <c r="AU686" s="19" t="s">
        <v>85</v>
      </c>
    </row>
    <row r="687" spans="2:51" s="13" customFormat="1" ht="11.25">
      <c r="B687" s="195"/>
      <c r="C687" s="196"/>
      <c r="D687" s="197" t="s">
        <v>238</v>
      </c>
      <c r="E687" s="198" t="s">
        <v>28</v>
      </c>
      <c r="F687" s="199" t="s">
        <v>1228</v>
      </c>
      <c r="G687" s="196"/>
      <c r="H687" s="198" t="s">
        <v>28</v>
      </c>
      <c r="I687" s="200"/>
      <c r="J687" s="196"/>
      <c r="K687" s="196"/>
      <c r="L687" s="201"/>
      <c r="M687" s="202"/>
      <c r="N687" s="203"/>
      <c r="O687" s="203"/>
      <c r="P687" s="203"/>
      <c r="Q687" s="203"/>
      <c r="R687" s="203"/>
      <c r="S687" s="203"/>
      <c r="T687" s="204"/>
      <c r="AT687" s="205" t="s">
        <v>238</v>
      </c>
      <c r="AU687" s="205" t="s">
        <v>85</v>
      </c>
      <c r="AV687" s="13" t="s">
        <v>82</v>
      </c>
      <c r="AW687" s="13" t="s">
        <v>35</v>
      </c>
      <c r="AX687" s="13" t="s">
        <v>74</v>
      </c>
      <c r="AY687" s="205" t="s">
        <v>228</v>
      </c>
    </row>
    <row r="688" spans="2:51" s="14" customFormat="1" ht="11.25">
      <c r="B688" s="206"/>
      <c r="C688" s="207"/>
      <c r="D688" s="197" t="s">
        <v>238</v>
      </c>
      <c r="E688" s="208" t="s">
        <v>28</v>
      </c>
      <c r="F688" s="209" t="s">
        <v>82</v>
      </c>
      <c r="G688" s="207"/>
      <c r="H688" s="210">
        <v>1</v>
      </c>
      <c r="I688" s="211"/>
      <c r="J688" s="207"/>
      <c r="K688" s="207"/>
      <c r="L688" s="212"/>
      <c r="M688" s="213"/>
      <c r="N688" s="214"/>
      <c r="O688" s="214"/>
      <c r="P688" s="214"/>
      <c r="Q688" s="214"/>
      <c r="R688" s="214"/>
      <c r="S688" s="214"/>
      <c r="T688" s="215"/>
      <c r="AT688" s="216" t="s">
        <v>238</v>
      </c>
      <c r="AU688" s="216" t="s">
        <v>85</v>
      </c>
      <c r="AV688" s="14" t="s">
        <v>85</v>
      </c>
      <c r="AW688" s="14" t="s">
        <v>35</v>
      </c>
      <c r="AX688" s="14" t="s">
        <v>74</v>
      </c>
      <c r="AY688" s="216" t="s">
        <v>228</v>
      </c>
    </row>
    <row r="689" spans="2:51" s="13" customFormat="1" ht="11.25">
      <c r="B689" s="195"/>
      <c r="C689" s="196"/>
      <c r="D689" s="197" t="s">
        <v>238</v>
      </c>
      <c r="E689" s="198" t="s">
        <v>28</v>
      </c>
      <c r="F689" s="199" t="s">
        <v>1236</v>
      </c>
      <c r="G689" s="196"/>
      <c r="H689" s="198" t="s">
        <v>28</v>
      </c>
      <c r="I689" s="200"/>
      <c r="J689" s="196"/>
      <c r="K689" s="196"/>
      <c r="L689" s="201"/>
      <c r="M689" s="202"/>
      <c r="N689" s="203"/>
      <c r="O689" s="203"/>
      <c r="P689" s="203"/>
      <c r="Q689" s="203"/>
      <c r="R689" s="203"/>
      <c r="S689" s="203"/>
      <c r="T689" s="204"/>
      <c r="AT689" s="205" t="s">
        <v>238</v>
      </c>
      <c r="AU689" s="205" t="s">
        <v>85</v>
      </c>
      <c r="AV689" s="13" t="s">
        <v>82</v>
      </c>
      <c r="AW689" s="13" t="s">
        <v>35</v>
      </c>
      <c r="AX689" s="13" t="s">
        <v>74</v>
      </c>
      <c r="AY689" s="205" t="s">
        <v>228</v>
      </c>
    </row>
    <row r="690" spans="2:51" s="14" customFormat="1" ht="11.25">
      <c r="B690" s="206"/>
      <c r="C690" s="207"/>
      <c r="D690" s="197" t="s">
        <v>238</v>
      </c>
      <c r="E690" s="208" t="s">
        <v>28</v>
      </c>
      <c r="F690" s="209" t="s">
        <v>246</v>
      </c>
      <c r="G690" s="207"/>
      <c r="H690" s="210">
        <v>3</v>
      </c>
      <c r="I690" s="211"/>
      <c r="J690" s="207"/>
      <c r="K690" s="207"/>
      <c r="L690" s="212"/>
      <c r="M690" s="213"/>
      <c r="N690" s="214"/>
      <c r="O690" s="214"/>
      <c r="P690" s="214"/>
      <c r="Q690" s="214"/>
      <c r="R690" s="214"/>
      <c r="S690" s="214"/>
      <c r="T690" s="215"/>
      <c r="AT690" s="216" t="s">
        <v>238</v>
      </c>
      <c r="AU690" s="216" t="s">
        <v>85</v>
      </c>
      <c r="AV690" s="14" t="s">
        <v>85</v>
      </c>
      <c r="AW690" s="14" t="s">
        <v>35</v>
      </c>
      <c r="AX690" s="14" t="s">
        <v>74</v>
      </c>
      <c r="AY690" s="216" t="s">
        <v>228</v>
      </c>
    </row>
    <row r="691" spans="2:51" s="13" customFormat="1" ht="11.25">
      <c r="B691" s="195"/>
      <c r="C691" s="196"/>
      <c r="D691" s="197" t="s">
        <v>238</v>
      </c>
      <c r="E691" s="198" t="s">
        <v>28</v>
      </c>
      <c r="F691" s="199" t="s">
        <v>1238</v>
      </c>
      <c r="G691" s="196"/>
      <c r="H691" s="198" t="s">
        <v>28</v>
      </c>
      <c r="I691" s="200"/>
      <c r="J691" s="196"/>
      <c r="K691" s="196"/>
      <c r="L691" s="201"/>
      <c r="M691" s="202"/>
      <c r="N691" s="203"/>
      <c r="O691" s="203"/>
      <c r="P691" s="203"/>
      <c r="Q691" s="203"/>
      <c r="R691" s="203"/>
      <c r="S691" s="203"/>
      <c r="T691" s="204"/>
      <c r="AT691" s="205" t="s">
        <v>238</v>
      </c>
      <c r="AU691" s="205" t="s">
        <v>85</v>
      </c>
      <c r="AV691" s="13" t="s">
        <v>82</v>
      </c>
      <c r="AW691" s="13" t="s">
        <v>35</v>
      </c>
      <c r="AX691" s="13" t="s">
        <v>74</v>
      </c>
      <c r="AY691" s="205" t="s">
        <v>228</v>
      </c>
    </row>
    <row r="692" spans="2:51" s="14" customFormat="1" ht="11.25">
      <c r="B692" s="206"/>
      <c r="C692" s="207"/>
      <c r="D692" s="197" t="s">
        <v>238</v>
      </c>
      <c r="E692" s="208" t="s">
        <v>28</v>
      </c>
      <c r="F692" s="209" t="s">
        <v>82</v>
      </c>
      <c r="G692" s="207"/>
      <c r="H692" s="210">
        <v>1</v>
      </c>
      <c r="I692" s="211"/>
      <c r="J692" s="207"/>
      <c r="K692" s="207"/>
      <c r="L692" s="212"/>
      <c r="M692" s="213"/>
      <c r="N692" s="214"/>
      <c r="O692" s="214"/>
      <c r="P692" s="214"/>
      <c r="Q692" s="214"/>
      <c r="R692" s="214"/>
      <c r="S692" s="214"/>
      <c r="T692" s="215"/>
      <c r="AT692" s="216" t="s">
        <v>238</v>
      </c>
      <c r="AU692" s="216" t="s">
        <v>85</v>
      </c>
      <c r="AV692" s="14" t="s">
        <v>85</v>
      </c>
      <c r="AW692" s="14" t="s">
        <v>35</v>
      </c>
      <c r="AX692" s="14" t="s">
        <v>74</v>
      </c>
      <c r="AY692" s="216" t="s">
        <v>228</v>
      </c>
    </row>
    <row r="693" spans="2:51" s="15" customFormat="1" ht="11.25">
      <c r="B693" s="217"/>
      <c r="C693" s="218"/>
      <c r="D693" s="197" t="s">
        <v>238</v>
      </c>
      <c r="E693" s="219" t="s">
        <v>28</v>
      </c>
      <c r="F693" s="220" t="s">
        <v>241</v>
      </c>
      <c r="G693" s="218"/>
      <c r="H693" s="221">
        <v>5</v>
      </c>
      <c r="I693" s="222"/>
      <c r="J693" s="218"/>
      <c r="K693" s="218"/>
      <c r="L693" s="223"/>
      <c r="M693" s="224"/>
      <c r="N693" s="225"/>
      <c r="O693" s="225"/>
      <c r="P693" s="225"/>
      <c r="Q693" s="225"/>
      <c r="R693" s="225"/>
      <c r="S693" s="225"/>
      <c r="T693" s="226"/>
      <c r="AT693" s="227" t="s">
        <v>238</v>
      </c>
      <c r="AU693" s="227" t="s">
        <v>85</v>
      </c>
      <c r="AV693" s="15" t="s">
        <v>176</v>
      </c>
      <c r="AW693" s="15" t="s">
        <v>35</v>
      </c>
      <c r="AX693" s="15" t="s">
        <v>82</v>
      </c>
      <c r="AY693" s="227" t="s">
        <v>228</v>
      </c>
    </row>
    <row r="694" spans="1:65" s="2" customFormat="1" ht="24.2" customHeight="1">
      <c r="A694" s="36"/>
      <c r="B694" s="37"/>
      <c r="C694" s="177" t="s">
        <v>685</v>
      </c>
      <c r="D694" s="177" t="s">
        <v>230</v>
      </c>
      <c r="E694" s="178" t="s">
        <v>1627</v>
      </c>
      <c r="F694" s="179" t="s">
        <v>1628</v>
      </c>
      <c r="G694" s="180" t="s">
        <v>510</v>
      </c>
      <c r="H694" s="181">
        <v>1</v>
      </c>
      <c r="I694" s="182"/>
      <c r="J694" s="183">
        <f>ROUND(I694*H694,2)</f>
        <v>0</v>
      </c>
      <c r="K694" s="179" t="s">
        <v>234</v>
      </c>
      <c r="L694" s="41"/>
      <c r="M694" s="184" t="s">
        <v>28</v>
      </c>
      <c r="N694" s="185" t="s">
        <v>45</v>
      </c>
      <c r="O694" s="66"/>
      <c r="P694" s="186">
        <f>O694*H694</f>
        <v>0</v>
      </c>
      <c r="Q694" s="186">
        <v>0</v>
      </c>
      <c r="R694" s="186">
        <f>Q694*H694</f>
        <v>0</v>
      </c>
      <c r="S694" s="186">
        <v>0</v>
      </c>
      <c r="T694" s="187">
        <f>S694*H694</f>
        <v>0</v>
      </c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R694" s="188" t="s">
        <v>320</v>
      </c>
      <c r="AT694" s="188" t="s">
        <v>230</v>
      </c>
      <c r="AU694" s="188" t="s">
        <v>85</v>
      </c>
      <c r="AY694" s="19" t="s">
        <v>228</v>
      </c>
      <c r="BE694" s="189">
        <f>IF(N694="základní",J694,0)</f>
        <v>0</v>
      </c>
      <c r="BF694" s="189">
        <f>IF(N694="snížená",J694,0)</f>
        <v>0</v>
      </c>
      <c r="BG694" s="189">
        <f>IF(N694="zákl. přenesená",J694,0)</f>
        <v>0</v>
      </c>
      <c r="BH694" s="189">
        <f>IF(N694="sníž. přenesená",J694,0)</f>
        <v>0</v>
      </c>
      <c r="BI694" s="189">
        <f>IF(N694="nulová",J694,0)</f>
        <v>0</v>
      </c>
      <c r="BJ694" s="19" t="s">
        <v>82</v>
      </c>
      <c r="BK694" s="189">
        <f>ROUND(I694*H694,2)</f>
        <v>0</v>
      </c>
      <c r="BL694" s="19" t="s">
        <v>320</v>
      </c>
      <c r="BM694" s="188" t="s">
        <v>1629</v>
      </c>
    </row>
    <row r="695" spans="1:47" s="2" customFormat="1" ht="11.25">
      <c r="A695" s="36"/>
      <c r="B695" s="37"/>
      <c r="C695" s="38"/>
      <c r="D695" s="190" t="s">
        <v>236</v>
      </c>
      <c r="E695" s="38"/>
      <c r="F695" s="191" t="s">
        <v>1630</v>
      </c>
      <c r="G695" s="38"/>
      <c r="H695" s="38"/>
      <c r="I695" s="192"/>
      <c r="J695" s="38"/>
      <c r="K695" s="38"/>
      <c r="L695" s="41"/>
      <c r="M695" s="193"/>
      <c r="N695" s="194"/>
      <c r="O695" s="66"/>
      <c r="P695" s="66"/>
      <c r="Q695" s="66"/>
      <c r="R695" s="66"/>
      <c r="S695" s="66"/>
      <c r="T695" s="67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T695" s="19" t="s">
        <v>236</v>
      </c>
      <c r="AU695" s="19" t="s">
        <v>85</v>
      </c>
    </row>
    <row r="696" spans="2:51" s="13" customFormat="1" ht="11.25">
      <c r="B696" s="195"/>
      <c r="C696" s="196"/>
      <c r="D696" s="197" t="s">
        <v>238</v>
      </c>
      <c r="E696" s="198" t="s">
        <v>28</v>
      </c>
      <c r="F696" s="199" t="s">
        <v>1232</v>
      </c>
      <c r="G696" s="196"/>
      <c r="H696" s="198" t="s">
        <v>28</v>
      </c>
      <c r="I696" s="200"/>
      <c r="J696" s="196"/>
      <c r="K696" s="196"/>
      <c r="L696" s="201"/>
      <c r="M696" s="202"/>
      <c r="N696" s="203"/>
      <c r="O696" s="203"/>
      <c r="P696" s="203"/>
      <c r="Q696" s="203"/>
      <c r="R696" s="203"/>
      <c r="S696" s="203"/>
      <c r="T696" s="204"/>
      <c r="AT696" s="205" t="s">
        <v>238</v>
      </c>
      <c r="AU696" s="205" t="s">
        <v>85</v>
      </c>
      <c r="AV696" s="13" t="s">
        <v>82</v>
      </c>
      <c r="AW696" s="13" t="s">
        <v>35</v>
      </c>
      <c r="AX696" s="13" t="s">
        <v>74</v>
      </c>
      <c r="AY696" s="205" t="s">
        <v>228</v>
      </c>
    </row>
    <row r="697" spans="2:51" s="14" customFormat="1" ht="11.25">
      <c r="B697" s="206"/>
      <c r="C697" s="207"/>
      <c r="D697" s="197" t="s">
        <v>238</v>
      </c>
      <c r="E697" s="208" t="s">
        <v>28</v>
      </c>
      <c r="F697" s="209" t="s">
        <v>82</v>
      </c>
      <c r="G697" s="207"/>
      <c r="H697" s="210">
        <v>1</v>
      </c>
      <c r="I697" s="211"/>
      <c r="J697" s="207"/>
      <c r="K697" s="207"/>
      <c r="L697" s="212"/>
      <c r="M697" s="213"/>
      <c r="N697" s="214"/>
      <c r="O697" s="214"/>
      <c r="P697" s="214"/>
      <c r="Q697" s="214"/>
      <c r="R697" s="214"/>
      <c r="S697" s="214"/>
      <c r="T697" s="215"/>
      <c r="AT697" s="216" t="s">
        <v>238</v>
      </c>
      <c r="AU697" s="216" t="s">
        <v>85</v>
      </c>
      <c r="AV697" s="14" t="s">
        <v>85</v>
      </c>
      <c r="AW697" s="14" t="s">
        <v>35</v>
      </c>
      <c r="AX697" s="14" t="s">
        <v>82</v>
      </c>
      <c r="AY697" s="216" t="s">
        <v>228</v>
      </c>
    </row>
    <row r="698" spans="1:65" s="2" customFormat="1" ht="24.2" customHeight="1">
      <c r="A698" s="36"/>
      <c r="B698" s="37"/>
      <c r="C698" s="177" t="s">
        <v>694</v>
      </c>
      <c r="D698" s="177" t="s">
        <v>230</v>
      </c>
      <c r="E698" s="178" t="s">
        <v>1631</v>
      </c>
      <c r="F698" s="179" t="s">
        <v>1632</v>
      </c>
      <c r="G698" s="180" t="s">
        <v>510</v>
      </c>
      <c r="H698" s="181">
        <v>2</v>
      </c>
      <c r="I698" s="182"/>
      <c r="J698" s="183">
        <f>ROUND(I698*H698,2)</f>
        <v>0</v>
      </c>
      <c r="K698" s="179" t="s">
        <v>234</v>
      </c>
      <c r="L698" s="41"/>
      <c r="M698" s="184" t="s">
        <v>28</v>
      </c>
      <c r="N698" s="185" t="s">
        <v>45</v>
      </c>
      <c r="O698" s="66"/>
      <c r="P698" s="186">
        <f>O698*H698</f>
        <v>0</v>
      </c>
      <c r="Q698" s="186">
        <v>0</v>
      </c>
      <c r="R698" s="186">
        <f>Q698*H698</f>
        <v>0</v>
      </c>
      <c r="S698" s="186">
        <v>0.02961</v>
      </c>
      <c r="T698" s="187">
        <f>S698*H698</f>
        <v>0.05922</v>
      </c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R698" s="188" t="s">
        <v>320</v>
      </c>
      <c r="AT698" s="188" t="s">
        <v>230</v>
      </c>
      <c r="AU698" s="188" t="s">
        <v>85</v>
      </c>
      <c r="AY698" s="19" t="s">
        <v>228</v>
      </c>
      <c r="BE698" s="189">
        <f>IF(N698="základní",J698,0)</f>
        <v>0</v>
      </c>
      <c r="BF698" s="189">
        <f>IF(N698="snížená",J698,0)</f>
        <v>0</v>
      </c>
      <c r="BG698" s="189">
        <f>IF(N698="zákl. přenesená",J698,0)</f>
        <v>0</v>
      </c>
      <c r="BH698" s="189">
        <f>IF(N698="sníž. přenesená",J698,0)</f>
        <v>0</v>
      </c>
      <c r="BI698" s="189">
        <f>IF(N698="nulová",J698,0)</f>
        <v>0</v>
      </c>
      <c r="BJ698" s="19" t="s">
        <v>82</v>
      </c>
      <c r="BK698" s="189">
        <f>ROUND(I698*H698,2)</f>
        <v>0</v>
      </c>
      <c r="BL698" s="19" t="s">
        <v>320</v>
      </c>
      <c r="BM698" s="188" t="s">
        <v>1633</v>
      </c>
    </row>
    <row r="699" spans="1:47" s="2" customFormat="1" ht="11.25">
      <c r="A699" s="36"/>
      <c r="B699" s="37"/>
      <c r="C699" s="38"/>
      <c r="D699" s="190" t="s">
        <v>236</v>
      </c>
      <c r="E699" s="38"/>
      <c r="F699" s="191" t="s">
        <v>1634</v>
      </c>
      <c r="G699" s="38"/>
      <c r="H699" s="38"/>
      <c r="I699" s="192"/>
      <c r="J699" s="38"/>
      <c r="K699" s="38"/>
      <c r="L699" s="41"/>
      <c r="M699" s="193"/>
      <c r="N699" s="194"/>
      <c r="O699" s="66"/>
      <c r="P699" s="66"/>
      <c r="Q699" s="66"/>
      <c r="R699" s="66"/>
      <c r="S699" s="66"/>
      <c r="T699" s="67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T699" s="19" t="s">
        <v>236</v>
      </c>
      <c r="AU699" s="19" t="s">
        <v>85</v>
      </c>
    </row>
    <row r="700" spans="2:51" s="13" customFormat="1" ht="11.25">
      <c r="B700" s="195"/>
      <c r="C700" s="196"/>
      <c r="D700" s="197" t="s">
        <v>238</v>
      </c>
      <c r="E700" s="198" t="s">
        <v>28</v>
      </c>
      <c r="F700" s="199" t="s">
        <v>1300</v>
      </c>
      <c r="G700" s="196"/>
      <c r="H700" s="198" t="s">
        <v>28</v>
      </c>
      <c r="I700" s="200"/>
      <c r="J700" s="196"/>
      <c r="K700" s="196"/>
      <c r="L700" s="201"/>
      <c r="M700" s="202"/>
      <c r="N700" s="203"/>
      <c r="O700" s="203"/>
      <c r="P700" s="203"/>
      <c r="Q700" s="203"/>
      <c r="R700" s="203"/>
      <c r="S700" s="203"/>
      <c r="T700" s="204"/>
      <c r="AT700" s="205" t="s">
        <v>238</v>
      </c>
      <c r="AU700" s="205" t="s">
        <v>85</v>
      </c>
      <c r="AV700" s="13" t="s">
        <v>82</v>
      </c>
      <c r="AW700" s="13" t="s">
        <v>35</v>
      </c>
      <c r="AX700" s="13" t="s">
        <v>74</v>
      </c>
      <c r="AY700" s="205" t="s">
        <v>228</v>
      </c>
    </row>
    <row r="701" spans="2:51" s="14" customFormat="1" ht="11.25">
      <c r="B701" s="206"/>
      <c r="C701" s="207"/>
      <c r="D701" s="197" t="s">
        <v>238</v>
      </c>
      <c r="E701" s="208" t="s">
        <v>28</v>
      </c>
      <c r="F701" s="209" t="s">
        <v>85</v>
      </c>
      <c r="G701" s="207"/>
      <c r="H701" s="210">
        <v>2</v>
      </c>
      <c r="I701" s="211"/>
      <c r="J701" s="207"/>
      <c r="K701" s="207"/>
      <c r="L701" s="212"/>
      <c r="M701" s="213"/>
      <c r="N701" s="214"/>
      <c r="O701" s="214"/>
      <c r="P701" s="214"/>
      <c r="Q701" s="214"/>
      <c r="R701" s="214"/>
      <c r="S701" s="214"/>
      <c r="T701" s="215"/>
      <c r="AT701" s="216" t="s">
        <v>238</v>
      </c>
      <c r="AU701" s="216" t="s">
        <v>85</v>
      </c>
      <c r="AV701" s="14" t="s">
        <v>85</v>
      </c>
      <c r="AW701" s="14" t="s">
        <v>35</v>
      </c>
      <c r="AX701" s="14" t="s">
        <v>82</v>
      </c>
      <c r="AY701" s="216" t="s">
        <v>228</v>
      </c>
    </row>
    <row r="702" spans="1:65" s="2" customFormat="1" ht="24.2" customHeight="1">
      <c r="A702" s="36"/>
      <c r="B702" s="37"/>
      <c r="C702" s="177" t="s">
        <v>719</v>
      </c>
      <c r="D702" s="177" t="s">
        <v>230</v>
      </c>
      <c r="E702" s="178" t="s">
        <v>1635</v>
      </c>
      <c r="F702" s="179" t="s">
        <v>1636</v>
      </c>
      <c r="G702" s="180" t="s">
        <v>510</v>
      </c>
      <c r="H702" s="181">
        <v>3</v>
      </c>
      <c r="I702" s="182"/>
      <c r="J702" s="183">
        <f>ROUND(I702*H702,2)</f>
        <v>0</v>
      </c>
      <c r="K702" s="179" t="s">
        <v>234</v>
      </c>
      <c r="L702" s="41"/>
      <c r="M702" s="184" t="s">
        <v>28</v>
      </c>
      <c r="N702" s="185" t="s">
        <v>45</v>
      </c>
      <c r="O702" s="66"/>
      <c r="P702" s="186">
        <f>O702*H702</f>
        <v>0</v>
      </c>
      <c r="Q702" s="186">
        <v>0.00028</v>
      </c>
      <c r="R702" s="186">
        <f>Q702*H702</f>
        <v>0.0008399999999999999</v>
      </c>
      <c r="S702" s="186">
        <v>0</v>
      </c>
      <c r="T702" s="187">
        <f>S702*H702</f>
        <v>0</v>
      </c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R702" s="188" t="s">
        <v>320</v>
      </c>
      <c r="AT702" s="188" t="s">
        <v>230</v>
      </c>
      <c r="AU702" s="188" t="s">
        <v>85</v>
      </c>
      <c r="AY702" s="19" t="s">
        <v>228</v>
      </c>
      <c r="BE702" s="189">
        <f>IF(N702="základní",J702,0)</f>
        <v>0</v>
      </c>
      <c r="BF702" s="189">
        <f>IF(N702="snížená",J702,0)</f>
        <v>0</v>
      </c>
      <c r="BG702" s="189">
        <f>IF(N702="zákl. přenesená",J702,0)</f>
        <v>0</v>
      </c>
      <c r="BH702" s="189">
        <f>IF(N702="sníž. přenesená",J702,0)</f>
        <v>0</v>
      </c>
      <c r="BI702" s="189">
        <f>IF(N702="nulová",J702,0)</f>
        <v>0</v>
      </c>
      <c r="BJ702" s="19" t="s">
        <v>82</v>
      </c>
      <c r="BK702" s="189">
        <f>ROUND(I702*H702,2)</f>
        <v>0</v>
      </c>
      <c r="BL702" s="19" t="s">
        <v>320</v>
      </c>
      <c r="BM702" s="188" t="s">
        <v>1637</v>
      </c>
    </row>
    <row r="703" spans="1:47" s="2" customFormat="1" ht="11.25">
      <c r="A703" s="36"/>
      <c r="B703" s="37"/>
      <c r="C703" s="38"/>
      <c r="D703" s="190" t="s">
        <v>236</v>
      </c>
      <c r="E703" s="38"/>
      <c r="F703" s="191" t="s">
        <v>1638</v>
      </c>
      <c r="G703" s="38"/>
      <c r="H703" s="38"/>
      <c r="I703" s="192"/>
      <c r="J703" s="38"/>
      <c r="K703" s="38"/>
      <c r="L703" s="41"/>
      <c r="M703" s="193"/>
      <c r="N703" s="194"/>
      <c r="O703" s="66"/>
      <c r="P703" s="66"/>
      <c r="Q703" s="66"/>
      <c r="R703" s="66"/>
      <c r="S703" s="66"/>
      <c r="T703" s="67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T703" s="19" t="s">
        <v>236</v>
      </c>
      <c r="AU703" s="19" t="s">
        <v>85</v>
      </c>
    </row>
    <row r="704" spans="2:51" s="13" customFormat="1" ht="11.25">
      <c r="B704" s="195"/>
      <c r="C704" s="196"/>
      <c r="D704" s="197" t="s">
        <v>238</v>
      </c>
      <c r="E704" s="198" t="s">
        <v>28</v>
      </c>
      <c r="F704" s="199" t="s">
        <v>1300</v>
      </c>
      <c r="G704" s="196"/>
      <c r="H704" s="198" t="s">
        <v>28</v>
      </c>
      <c r="I704" s="200"/>
      <c r="J704" s="196"/>
      <c r="K704" s="196"/>
      <c r="L704" s="201"/>
      <c r="M704" s="202"/>
      <c r="N704" s="203"/>
      <c r="O704" s="203"/>
      <c r="P704" s="203"/>
      <c r="Q704" s="203"/>
      <c r="R704" s="203"/>
      <c r="S704" s="203"/>
      <c r="T704" s="204"/>
      <c r="AT704" s="205" t="s">
        <v>238</v>
      </c>
      <c r="AU704" s="205" t="s">
        <v>85</v>
      </c>
      <c r="AV704" s="13" t="s">
        <v>82</v>
      </c>
      <c r="AW704" s="13" t="s">
        <v>35</v>
      </c>
      <c r="AX704" s="13" t="s">
        <v>74</v>
      </c>
      <c r="AY704" s="205" t="s">
        <v>228</v>
      </c>
    </row>
    <row r="705" spans="2:51" s="13" customFormat="1" ht="11.25">
      <c r="B705" s="195"/>
      <c r="C705" s="196"/>
      <c r="D705" s="197" t="s">
        <v>238</v>
      </c>
      <c r="E705" s="198" t="s">
        <v>28</v>
      </c>
      <c r="F705" s="199" t="s">
        <v>1639</v>
      </c>
      <c r="G705" s="196"/>
      <c r="H705" s="198" t="s">
        <v>28</v>
      </c>
      <c r="I705" s="200"/>
      <c r="J705" s="196"/>
      <c r="K705" s="196"/>
      <c r="L705" s="201"/>
      <c r="M705" s="202"/>
      <c r="N705" s="203"/>
      <c r="O705" s="203"/>
      <c r="P705" s="203"/>
      <c r="Q705" s="203"/>
      <c r="R705" s="203"/>
      <c r="S705" s="203"/>
      <c r="T705" s="204"/>
      <c r="AT705" s="205" t="s">
        <v>238</v>
      </c>
      <c r="AU705" s="205" t="s">
        <v>85</v>
      </c>
      <c r="AV705" s="13" t="s">
        <v>82</v>
      </c>
      <c r="AW705" s="13" t="s">
        <v>35</v>
      </c>
      <c r="AX705" s="13" t="s">
        <v>74</v>
      </c>
      <c r="AY705" s="205" t="s">
        <v>228</v>
      </c>
    </row>
    <row r="706" spans="2:51" s="14" customFormat="1" ht="11.25">
      <c r="B706" s="206"/>
      <c r="C706" s="207"/>
      <c r="D706" s="197" t="s">
        <v>238</v>
      </c>
      <c r="E706" s="208" t="s">
        <v>28</v>
      </c>
      <c r="F706" s="209" t="s">
        <v>82</v>
      </c>
      <c r="G706" s="207"/>
      <c r="H706" s="210">
        <v>1</v>
      </c>
      <c r="I706" s="211"/>
      <c r="J706" s="207"/>
      <c r="K706" s="207"/>
      <c r="L706" s="212"/>
      <c r="M706" s="213"/>
      <c r="N706" s="214"/>
      <c r="O706" s="214"/>
      <c r="P706" s="214"/>
      <c r="Q706" s="214"/>
      <c r="R706" s="214"/>
      <c r="S706" s="214"/>
      <c r="T706" s="215"/>
      <c r="AT706" s="216" t="s">
        <v>238</v>
      </c>
      <c r="AU706" s="216" t="s">
        <v>85</v>
      </c>
      <c r="AV706" s="14" t="s">
        <v>85</v>
      </c>
      <c r="AW706" s="14" t="s">
        <v>35</v>
      </c>
      <c r="AX706" s="14" t="s">
        <v>74</v>
      </c>
      <c r="AY706" s="216" t="s">
        <v>228</v>
      </c>
    </row>
    <row r="707" spans="2:51" s="13" customFormat="1" ht="11.25">
      <c r="B707" s="195"/>
      <c r="C707" s="196"/>
      <c r="D707" s="197" t="s">
        <v>238</v>
      </c>
      <c r="E707" s="198" t="s">
        <v>28</v>
      </c>
      <c r="F707" s="199" t="s">
        <v>1640</v>
      </c>
      <c r="G707" s="196"/>
      <c r="H707" s="198" t="s">
        <v>28</v>
      </c>
      <c r="I707" s="200"/>
      <c r="J707" s="196"/>
      <c r="K707" s="196"/>
      <c r="L707" s="201"/>
      <c r="M707" s="202"/>
      <c r="N707" s="203"/>
      <c r="O707" s="203"/>
      <c r="P707" s="203"/>
      <c r="Q707" s="203"/>
      <c r="R707" s="203"/>
      <c r="S707" s="203"/>
      <c r="T707" s="204"/>
      <c r="AT707" s="205" t="s">
        <v>238</v>
      </c>
      <c r="AU707" s="205" t="s">
        <v>85</v>
      </c>
      <c r="AV707" s="13" t="s">
        <v>82</v>
      </c>
      <c r="AW707" s="13" t="s">
        <v>35</v>
      </c>
      <c r="AX707" s="13" t="s">
        <v>74</v>
      </c>
      <c r="AY707" s="205" t="s">
        <v>228</v>
      </c>
    </row>
    <row r="708" spans="2:51" s="14" customFormat="1" ht="11.25">
      <c r="B708" s="206"/>
      <c r="C708" s="207"/>
      <c r="D708" s="197" t="s">
        <v>238</v>
      </c>
      <c r="E708" s="208" t="s">
        <v>28</v>
      </c>
      <c r="F708" s="209" t="s">
        <v>82</v>
      </c>
      <c r="G708" s="207"/>
      <c r="H708" s="210">
        <v>1</v>
      </c>
      <c r="I708" s="211"/>
      <c r="J708" s="207"/>
      <c r="K708" s="207"/>
      <c r="L708" s="212"/>
      <c r="M708" s="213"/>
      <c r="N708" s="214"/>
      <c r="O708" s="214"/>
      <c r="P708" s="214"/>
      <c r="Q708" s="214"/>
      <c r="R708" s="214"/>
      <c r="S708" s="214"/>
      <c r="T708" s="215"/>
      <c r="AT708" s="216" t="s">
        <v>238</v>
      </c>
      <c r="AU708" s="216" t="s">
        <v>85</v>
      </c>
      <c r="AV708" s="14" t="s">
        <v>85</v>
      </c>
      <c r="AW708" s="14" t="s">
        <v>35</v>
      </c>
      <c r="AX708" s="14" t="s">
        <v>74</v>
      </c>
      <c r="AY708" s="216" t="s">
        <v>228</v>
      </c>
    </row>
    <row r="709" spans="2:51" s="13" customFormat="1" ht="11.25">
      <c r="B709" s="195"/>
      <c r="C709" s="196"/>
      <c r="D709" s="197" t="s">
        <v>238</v>
      </c>
      <c r="E709" s="198" t="s">
        <v>28</v>
      </c>
      <c r="F709" s="199" t="s">
        <v>1641</v>
      </c>
      <c r="G709" s="196"/>
      <c r="H709" s="198" t="s">
        <v>28</v>
      </c>
      <c r="I709" s="200"/>
      <c r="J709" s="196"/>
      <c r="K709" s="196"/>
      <c r="L709" s="201"/>
      <c r="M709" s="202"/>
      <c r="N709" s="203"/>
      <c r="O709" s="203"/>
      <c r="P709" s="203"/>
      <c r="Q709" s="203"/>
      <c r="R709" s="203"/>
      <c r="S709" s="203"/>
      <c r="T709" s="204"/>
      <c r="AT709" s="205" t="s">
        <v>238</v>
      </c>
      <c r="AU709" s="205" t="s">
        <v>85</v>
      </c>
      <c r="AV709" s="13" t="s">
        <v>82</v>
      </c>
      <c r="AW709" s="13" t="s">
        <v>35</v>
      </c>
      <c r="AX709" s="13" t="s">
        <v>74</v>
      </c>
      <c r="AY709" s="205" t="s">
        <v>228</v>
      </c>
    </row>
    <row r="710" spans="2:51" s="14" customFormat="1" ht="11.25">
      <c r="B710" s="206"/>
      <c r="C710" s="207"/>
      <c r="D710" s="197" t="s">
        <v>238</v>
      </c>
      <c r="E710" s="208" t="s">
        <v>28</v>
      </c>
      <c r="F710" s="209" t="s">
        <v>82</v>
      </c>
      <c r="G710" s="207"/>
      <c r="H710" s="210">
        <v>1</v>
      </c>
      <c r="I710" s="211"/>
      <c r="J710" s="207"/>
      <c r="K710" s="207"/>
      <c r="L710" s="212"/>
      <c r="M710" s="213"/>
      <c r="N710" s="214"/>
      <c r="O710" s="214"/>
      <c r="P710" s="214"/>
      <c r="Q710" s="214"/>
      <c r="R710" s="214"/>
      <c r="S710" s="214"/>
      <c r="T710" s="215"/>
      <c r="AT710" s="216" t="s">
        <v>238</v>
      </c>
      <c r="AU710" s="216" t="s">
        <v>85</v>
      </c>
      <c r="AV710" s="14" t="s">
        <v>85</v>
      </c>
      <c r="AW710" s="14" t="s">
        <v>35</v>
      </c>
      <c r="AX710" s="14" t="s">
        <v>74</v>
      </c>
      <c r="AY710" s="216" t="s">
        <v>228</v>
      </c>
    </row>
    <row r="711" spans="2:51" s="15" customFormat="1" ht="11.25">
      <c r="B711" s="217"/>
      <c r="C711" s="218"/>
      <c r="D711" s="197" t="s">
        <v>238</v>
      </c>
      <c r="E711" s="219" t="s">
        <v>1202</v>
      </c>
      <c r="F711" s="220" t="s">
        <v>241</v>
      </c>
      <c r="G711" s="218"/>
      <c r="H711" s="221">
        <v>3</v>
      </c>
      <c r="I711" s="222"/>
      <c r="J711" s="218"/>
      <c r="K711" s="218"/>
      <c r="L711" s="223"/>
      <c r="M711" s="224"/>
      <c r="N711" s="225"/>
      <c r="O711" s="225"/>
      <c r="P711" s="225"/>
      <c r="Q711" s="225"/>
      <c r="R711" s="225"/>
      <c r="S711" s="225"/>
      <c r="T711" s="226"/>
      <c r="AT711" s="227" t="s">
        <v>238</v>
      </c>
      <c r="AU711" s="227" t="s">
        <v>85</v>
      </c>
      <c r="AV711" s="15" t="s">
        <v>176</v>
      </c>
      <c r="AW711" s="15" t="s">
        <v>35</v>
      </c>
      <c r="AX711" s="15" t="s">
        <v>82</v>
      </c>
      <c r="AY711" s="227" t="s">
        <v>228</v>
      </c>
    </row>
    <row r="712" spans="1:65" s="2" customFormat="1" ht="24.2" customHeight="1">
      <c r="A712" s="36"/>
      <c r="B712" s="37"/>
      <c r="C712" s="228" t="s">
        <v>723</v>
      </c>
      <c r="D712" s="228" t="s">
        <v>395</v>
      </c>
      <c r="E712" s="229" t="s">
        <v>1642</v>
      </c>
      <c r="F712" s="230" t="s">
        <v>1643</v>
      </c>
      <c r="G712" s="231" t="s">
        <v>510</v>
      </c>
      <c r="H712" s="232">
        <v>3</v>
      </c>
      <c r="I712" s="233"/>
      <c r="J712" s="234">
        <f>ROUND(I712*H712,2)</f>
        <v>0</v>
      </c>
      <c r="K712" s="230" t="s">
        <v>28</v>
      </c>
      <c r="L712" s="235"/>
      <c r="M712" s="236" t="s">
        <v>28</v>
      </c>
      <c r="N712" s="237" t="s">
        <v>45</v>
      </c>
      <c r="O712" s="66"/>
      <c r="P712" s="186">
        <f>O712*H712</f>
        <v>0</v>
      </c>
      <c r="Q712" s="186">
        <v>0.00062</v>
      </c>
      <c r="R712" s="186">
        <f>Q712*H712</f>
        <v>0.00186</v>
      </c>
      <c r="S712" s="186">
        <v>0</v>
      </c>
      <c r="T712" s="187">
        <f>S712*H712</f>
        <v>0</v>
      </c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R712" s="188" t="s">
        <v>420</v>
      </c>
      <c r="AT712" s="188" t="s">
        <v>395</v>
      </c>
      <c r="AU712" s="188" t="s">
        <v>85</v>
      </c>
      <c r="AY712" s="19" t="s">
        <v>228</v>
      </c>
      <c r="BE712" s="189">
        <f>IF(N712="základní",J712,0)</f>
        <v>0</v>
      </c>
      <c r="BF712" s="189">
        <f>IF(N712="snížená",J712,0)</f>
        <v>0</v>
      </c>
      <c r="BG712" s="189">
        <f>IF(N712="zákl. přenesená",J712,0)</f>
        <v>0</v>
      </c>
      <c r="BH712" s="189">
        <f>IF(N712="sníž. přenesená",J712,0)</f>
        <v>0</v>
      </c>
      <c r="BI712" s="189">
        <f>IF(N712="nulová",J712,0)</f>
        <v>0</v>
      </c>
      <c r="BJ712" s="19" t="s">
        <v>82</v>
      </c>
      <c r="BK712" s="189">
        <f>ROUND(I712*H712,2)</f>
        <v>0</v>
      </c>
      <c r="BL712" s="19" t="s">
        <v>320</v>
      </c>
      <c r="BM712" s="188" t="s">
        <v>1644</v>
      </c>
    </row>
    <row r="713" spans="2:51" s="13" customFormat="1" ht="11.25">
      <c r="B713" s="195"/>
      <c r="C713" s="196"/>
      <c r="D713" s="197" t="s">
        <v>238</v>
      </c>
      <c r="E713" s="198" t="s">
        <v>28</v>
      </c>
      <c r="F713" s="199" t="s">
        <v>1300</v>
      </c>
      <c r="G713" s="196"/>
      <c r="H713" s="198" t="s">
        <v>28</v>
      </c>
      <c r="I713" s="200"/>
      <c r="J713" s="196"/>
      <c r="K713" s="196"/>
      <c r="L713" s="201"/>
      <c r="M713" s="202"/>
      <c r="N713" s="203"/>
      <c r="O713" s="203"/>
      <c r="P713" s="203"/>
      <c r="Q713" s="203"/>
      <c r="R713" s="203"/>
      <c r="S713" s="203"/>
      <c r="T713" s="204"/>
      <c r="AT713" s="205" t="s">
        <v>238</v>
      </c>
      <c r="AU713" s="205" t="s">
        <v>85</v>
      </c>
      <c r="AV713" s="13" t="s">
        <v>82</v>
      </c>
      <c r="AW713" s="13" t="s">
        <v>35</v>
      </c>
      <c r="AX713" s="13" t="s">
        <v>74</v>
      </c>
      <c r="AY713" s="205" t="s">
        <v>228</v>
      </c>
    </row>
    <row r="714" spans="2:51" s="13" customFormat="1" ht="11.25">
      <c r="B714" s="195"/>
      <c r="C714" s="196"/>
      <c r="D714" s="197" t="s">
        <v>238</v>
      </c>
      <c r="E714" s="198" t="s">
        <v>28</v>
      </c>
      <c r="F714" s="199" t="s">
        <v>1639</v>
      </c>
      <c r="G714" s="196"/>
      <c r="H714" s="198" t="s">
        <v>28</v>
      </c>
      <c r="I714" s="200"/>
      <c r="J714" s="196"/>
      <c r="K714" s="196"/>
      <c r="L714" s="201"/>
      <c r="M714" s="202"/>
      <c r="N714" s="203"/>
      <c r="O714" s="203"/>
      <c r="P714" s="203"/>
      <c r="Q714" s="203"/>
      <c r="R714" s="203"/>
      <c r="S714" s="203"/>
      <c r="T714" s="204"/>
      <c r="AT714" s="205" t="s">
        <v>238</v>
      </c>
      <c r="AU714" s="205" t="s">
        <v>85</v>
      </c>
      <c r="AV714" s="13" t="s">
        <v>82</v>
      </c>
      <c r="AW714" s="13" t="s">
        <v>35</v>
      </c>
      <c r="AX714" s="13" t="s">
        <v>74</v>
      </c>
      <c r="AY714" s="205" t="s">
        <v>228</v>
      </c>
    </row>
    <row r="715" spans="2:51" s="14" customFormat="1" ht="11.25">
      <c r="B715" s="206"/>
      <c r="C715" s="207"/>
      <c r="D715" s="197" t="s">
        <v>238</v>
      </c>
      <c r="E715" s="208" t="s">
        <v>28</v>
      </c>
      <c r="F715" s="209" t="s">
        <v>82</v>
      </c>
      <c r="G715" s="207"/>
      <c r="H715" s="210">
        <v>1</v>
      </c>
      <c r="I715" s="211"/>
      <c r="J715" s="207"/>
      <c r="K715" s="207"/>
      <c r="L715" s="212"/>
      <c r="M715" s="213"/>
      <c r="N715" s="214"/>
      <c r="O715" s="214"/>
      <c r="P715" s="214"/>
      <c r="Q715" s="214"/>
      <c r="R715" s="214"/>
      <c r="S715" s="214"/>
      <c r="T715" s="215"/>
      <c r="AT715" s="216" t="s">
        <v>238</v>
      </c>
      <c r="AU715" s="216" t="s">
        <v>85</v>
      </c>
      <c r="AV715" s="14" t="s">
        <v>85</v>
      </c>
      <c r="AW715" s="14" t="s">
        <v>35</v>
      </c>
      <c r="AX715" s="14" t="s">
        <v>74</v>
      </c>
      <c r="AY715" s="216" t="s">
        <v>228</v>
      </c>
    </row>
    <row r="716" spans="2:51" s="13" customFormat="1" ht="11.25">
      <c r="B716" s="195"/>
      <c r="C716" s="196"/>
      <c r="D716" s="197" t="s">
        <v>238</v>
      </c>
      <c r="E716" s="198" t="s">
        <v>28</v>
      </c>
      <c r="F716" s="199" t="s">
        <v>1640</v>
      </c>
      <c r="G716" s="196"/>
      <c r="H716" s="198" t="s">
        <v>28</v>
      </c>
      <c r="I716" s="200"/>
      <c r="J716" s="196"/>
      <c r="K716" s="196"/>
      <c r="L716" s="201"/>
      <c r="M716" s="202"/>
      <c r="N716" s="203"/>
      <c r="O716" s="203"/>
      <c r="P716" s="203"/>
      <c r="Q716" s="203"/>
      <c r="R716" s="203"/>
      <c r="S716" s="203"/>
      <c r="T716" s="204"/>
      <c r="AT716" s="205" t="s">
        <v>238</v>
      </c>
      <c r="AU716" s="205" t="s">
        <v>85</v>
      </c>
      <c r="AV716" s="13" t="s">
        <v>82</v>
      </c>
      <c r="AW716" s="13" t="s">
        <v>35</v>
      </c>
      <c r="AX716" s="13" t="s">
        <v>74</v>
      </c>
      <c r="AY716" s="205" t="s">
        <v>228</v>
      </c>
    </row>
    <row r="717" spans="2:51" s="14" customFormat="1" ht="11.25">
      <c r="B717" s="206"/>
      <c r="C717" s="207"/>
      <c r="D717" s="197" t="s">
        <v>238</v>
      </c>
      <c r="E717" s="208" t="s">
        <v>28</v>
      </c>
      <c r="F717" s="209" t="s">
        <v>82</v>
      </c>
      <c r="G717" s="207"/>
      <c r="H717" s="210">
        <v>1</v>
      </c>
      <c r="I717" s="211"/>
      <c r="J717" s="207"/>
      <c r="K717" s="207"/>
      <c r="L717" s="212"/>
      <c r="M717" s="213"/>
      <c r="N717" s="214"/>
      <c r="O717" s="214"/>
      <c r="P717" s="214"/>
      <c r="Q717" s="214"/>
      <c r="R717" s="214"/>
      <c r="S717" s="214"/>
      <c r="T717" s="215"/>
      <c r="AT717" s="216" t="s">
        <v>238</v>
      </c>
      <c r="AU717" s="216" t="s">
        <v>85</v>
      </c>
      <c r="AV717" s="14" t="s">
        <v>85</v>
      </c>
      <c r="AW717" s="14" t="s">
        <v>35</v>
      </c>
      <c r="AX717" s="14" t="s">
        <v>74</v>
      </c>
      <c r="AY717" s="216" t="s">
        <v>228</v>
      </c>
    </row>
    <row r="718" spans="2:51" s="13" customFormat="1" ht="11.25">
      <c r="B718" s="195"/>
      <c r="C718" s="196"/>
      <c r="D718" s="197" t="s">
        <v>238</v>
      </c>
      <c r="E718" s="198" t="s">
        <v>28</v>
      </c>
      <c r="F718" s="199" t="s">
        <v>1641</v>
      </c>
      <c r="G718" s="196"/>
      <c r="H718" s="198" t="s">
        <v>28</v>
      </c>
      <c r="I718" s="200"/>
      <c r="J718" s="196"/>
      <c r="K718" s="196"/>
      <c r="L718" s="201"/>
      <c r="M718" s="202"/>
      <c r="N718" s="203"/>
      <c r="O718" s="203"/>
      <c r="P718" s="203"/>
      <c r="Q718" s="203"/>
      <c r="R718" s="203"/>
      <c r="S718" s="203"/>
      <c r="T718" s="204"/>
      <c r="AT718" s="205" t="s">
        <v>238</v>
      </c>
      <c r="AU718" s="205" t="s">
        <v>85</v>
      </c>
      <c r="AV718" s="13" t="s">
        <v>82</v>
      </c>
      <c r="AW718" s="13" t="s">
        <v>35</v>
      </c>
      <c r="AX718" s="13" t="s">
        <v>74</v>
      </c>
      <c r="AY718" s="205" t="s">
        <v>228</v>
      </c>
    </row>
    <row r="719" spans="2:51" s="14" customFormat="1" ht="11.25">
      <c r="B719" s="206"/>
      <c r="C719" s="207"/>
      <c r="D719" s="197" t="s">
        <v>238</v>
      </c>
      <c r="E719" s="208" t="s">
        <v>28</v>
      </c>
      <c r="F719" s="209" t="s">
        <v>82</v>
      </c>
      <c r="G719" s="207"/>
      <c r="H719" s="210">
        <v>1</v>
      </c>
      <c r="I719" s="211"/>
      <c r="J719" s="207"/>
      <c r="K719" s="207"/>
      <c r="L719" s="212"/>
      <c r="M719" s="213"/>
      <c r="N719" s="214"/>
      <c r="O719" s="214"/>
      <c r="P719" s="214"/>
      <c r="Q719" s="214"/>
      <c r="R719" s="214"/>
      <c r="S719" s="214"/>
      <c r="T719" s="215"/>
      <c r="AT719" s="216" t="s">
        <v>238</v>
      </c>
      <c r="AU719" s="216" t="s">
        <v>85</v>
      </c>
      <c r="AV719" s="14" t="s">
        <v>85</v>
      </c>
      <c r="AW719" s="14" t="s">
        <v>35</v>
      </c>
      <c r="AX719" s="14" t="s">
        <v>74</v>
      </c>
      <c r="AY719" s="216" t="s">
        <v>228</v>
      </c>
    </row>
    <row r="720" spans="2:51" s="15" customFormat="1" ht="11.25">
      <c r="B720" s="217"/>
      <c r="C720" s="218"/>
      <c r="D720" s="197" t="s">
        <v>238</v>
      </c>
      <c r="E720" s="219" t="s">
        <v>28</v>
      </c>
      <c r="F720" s="220" t="s">
        <v>241</v>
      </c>
      <c r="G720" s="218"/>
      <c r="H720" s="221">
        <v>3</v>
      </c>
      <c r="I720" s="222"/>
      <c r="J720" s="218"/>
      <c r="K720" s="218"/>
      <c r="L720" s="223"/>
      <c r="M720" s="224"/>
      <c r="N720" s="225"/>
      <c r="O720" s="225"/>
      <c r="P720" s="225"/>
      <c r="Q720" s="225"/>
      <c r="R720" s="225"/>
      <c r="S720" s="225"/>
      <c r="T720" s="226"/>
      <c r="AT720" s="227" t="s">
        <v>238</v>
      </c>
      <c r="AU720" s="227" t="s">
        <v>85</v>
      </c>
      <c r="AV720" s="15" t="s">
        <v>176</v>
      </c>
      <c r="AW720" s="15" t="s">
        <v>35</v>
      </c>
      <c r="AX720" s="15" t="s">
        <v>82</v>
      </c>
      <c r="AY720" s="227" t="s">
        <v>228</v>
      </c>
    </row>
    <row r="721" spans="1:65" s="2" customFormat="1" ht="24.2" customHeight="1">
      <c r="A721" s="36"/>
      <c r="B721" s="37"/>
      <c r="C721" s="177" t="s">
        <v>729</v>
      </c>
      <c r="D721" s="177" t="s">
        <v>230</v>
      </c>
      <c r="E721" s="178" t="s">
        <v>1645</v>
      </c>
      <c r="F721" s="179" t="s">
        <v>1646</v>
      </c>
      <c r="G721" s="180" t="s">
        <v>510</v>
      </c>
      <c r="H721" s="181">
        <v>1</v>
      </c>
      <c r="I721" s="182"/>
      <c r="J721" s="183">
        <f>ROUND(I721*H721,2)</f>
        <v>0</v>
      </c>
      <c r="K721" s="179" t="s">
        <v>234</v>
      </c>
      <c r="L721" s="41"/>
      <c r="M721" s="184" t="s">
        <v>28</v>
      </c>
      <c r="N721" s="185" t="s">
        <v>45</v>
      </c>
      <c r="O721" s="66"/>
      <c r="P721" s="186">
        <f>O721*H721</f>
        <v>0</v>
      </c>
      <c r="Q721" s="186">
        <v>0.00017</v>
      </c>
      <c r="R721" s="186">
        <f>Q721*H721</f>
        <v>0.00017</v>
      </c>
      <c r="S721" s="186">
        <v>0</v>
      </c>
      <c r="T721" s="187">
        <f>S721*H721</f>
        <v>0</v>
      </c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R721" s="188" t="s">
        <v>320</v>
      </c>
      <c r="AT721" s="188" t="s">
        <v>230</v>
      </c>
      <c r="AU721" s="188" t="s">
        <v>85</v>
      </c>
      <c r="AY721" s="19" t="s">
        <v>228</v>
      </c>
      <c r="BE721" s="189">
        <f>IF(N721="základní",J721,0)</f>
        <v>0</v>
      </c>
      <c r="BF721" s="189">
        <f>IF(N721="snížená",J721,0)</f>
        <v>0</v>
      </c>
      <c r="BG721" s="189">
        <f>IF(N721="zákl. přenesená",J721,0)</f>
        <v>0</v>
      </c>
      <c r="BH721" s="189">
        <f>IF(N721="sníž. přenesená",J721,0)</f>
        <v>0</v>
      </c>
      <c r="BI721" s="189">
        <f>IF(N721="nulová",J721,0)</f>
        <v>0</v>
      </c>
      <c r="BJ721" s="19" t="s">
        <v>82</v>
      </c>
      <c r="BK721" s="189">
        <f>ROUND(I721*H721,2)</f>
        <v>0</v>
      </c>
      <c r="BL721" s="19" t="s">
        <v>320</v>
      </c>
      <c r="BM721" s="188" t="s">
        <v>1647</v>
      </c>
    </row>
    <row r="722" spans="1:47" s="2" customFormat="1" ht="11.25">
      <c r="A722" s="36"/>
      <c r="B722" s="37"/>
      <c r="C722" s="38"/>
      <c r="D722" s="190" t="s">
        <v>236</v>
      </c>
      <c r="E722" s="38"/>
      <c r="F722" s="191" t="s">
        <v>1648</v>
      </c>
      <c r="G722" s="38"/>
      <c r="H722" s="38"/>
      <c r="I722" s="192"/>
      <c r="J722" s="38"/>
      <c r="K722" s="38"/>
      <c r="L722" s="41"/>
      <c r="M722" s="193"/>
      <c r="N722" s="194"/>
      <c r="O722" s="66"/>
      <c r="P722" s="66"/>
      <c r="Q722" s="66"/>
      <c r="R722" s="66"/>
      <c r="S722" s="66"/>
      <c r="T722" s="67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T722" s="19" t="s">
        <v>236</v>
      </c>
      <c r="AU722" s="19" t="s">
        <v>85</v>
      </c>
    </row>
    <row r="723" spans="2:51" s="13" customFormat="1" ht="11.25">
      <c r="B723" s="195"/>
      <c r="C723" s="196"/>
      <c r="D723" s="197" t="s">
        <v>238</v>
      </c>
      <c r="E723" s="198" t="s">
        <v>28</v>
      </c>
      <c r="F723" s="199" t="s">
        <v>1649</v>
      </c>
      <c r="G723" s="196"/>
      <c r="H723" s="198" t="s">
        <v>28</v>
      </c>
      <c r="I723" s="200"/>
      <c r="J723" s="196"/>
      <c r="K723" s="196"/>
      <c r="L723" s="201"/>
      <c r="M723" s="202"/>
      <c r="N723" s="203"/>
      <c r="O723" s="203"/>
      <c r="P723" s="203"/>
      <c r="Q723" s="203"/>
      <c r="R723" s="203"/>
      <c r="S723" s="203"/>
      <c r="T723" s="204"/>
      <c r="AT723" s="205" t="s">
        <v>238</v>
      </c>
      <c r="AU723" s="205" t="s">
        <v>85</v>
      </c>
      <c r="AV723" s="13" t="s">
        <v>82</v>
      </c>
      <c r="AW723" s="13" t="s">
        <v>35</v>
      </c>
      <c r="AX723" s="13" t="s">
        <v>74</v>
      </c>
      <c r="AY723" s="205" t="s">
        <v>228</v>
      </c>
    </row>
    <row r="724" spans="2:51" s="14" customFormat="1" ht="11.25">
      <c r="B724" s="206"/>
      <c r="C724" s="207"/>
      <c r="D724" s="197" t="s">
        <v>238</v>
      </c>
      <c r="E724" s="208" t="s">
        <v>28</v>
      </c>
      <c r="F724" s="209" t="s">
        <v>82</v>
      </c>
      <c r="G724" s="207"/>
      <c r="H724" s="210">
        <v>1</v>
      </c>
      <c r="I724" s="211"/>
      <c r="J724" s="207"/>
      <c r="K724" s="207"/>
      <c r="L724" s="212"/>
      <c r="M724" s="213"/>
      <c r="N724" s="214"/>
      <c r="O724" s="214"/>
      <c r="P724" s="214"/>
      <c r="Q724" s="214"/>
      <c r="R724" s="214"/>
      <c r="S724" s="214"/>
      <c r="T724" s="215"/>
      <c r="AT724" s="216" t="s">
        <v>238</v>
      </c>
      <c r="AU724" s="216" t="s">
        <v>85</v>
      </c>
      <c r="AV724" s="14" t="s">
        <v>85</v>
      </c>
      <c r="AW724" s="14" t="s">
        <v>35</v>
      </c>
      <c r="AX724" s="14" t="s">
        <v>82</v>
      </c>
      <c r="AY724" s="216" t="s">
        <v>228</v>
      </c>
    </row>
    <row r="725" spans="1:65" s="2" customFormat="1" ht="21.75" customHeight="1">
      <c r="A725" s="36"/>
      <c r="B725" s="37"/>
      <c r="C725" s="177" t="s">
        <v>734</v>
      </c>
      <c r="D725" s="177" t="s">
        <v>230</v>
      </c>
      <c r="E725" s="178" t="s">
        <v>1650</v>
      </c>
      <c r="F725" s="179" t="s">
        <v>1651</v>
      </c>
      <c r="G725" s="180" t="s">
        <v>510</v>
      </c>
      <c r="H725" s="181">
        <v>1</v>
      </c>
      <c r="I725" s="182"/>
      <c r="J725" s="183">
        <f>ROUND(I725*H725,2)</f>
        <v>0</v>
      </c>
      <c r="K725" s="179" t="s">
        <v>234</v>
      </c>
      <c r="L725" s="41"/>
      <c r="M725" s="184" t="s">
        <v>28</v>
      </c>
      <c r="N725" s="185" t="s">
        <v>45</v>
      </c>
      <c r="O725" s="66"/>
      <c r="P725" s="186">
        <f>O725*H725</f>
        <v>0</v>
      </c>
      <c r="Q725" s="186">
        <v>8E-05</v>
      </c>
      <c r="R725" s="186">
        <f>Q725*H725</f>
        <v>8E-05</v>
      </c>
      <c r="S725" s="186">
        <v>0</v>
      </c>
      <c r="T725" s="187">
        <f>S725*H725</f>
        <v>0</v>
      </c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R725" s="188" t="s">
        <v>320</v>
      </c>
      <c r="AT725" s="188" t="s">
        <v>230</v>
      </c>
      <c r="AU725" s="188" t="s">
        <v>85</v>
      </c>
      <c r="AY725" s="19" t="s">
        <v>228</v>
      </c>
      <c r="BE725" s="189">
        <f>IF(N725="základní",J725,0)</f>
        <v>0</v>
      </c>
      <c r="BF725" s="189">
        <f>IF(N725="snížená",J725,0)</f>
        <v>0</v>
      </c>
      <c r="BG725" s="189">
        <f>IF(N725="zákl. přenesená",J725,0)</f>
        <v>0</v>
      </c>
      <c r="BH725" s="189">
        <f>IF(N725="sníž. přenesená",J725,0)</f>
        <v>0</v>
      </c>
      <c r="BI725" s="189">
        <f>IF(N725="nulová",J725,0)</f>
        <v>0</v>
      </c>
      <c r="BJ725" s="19" t="s">
        <v>82</v>
      </c>
      <c r="BK725" s="189">
        <f>ROUND(I725*H725,2)</f>
        <v>0</v>
      </c>
      <c r="BL725" s="19" t="s">
        <v>320</v>
      </c>
      <c r="BM725" s="188" t="s">
        <v>1652</v>
      </c>
    </row>
    <row r="726" spans="1:47" s="2" customFormat="1" ht="11.25">
      <c r="A726" s="36"/>
      <c r="B726" s="37"/>
      <c r="C726" s="38"/>
      <c r="D726" s="190" t="s">
        <v>236</v>
      </c>
      <c r="E726" s="38"/>
      <c r="F726" s="191" t="s">
        <v>1653</v>
      </c>
      <c r="G726" s="38"/>
      <c r="H726" s="38"/>
      <c r="I726" s="192"/>
      <c r="J726" s="38"/>
      <c r="K726" s="38"/>
      <c r="L726" s="41"/>
      <c r="M726" s="193"/>
      <c r="N726" s="194"/>
      <c r="O726" s="66"/>
      <c r="P726" s="66"/>
      <c r="Q726" s="66"/>
      <c r="R726" s="66"/>
      <c r="S726" s="66"/>
      <c r="T726" s="67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T726" s="19" t="s">
        <v>236</v>
      </c>
      <c r="AU726" s="19" t="s">
        <v>85</v>
      </c>
    </row>
    <row r="727" spans="2:51" s="13" customFormat="1" ht="11.25">
      <c r="B727" s="195"/>
      <c r="C727" s="196"/>
      <c r="D727" s="197" t="s">
        <v>238</v>
      </c>
      <c r="E727" s="198" t="s">
        <v>28</v>
      </c>
      <c r="F727" s="199" t="s">
        <v>1654</v>
      </c>
      <c r="G727" s="196"/>
      <c r="H727" s="198" t="s">
        <v>28</v>
      </c>
      <c r="I727" s="200"/>
      <c r="J727" s="196"/>
      <c r="K727" s="196"/>
      <c r="L727" s="201"/>
      <c r="M727" s="202"/>
      <c r="N727" s="203"/>
      <c r="O727" s="203"/>
      <c r="P727" s="203"/>
      <c r="Q727" s="203"/>
      <c r="R727" s="203"/>
      <c r="S727" s="203"/>
      <c r="T727" s="204"/>
      <c r="AT727" s="205" t="s">
        <v>238</v>
      </c>
      <c r="AU727" s="205" t="s">
        <v>85</v>
      </c>
      <c r="AV727" s="13" t="s">
        <v>82</v>
      </c>
      <c r="AW727" s="13" t="s">
        <v>35</v>
      </c>
      <c r="AX727" s="13" t="s">
        <v>74</v>
      </c>
      <c r="AY727" s="205" t="s">
        <v>228</v>
      </c>
    </row>
    <row r="728" spans="2:51" s="14" customFormat="1" ht="11.25">
      <c r="B728" s="206"/>
      <c r="C728" s="207"/>
      <c r="D728" s="197" t="s">
        <v>238</v>
      </c>
      <c r="E728" s="208" t="s">
        <v>28</v>
      </c>
      <c r="F728" s="209" t="s">
        <v>82</v>
      </c>
      <c r="G728" s="207"/>
      <c r="H728" s="210">
        <v>1</v>
      </c>
      <c r="I728" s="211"/>
      <c r="J728" s="207"/>
      <c r="K728" s="207"/>
      <c r="L728" s="212"/>
      <c r="M728" s="213"/>
      <c r="N728" s="214"/>
      <c r="O728" s="214"/>
      <c r="P728" s="214"/>
      <c r="Q728" s="214"/>
      <c r="R728" s="214"/>
      <c r="S728" s="214"/>
      <c r="T728" s="215"/>
      <c r="AT728" s="216" t="s">
        <v>238</v>
      </c>
      <c r="AU728" s="216" t="s">
        <v>85</v>
      </c>
      <c r="AV728" s="14" t="s">
        <v>85</v>
      </c>
      <c r="AW728" s="14" t="s">
        <v>35</v>
      </c>
      <c r="AX728" s="14" t="s">
        <v>82</v>
      </c>
      <c r="AY728" s="216" t="s">
        <v>228</v>
      </c>
    </row>
    <row r="729" spans="1:65" s="2" customFormat="1" ht="24.2" customHeight="1">
      <c r="A729" s="36"/>
      <c r="B729" s="37"/>
      <c r="C729" s="177" t="s">
        <v>739</v>
      </c>
      <c r="D729" s="177" t="s">
        <v>230</v>
      </c>
      <c r="E729" s="178" t="s">
        <v>1655</v>
      </c>
      <c r="F729" s="179" t="s">
        <v>1656</v>
      </c>
      <c r="G729" s="180" t="s">
        <v>323</v>
      </c>
      <c r="H729" s="181">
        <v>98.965</v>
      </c>
      <c r="I729" s="182"/>
      <c r="J729" s="183">
        <f>ROUND(I729*H729,2)</f>
        <v>0</v>
      </c>
      <c r="K729" s="179" t="s">
        <v>234</v>
      </c>
      <c r="L729" s="41"/>
      <c r="M729" s="184" t="s">
        <v>28</v>
      </c>
      <c r="N729" s="185" t="s">
        <v>45</v>
      </c>
      <c r="O729" s="66"/>
      <c r="P729" s="186">
        <f>O729*H729</f>
        <v>0</v>
      </c>
      <c r="Q729" s="186">
        <v>0</v>
      </c>
      <c r="R729" s="186">
        <f>Q729*H729</f>
        <v>0</v>
      </c>
      <c r="S729" s="186">
        <v>0</v>
      </c>
      <c r="T729" s="187">
        <f>S729*H729</f>
        <v>0</v>
      </c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R729" s="188" t="s">
        <v>320</v>
      </c>
      <c r="AT729" s="188" t="s">
        <v>230</v>
      </c>
      <c r="AU729" s="188" t="s">
        <v>85</v>
      </c>
      <c r="AY729" s="19" t="s">
        <v>228</v>
      </c>
      <c r="BE729" s="189">
        <f>IF(N729="základní",J729,0)</f>
        <v>0</v>
      </c>
      <c r="BF729" s="189">
        <f>IF(N729="snížená",J729,0)</f>
        <v>0</v>
      </c>
      <c r="BG729" s="189">
        <f>IF(N729="zákl. přenesená",J729,0)</f>
        <v>0</v>
      </c>
      <c r="BH729" s="189">
        <f>IF(N729="sníž. přenesená",J729,0)</f>
        <v>0</v>
      </c>
      <c r="BI729" s="189">
        <f>IF(N729="nulová",J729,0)</f>
        <v>0</v>
      </c>
      <c r="BJ729" s="19" t="s">
        <v>82</v>
      </c>
      <c r="BK729" s="189">
        <f>ROUND(I729*H729,2)</f>
        <v>0</v>
      </c>
      <c r="BL729" s="19" t="s">
        <v>320</v>
      </c>
      <c r="BM729" s="188" t="s">
        <v>1657</v>
      </c>
    </row>
    <row r="730" spans="1:47" s="2" customFormat="1" ht="11.25">
      <c r="A730" s="36"/>
      <c r="B730" s="37"/>
      <c r="C730" s="38"/>
      <c r="D730" s="190" t="s">
        <v>236</v>
      </c>
      <c r="E730" s="38"/>
      <c r="F730" s="191" t="s">
        <v>1658</v>
      </c>
      <c r="G730" s="38"/>
      <c r="H730" s="38"/>
      <c r="I730" s="192"/>
      <c r="J730" s="38"/>
      <c r="K730" s="38"/>
      <c r="L730" s="41"/>
      <c r="M730" s="193"/>
      <c r="N730" s="194"/>
      <c r="O730" s="66"/>
      <c r="P730" s="66"/>
      <c r="Q730" s="66"/>
      <c r="R730" s="66"/>
      <c r="S730" s="66"/>
      <c r="T730" s="67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T730" s="19" t="s">
        <v>236</v>
      </c>
      <c r="AU730" s="19" t="s">
        <v>85</v>
      </c>
    </row>
    <row r="731" spans="2:51" s="14" customFormat="1" ht="11.25">
      <c r="B731" s="206"/>
      <c r="C731" s="207"/>
      <c r="D731" s="197" t="s">
        <v>238</v>
      </c>
      <c r="E731" s="208" t="s">
        <v>28</v>
      </c>
      <c r="F731" s="209" t="s">
        <v>1659</v>
      </c>
      <c r="G731" s="207"/>
      <c r="H731" s="210">
        <v>98.965</v>
      </c>
      <c r="I731" s="211"/>
      <c r="J731" s="207"/>
      <c r="K731" s="207"/>
      <c r="L731" s="212"/>
      <c r="M731" s="213"/>
      <c r="N731" s="214"/>
      <c r="O731" s="214"/>
      <c r="P731" s="214"/>
      <c r="Q731" s="214"/>
      <c r="R731" s="214"/>
      <c r="S731" s="214"/>
      <c r="T731" s="215"/>
      <c r="AT731" s="216" t="s">
        <v>238</v>
      </c>
      <c r="AU731" s="216" t="s">
        <v>85</v>
      </c>
      <c r="AV731" s="14" t="s">
        <v>85</v>
      </c>
      <c r="AW731" s="14" t="s">
        <v>35</v>
      </c>
      <c r="AX731" s="14" t="s">
        <v>82</v>
      </c>
      <c r="AY731" s="216" t="s">
        <v>228</v>
      </c>
    </row>
    <row r="732" spans="1:65" s="2" customFormat="1" ht="24.2" customHeight="1">
      <c r="A732" s="36"/>
      <c r="B732" s="37"/>
      <c r="C732" s="177" t="s">
        <v>745</v>
      </c>
      <c r="D732" s="177" t="s">
        <v>230</v>
      </c>
      <c r="E732" s="178" t="s">
        <v>1660</v>
      </c>
      <c r="F732" s="179" t="s">
        <v>1661</v>
      </c>
      <c r="G732" s="180" t="s">
        <v>323</v>
      </c>
      <c r="H732" s="181">
        <v>20.525</v>
      </c>
      <c r="I732" s="182"/>
      <c r="J732" s="183">
        <f>ROUND(I732*H732,2)</f>
        <v>0</v>
      </c>
      <c r="K732" s="179" t="s">
        <v>234</v>
      </c>
      <c r="L732" s="41"/>
      <c r="M732" s="184" t="s">
        <v>28</v>
      </c>
      <c r="N732" s="185" t="s">
        <v>45</v>
      </c>
      <c r="O732" s="66"/>
      <c r="P732" s="186">
        <f>O732*H732</f>
        <v>0</v>
      </c>
      <c r="Q732" s="186">
        <v>0</v>
      </c>
      <c r="R732" s="186">
        <f>Q732*H732</f>
        <v>0</v>
      </c>
      <c r="S732" s="186">
        <v>0</v>
      </c>
      <c r="T732" s="187">
        <f>S732*H732</f>
        <v>0</v>
      </c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R732" s="188" t="s">
        <v>320</v>
      </c>
      <c r="AT732" s="188" t="s">
        <v>230</v>
      </c>
      <c r="AU732" s="188" t="s">
        <v>85</v>
      </c>
      <c r="AY732" s="19" t="s">
        <v>228</v>
      </c>
      <c r="BE732" s="189">
        <f>IF(N732="základní",J732,0)</f>
        <v>0</v>
      </c>
      <c r="BF732" s="189">
        <f>IF(N732="snížená",J732,0)</f>
        <v>0</v>
      </c>
      <c r="BG732" s="189">
        <f>IF(N732="zákl. přenesená",J732,0)</f>
        <v>0</v>
      </c>
      <c r="BH732" s="189">
        <f>IF(N732="sníž. přenesená",J732,0)</f>
        <v>0</v>
      </c>
      <c r="BI732" s="189">
        <f>IF(N732="nulová",J732,0)</f>
        <v>0</v>
      </c>
      <c r="BJ732" s="19" t="s">
        <v>82</v>
      </c>
      <c r="BK732" s="189">
        <f>ROUND(I732*H732,2)</f>
        <v>0</v>
      </c>
      <c r="BL732" s="19" t="s">
        <v>320</v>
      </c>
      <c r="BM732" s="188" t="s">
        <v>1662</v>
      </c>
    </row>
    <row r="733" spans="1:47" s="2" customFormat="1" ht="11.25">
      <c r="A733" s="36"/>
      <c r="B733" s="37"/>
      <c r="C733" s="38"/>
      <c r="D733" s="190" t="s">
        <v>236</v>
      </c>
      <c r="E733" s="38"/>
      <c r="F733" s="191" t="s">
        <v>1663</v>
      </c>
      <c r="G733" s="38"/>
      <c r="H733" s="38"/>
      <c r="I733" s="192"/>
      <c r="J733" s="38"/>
      <c r="K733" s="38"/>
      <c r="L733" s="41"/>
      <c r="M733" s="193"/>
      <c r="N733" s="194"/>
      <c r="O733" s="66"/>
      <c r="P733" s="66"/>
      <c r="Q733" s="66"/>
      <c r="R733" s="66"/>
      <c r="S733" s="66"/>
      <c r="T733" s="67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T733" s="19" t="s">
        <v>236</v>
      </c>
      <c r="AU733" s="19" t="s">
        <v>85</v>
      </c>
    </row>
    <row r="734" spans="2:51" s="14" customFormat="1" ht="11.25">
      <c r="B734" s="206"/>
      <c r="C734" s="207"/>
      <c r="D734" s="197" t="s">
        <v>238</v>
      </c>
      <c r="E734" s="208" t="s">
        <v>28</v>
      </c>
      <c r="F734" s="209" t="s">
        <v>1664</v>
      </c>
      <c r="G734" s="207"/>
      <c r="H734" s="210">
        <v>20.525</v>
      </c>
      <c r="I734" s="211"/>
      <c r="J734" s="207"/>
      <c r="K734" s="207"/>
      <c r="L734" s="212"/>
      <c r="M734" s="213"/>
      <c r="N734" s="214"/>
      <c r="O734" s="214"/>
      <c r="P734" s="214"/>
      <c r="Q734" s="214"/>
      <c r="R734" s="214"/>
      <c r="S734" s="214"/>
      <c r="T734" s="215"/>
      <c r="AT734" s="216" t="s">
        <v>238</v>
      </c>
      <c r="AU734" s="216" t="s">
        <v>85</v>
      </c>
      <c r="AV734" s="14" t="s">
        <v>85</v>
      </c>
      <c r="AW734" s="14" t="s">
        <v>35</v>
      </c>
      <c r="AX734" s="14" t="s">
        <v>82</v>
      </c>
      <c r="AY734" s="216" t="s">
        <v>228</v>
      </c>
    </row>
    <row r="735" spans="1:65" s="2" customFormat="1" ht="37.9" customHeight="1">
      <c r="A735" s="36"/>
      <c r="B735" s="37"/>
      <c r="C735" s="177" t="s">
        <v>752</v>
      </c>
      <c r="D735" s="177" t="s">
        <v>230</v>
      </c>
      <c r="E735" s="178" t="s">
        <v>1665</v>
      </c>
      <c r="F735" s="179" t="s">
        <v>1666</v>
      </c>
      <c r="G735" s="180" t="s">
        <v>264</v>
      </c>
      <c r="H735" s="181">
        <v>0.086</v>
      </c>
      <c r="I735" s="182"/>
      <c r="J735" s="183">
        <f>ROUND(I735*H735,2)</f>
        <v>0</v>
      </c>
      <c r="K735" s="179" t="s">
        <v>234</v>
      </c>
      <c r="L735" s="41"/>
      <c r="M735" s="184" t="s">
        <v>28</v>
      </c>
      <c r="N735" s="185" t="s">
        <v>45</v>
      </c>
      <c r="O735" s="66"/>
      <c r="P735" s="186">
        <f>O735*H735</f>
        <v>0</v>
      </c>
      <c r="Q735" s="186">
        <v>0</v>
      </c>
      <c r="R735" s="186">
        <f>Q735*H735</f>
        <v>0</v>
      </c>
      <c r="S735" s="186">
        <v>0</v>
      </c>
      <c r="T735" s="187">
        <f>S735*H735</f>
        <v>0</v>
      </c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R735" s="188" t="s">
        <v>320</v>
      </c>
      <c r="AT735" s="188" t="s">
        <v>230</v>
      </c>
      <c r="AU735" s="188" t="s">
        <v>85</v>
      </c>
      <c r="AY735" s="19" t="s">
        <v>228</v>
      </c>
      <c r="BE735" s="189">
        <f>IF(N735="základní",J735,0)</f>
        <v>0</v>
      </c>
      <c r="BF735" s="189">
        <f>IF(N735="snížená",J735,0)</f>
        <v>0</v>
      </c>
      <c r="BG735" s="189">
        <f>IF(N735="zákl. přenesená",J735,0)</f>
        <v>0</v>
      </c>
      <c r="BH735" s="189">
        <f>IF(N735="sníž. přenesená",J735,0)</f>
        <v>0</v>
      </c>
      <c r="BI735" s="189">
        <f>IF(N735="nulová",J735,0)</f>
        <v>0</v>
      </c>
      <c r="BJ735" s="19" t="s">
        <v>82</v>
      </c>
      <c r="BK735" s="189">
        <f>ROUND(I735*H735,2)</f>
        <v>0</v>
      </c>
      <c r="BL735" s="19" t="s">
        <v>320</v>
      </c>
      <c r="BM735" s="188" t="s">
        <v>1667</v>
      </c>
    </row>
    <row r="736" spans="1:47" s="2" customFormat="1" ht="11.25">
      <c r="A736" s="36"/>
      <c r="B736" s="37"/>
      <c r="C736" s="38"/>
      <c r="D736" s="190" t="s">
        <v>236</v>
      </c>
      <c r="E736" s="38"/>
      <c r="F736" s="191" t="s">
        <v>1668</v>
      </c>
      <c r="G736" s="38"/>
      <c r="H736" s="38"/>
      <c r="I736" s="192"/>
      <c r="J736" s="38"/>
      <c r="K736" s="38"/>
      <c r="L736" s="41"/>
      <c r="M736" s="193"/>
      <c r="N736" s="194"/>
      <c r="O736" s="66"/>
      <c r="P736" s="66"/>
      <c r="Q736" s="66"/>
      <c r="R736" s="66"/>
      <c r="S736" s="66"/>
      <c r="T736" s="67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T736" s="19" t="s">
        <v>236</v>
      </c>
      <c r="AU736" s="19" t="s">
        <v>85</v>
      </c>
    </row>
    <row r="737" spans="2:51" s="14" customFormat="1" ht="11.25">
      <c r="B737" s="206"/>
      <c r="C737" s="207"/>
      <c r="D737" s="197" t="s">
        <v>238</v>
      </c>
      <c r="E737" s="208" t="s">
        <v>28</v>
      </c>
      <c r="F737" s="209" t="s">
        <v>1669</v>
      </c>
      <c r="G737" s="207"/>
      <c r="H737" s="210">
        <v>0.086</v>
      </c>
      <c r="I737" s="211"/>
      <c r="J737" s="207"/>
      <c r="K737" s="207"/>
      <c r="L737" s="212"/>
      <c r="M737" s="213"/>
      <c r="N737" s="214"/>
      <c r="O737" s="214"/>
      <c r="P737" s="214"/>
      <c r="Q737" s="214"/>
      <c r="R737" s="214"/>
      <c r="S737" s="214"/>
      <c r="T737" s="215"/>
      <c r="AT737" s="216" t="s">
        <v>238</v>
      </c>
      <c r="AU737" s="216" t="s">
        <v>85</v>
      </c>
      <c r="AV737" s="14" t="s">
        <v>85</v>
      </c>
      <c r="AW737" s="14" t="s">
        <v>35</v>
      </c>
      <c r="AX737" s="14" t="s">
        <v>82</v>
      </c>
      <c r="AY737" s="216" t="s">
        <v>228</v>
      </c>
    </row>
    <row r="738" spans="1:65" s="2" customFormat="1" ht="16.5" customHeight="1">
      <c r="A738" s="36"/>
      <c r="B738" s="37"/>
      <c r="C738" s="177" t="s">
        <v>761</v>
      </c>
      <c r="D738" s="177" t="s">
        <v>230</v>
      </c>
      <c r="E738" s="178" t="s">
        <v>1670</v>
      </c>
      <c r="F738" s="179" t="s">
        <v>1671</v>
      </c>
      <c r="G738" s="180" t="s">
        <v>323</v>
      </c>
      <c r="H738" s="181">
        <v>8</v>
      </c>
      <c r="I738" s="182"/>
      <c r="J738" s="183">
        <f>ROUND(I738*H738,2)</f>
        <v>0</v>
      </c>
      <c r="K738" s="179" t="s">
        <v>234</v>
      </c>
      <c r="L738" s="41"/>
      <c r="M738" s="184" t="s">
        <v>28</v>
      </c>
      <c r="N738" s="185" t="s">
        <v>45</v>
      </c>
      <c r="O738" s="66"/>
      <c r="P738" s="186">
        <f>O738*H738</f>
        <v>0</v>
      </c>
      <c r="Q738" s="186">
        <v>0</v>
      </c>
      <c r="R738" s="186">
        <f>Q738*H738</f>
        <v>0</v>
      </c>
      <c r="S738" s="186">
        <v>0</v>
      </c>
      <c r="T738" s="187">
        <f>S738*H738</f>
        <v>0</v>
      </c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R738" s="188" t="s">
        <v>320</v>
      </c>
      <c r="AT738" s="188" t="s">
        <v>230</v>
      </c>
      <c r="AU738" s="188" t="s">
        <v>85</v>
      </c>
      <c r="AY738" s="19" t="s">
        <v>228</v>
      </c>
      <c r="BE738" s="189">
        <f>IF(N738="základní",J738,0)</f>
        <v>0</v>
      </c>
      <c r="BF738" s="189">
        <f>IF(N738="snížená",J738,0)</f>
        <v>0</v>
      </c>
      <c r="BG738" s="189">
        <f>IF(N738="zákl. přenesená",J738,0)</f>
        <v>0</v>
      </c>
      <c r="BH738" s="189">
        <f>IF(N738="sníž. přenesená",J738,0)</f>
        <v>0</v>
      </c>
      <c r="BI738" s="189">
        <f>IF(N738="nulová",J738,0)</f>
        <v>0</v>
      </c>
      <c r="BJ738" s="19" t="s">
        <v>82</v>
      </c>
      <c r="BK738" s="189">
        <f>ROUND(I738*H738,2)</f>
        <v>0</v>
      </c>
      <c r="BL738" s="19" t="s">
        <v>320</v>
      </c>
      <c r="BM738" s="188" t="s">
        <v>1672</v>
      </c>
    </row>
    <row r="739" spans="1:47" s="2" customFormat="1" ht="11.25">
      <c r="A739" s="36"/>
      <c r="B739" s="37"/>
      <c r="C739" s="38"/>
      <c r="D739" s="190" t="s">
        <v>236</v>
      </c>
      <c r="E739" s="38"/>
      <c r="F739" s="191" t="s">
        <v>1673</v>
      </c>
      <c r="G739" s="38"/>
      <c r="H739" s="38"/>
      <c r="I739" s="192"/>
      <c r="J739" s="38"/>
      <c r="K739" s="38"/>
      <c r="L739" s="41"/>
      <c r="M739" s="193"/>
      <c r="N739" s="194"/>
      <c r="O739" s="66"/>
      <c r="P739" s="66"/>
      <c r="Q739" s="66"/>
      <c r="R739" s="66"/>
      <c r="S739" s="66"/>
      <c r="T739" s="67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T739" s="19" t="s">
        <v>236</v>
      </c>
      <c r="AU739" s="19" t="s">
        <v>85</v>
      </c>
    </row>
    <row r="740" spans="2:51" s="13" customFormat="1" ht="11.25">
      <c r="B740" s="195"/>
      <c r="C740" s="196"/>
      <c r="D740" s="197" t="s">
        <v>238</v>
      </c>
      <c r="E740" s="198" t="s">
        <v>28</v>
      </c>
      <c r="F740" s="199" t="s">
        <v>1674</v>
      </c>
      <c r="G740" s="196"/>
      <c r="H740" s="198" t="s">
        <v>28</v>
      </c>
      <c r="I740" s="200"/>
      <c r="J740" s="196"/>
      <c r="K740" s="196"/>
      <c r="L740" s="201"/>
      <c r="M740" s="202"/>
      <c r="N740" s="203"/>
      <c r="O740" s="203"/>
      <c r="P740" s="203"/>
      <c r="Q740" s="203"/>
      <c r="R740" s="203"/>
      <c r="S740" s="203"/>
      <c r="T740" s="204"/>
      <c r="AT740" s="205" t="s">
        <v>238</v>
      </c>
      <c r="AU740" s="205" t="s">
        <v>85</v>
      </c>
      <c r="AV740" s="13" t="s">
        <v>82</v>
      </c>
      <c r="AW740" s="13" t="s">
        <v>35</v>
      </c>
      <c r="AX740" s="13" t="s">
        <v>74</v>
      </c>
      <c r="AY740" s="205" t="s">
        <v>228</v>
      </c>
    </row>
    <row r="741" spans="2:51" s="13" customFormat="1" ht="11.25">
      <c r="B741" s="195"/>
      <c r="C741" s="196"/>
      <c r="D741" s="197" t="s">
        <v>238</v>
      </c>
      <c r="E741" s="198" t="s">
        <v>28</v>
      </c>
      <c r="F741" s="199" t="s">
        <v>1675</v>
      </c>
      <c r="G741" s="196"/>
      <c r="H741" s="198" t="s">
        <v>28</v>
      </c>
      <c r="I741" s="200"/>
      <c r="J741" s="196"/>
      <c r="K741" s="196"/>
      <c r="L741" s="201"/>
      <c r="M741" s="202"/>
      <c r="N741" s="203"/>
      <c r="O741" s="203"/>
      <c r="P741" s="203"/>
      <c r="Q741" s="203"/>
      <c r="R741" s="203"/>
      <c r="S741" s="203"/>
      <c r="T741" s="204"/>
      <c r="AT741" s="205" t="s">
        <v>238</v>
      </c>
      <c r="AU741" s="205" t="s">
        <v>85</v>
      </c>
      <c r="AV741" s="13" t="s">
        <v>82</v>
      </c>
      <c r="AW741" s="13" t="s">
        <v>35</v>
      </c>
      <c r="AX741" s="13" t="s">
        <v>74</v>
      </c>
      <c r="AY741" s="205" t="s">
        <v>228</v>
      </c>
    </row>
    <row r="742" spans="2:51" s="14" customFormat="1" ht="11.25">
      <c r="B742" s="206"/>
      <c r="C742" s="207"/>
      <c r="D742" s="197" t="s">
        <v>238</v>
      </c>
      <c r="E742" s="208" t="s">
        <v>28</v>
      </c>
      <c r="F742" s="209" t="s">
        <v>272</v>
      </c>
      <c r="G742" s="207"/>
      <c r="H742" s="210">
        <v>8</v>
      </c>
      <c r="I742" s="211"/>
      <c r="J742" s="207"/>
      <c r="K742" s="207"/>
      <c r="L742" s="212"/>
      <c r="M742" s="213"/>
      <c r="N742" s="214"/>
      <c r="O742" s="214"/>
      <c r="P742" s="214"/>
      <c r="Q742" s="214"/>
      <c r="R742" s="214"/>
      <c r="S742" s="214"/>
      <c r="T742" s="215"/>
      <c r="AT742" s="216" t="s">
        <v>238</v>
      </c>
      <c r="AU742" s="216" t="s">
        <v>85</v>
      </c>
      <c r="AV742" s="14" t="s">
        <v>85</v>
      </c>
      <c r="AW742" s="14" t="s">
        <v>35</v>
      </c>
      <c r="AX742" s="14" t="s">
        <v>82</v>
      </c>
      <c r="AY742" s="216" t="s">
        <v>228</v>
      </c>
    </row>
    <row r="743" spans="1:65" s="2" customFormat="1" ht="24.2" customHeight="1">
      <c r="A743" s="36"/>
      <c r="B743" s="37"/>
      <c r="C743" s="177" t="s">
        <v>767</v>
      </c>
      <c r="D743" s="177" t="s">
        <v>230</v>
      </c>
      <c r="E743" s="178" t="s">
        <v>1676</v>
      </c>
      <c r="F743" s="179" t="s">
        <v>1677</v>
      </c>
      <c r="G743" s="180" t="s">
        <v>283</v>
      </c>
      <c r="H743" s="181">
        <v>3</v>
      </c>
      <c r="I743" s="182"/>
      <c r="J743" s="183">
        <f>ROUND(I743*H743,2)</f>
        <v>0</v>
      </c>
      <c r="K743" s="179" t="s">
        <v>28</v>
      </c>
      <c r="L743" s="41"/>
      <c r="M743" s="184" t="s">
        <v>28</v>
      </c>
      <c r="N743" s="185" t="s">
        <v>45</v>
      </c>
      <c r="O743" s="66"/>
      <c r="P743" s="186">
        <f>O743*H743</f>
        <v>0</v>
      </c>
      <c r="Q743" s="186">
        <v>0</v>
      </c>
      <c r="R743" s="186">
        <f>Q743*H743</f>
        <v>0</v>
      </c>
      <c r="S743" s="186">
        <v>0</v>
      </c>
      <c r="T743" s="187">
        <f>S743*H743</f>
        <v>0</v>
      </c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R743" s="188" t="s">
        <v>320</v>
      </c>
      <c r="AT743" s="188" t="s">
        <v>230</v>
      </c>
      <c r="AU743" s="188" t="s">
        <v>85</v>
      </c>
      <c r="AY743" s="19" t="s">
        <v>228</v>
      </c>
      <c r="BE743" s="189">
        <f>IF(N743="základní",J743,0)</f>
        <v>0</v>
      </c>
      <c r="BF743" s="189">
        <f>IF(N743="snížená",J743,0)</f>
        <v>0</v>
      </c>
      <c r="BG743" s="189">
        <f>IF(N743="zákl. přenesená",J743,0)</f>
        <v>0</v>
      </c>
      <c r="BH743" s="189">
        <f>IF(N743="sníž. přenesená",J743,0)</f>
        <v>0</v>
      </c>
      <c r="BI743" s="189">
        <f>IF(N743="nulová",J743,0)</f>
        <v>0</v>
      </c>
      <c r="BJ743" s="19" t="s">
        <v>82</v>
      </c>
      <c r="BK743" s="189">
        <f>ROUND(I743*H743,2)</f>
        <v>0</v>
      </c>
      <c r="BL743" s="19" t="s">
        <v>320</v>
      </c>
      <c r="BM743" s="188" t="s">
        <v>1678</v>
      </c>
    </row>
    <row r="744" spans="2:51" s="14" customFormat="1" ht="11.25">
      <c r="B744" s="206"/>
      <c r="C744" s="207"/>
      <c r="D744" s="197" t="s">
        <v>238</v>
      </c>
      <c r="E744" s="208" t="s">
        <v>28</v>
      </c>
      <c r="F744" s="209" t="s">
        <v>1202</v>
      </c>
      <c r="G744" s="207"/>
      <c r="H744" s="210">
        <v>3</v>
      </c>
      <c r="I744" s="211"/>
      <c r="J744" s="207"/>
      <c r="K744" s="207"/>
      <c r="L744" s="212"/>
      <c r="M744" s="213"/>
      <c r="N744" s="214"/>
      <c r="O744" s="214"/>
      <c r="P744" s="214"/>
      <c r="Q744" s="214"/>
      <c r="R744" s="214"/>
      <c r="S744" s="214"/>
      <c r="T744" s="215"/>
      <c r="AT744" s="216" t="s">
        <v>238</v>
      </c>
      <c r="AU744" s="216" t="s">
        <v>85</v>
      </c>
      <c r="AV744" s="14" t="s">
        <v>85</v>
      </c>
      <c r="AW744" s="14" t="s">
        <v>35</v>
      </c>
      <c r="AX744" s="14" t="s">
        <v>82</v>
      </c>
      <c r="AY744" s="216" t="s">
        <v>228</v>
      </c>
    </row>
    <row r="745" spans="1:65" s="2" customFormat="1" ht="24.2" customHeight="1">
      <c r="A745" s="36"/>
      <c r="B745" s="37"/>
      <c r="C745" s="177" t="s">
        <v>772</v>
      </c>
      <c r="D745" s="177" t="s">
        <v>230</v>
      </c>
      <c r="E745" s="178" t="s">
        <v>1679</v>
      </c>
      <c r="F745" s="179" t="s">
        <v>1680</v>
      </c>
      <c r="G745" s="180" t="s">
        <v>283</v>
      </c>
      <c r="H745" s="181">
        <v>3</v>
      </c>
      <c r="I745" s="182"/>
      <c r="J745" s="183">
        <f>ROUND(I745*H745,2)</f>
        <v>0</v>
      </c>
      <c r="K745" s="179" t="s">
        <v>28</v>
      </c>
      <c r="L745" s="41"/>
      <c r="M745" s="184" t="s">
        <v>28</v>
      </c>
      <c r="N745" s="185" t="s">
        <v>45</v>
      </c>
      <c r="O745" s="66"/>
      <c r="P745" s="186">
        <f>O745*H745</f>
        <v>0</v>
      </c>
      <c r="Q745" s="186">
        <v>0</v>
      </c>
      <c r="R745" s="186">
        <f>Q745*H745</f>
        <v>0</v>
      </c>
      <c r="S745" s="186">
        <v>0</v>
      </c>
      <c r="T745" s="187">
        <f>S745*H745</f>
        <v>0</v>
      </c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R745" s="188" t="s">
        <v>320</v>
      </c>
      <c r="AT745" s="188" t="s">
        <v>230</v>
      </c>
      <c r="AU745" s="188" t="s">
        <v>85</v>
      </c>
      <c r="AY745" s="19" t="s">
        <v>228</v>
      </c>
      <c r="BE745" s="189">
        <f>IF(N745="základní",J745,0)</f>
        <v>0</v>
      </c>
      <c r="BF745" s="189">
        <f>IF(N745="snížená",J745,0)</f>
        <v>0</v>
      </c>
      <c r="BG745" s="189">
        <f>IF(N745="zákl. přenesená",J745,0)</f>
        <v>0</v>
      </c>
      <c r="BH745" s="189">
        <f>IF(N745="sníž. přenesená",J745,0)</f>
        <v>0</v>
      </c>
      <c r="BI745" s="189">
        <f>IF(N745="nulová",J745,0)</f>
        <v>0</v>
      </c>
      <c r="BJ745" s="19" t="s">
        <v>82</v>
      </c>
      <c r="BK745" s="189">
        <f>ROUND(I745*H745,2)</f>
        <v>0</v>
      </c>
      <c r="BL745" s="19" t="s">
        <v>320</v>
      </c>
      <c r="BM745" s="188" t="s">
        <v>1681</v>
      </c>
    </row>
    <row r="746" spans="2:51" s="14" customFormat="1" ht="11.25">
      <c r="B746" s="206"/>
      <c r="C746" s="207"/>
      <c r="D746" s="197" t="s">
        <v>238</v>
      </c>
      <c r="E746" s="208" t="s">
        <v>28</v>
      </c>
      <c r="F746" s="209" t="s">
        <v>1202</v>
      </c>
      <c r="G746" s="207"/>
      <c r="H746" s="210">
        <v>3</v>
      </c>
      <c r="I746" s="211"/>
      <c r="J746" s="207"/>
      <c r="K746" s="207"/>
      <c r="L746" s="212"/>
      <c r="M746" s="213"/>
      <c r="N746" s="214"/>
      <c r="O746" s="214"/>
      <c r="P746" s="214"/>
      <c r="Q746" s="214"/>
      <c r="R746" s="214"/>
      <c r="S746" s="214"/>
      <c r="T746" s="215"/>
      <c r="AT746" s="216" t="s">
        <v>238</v>
      </c>
      <c r="AU746" s="216" t="s">
        <v>85</v>
      </c>
      <c r="AV746" s="14" t="s">
        <v>85</v>
      </c>
      <c r="AW746" s="14" t="s">
        <v>35</v>
      </c>
      <c r="AX746" s="14" t="s">
        <v>82</v>
      </c>
      <c r="AY746" s="216" t="s">
        <v>228</v>
      </c>
    </row>
    <row r="747" spans="1:65" s="2" customFormat="1" ht="24.2" customHeight="1">
      <c r="A747" s="36"/>
      <c r="B747" s="37"/>
      <c r="C747" s="177" t="s">
        <v>779</v>
      </c>
      <c r="D747" s="177" t="s">
        <v>230</v>
      </c>
      <c r="E747" s="178" t="s">
        <v>1682</v>
      </c>
      <c r="F747" s="179" t="s">
        <v>1683</v>
      </c>
      <c r="G747" s="180" t="s">
        <v>275</v>
      </c>
      <c r="H747" s="181">
        <v>1</v>
      </c>
      <c r="I747" s="182"/>
      <c r="J747" s="183">
        <f>ROUND(I747*H747,2)</f>
        <v>0</v>
      </c>
      <c r="K747" s="179" t="s">
        <v>28</v>
      </c>
      <c r="L747" s="41"/>
      <c r="M747" s="184" t="s">
        <v>28</v>
      </c>
      <c r="N747" s="185" t="s">
        <v>45</v>
      </c>
      <c r="O747" s="66"/>
      <c r="P747" s="186">
        <f>O747*H747</f>
        <v>0</v>
      </c>
      <c r="Q747" s="186">
        <v>0</v>
      </c>
      <c r="R747" s="186">
        <f>Q747*H747</f>
        <v>0</v>
      </c>
      <c r="S747" s="186">
        <v>0</v>
      </c>
      <c r="T747" s="187">
        <f>S747*H747</f>
        <v>0</v>
      </c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R747" s="188" t="s">
        <v>320</v>
      </c>
      <c r="AT747" s="188" t="s">
        <v>230</v>
      </c>
      <c r="AU747" s="188" t="s">
        <v>85</v>
      </c>
      <c r="AY747" s="19" t="s">
        <v>228</v>
      </c>
      <c r="BE747" s="189">
        <f>IF(N747="základní",J747,0)</f>
        <v>0</v>
      </c>
      <c r="BF747" s="189">
        <f>IF(N747="snížená",J747,0)</f>
        <v>0</v>
      </c>
      <c r="BG747" s="189">
        <f>IF(N747="zákl. přenesená",J747,0)</f>
        <v>0</v>
      </c>
      <c r="BH747" s="189">
        <f>IF(N747="sníž. přenesená",J747,0)</f>
        <v>0</v>
      </c>
      <c r="BI747" s="189">
        <f>IF(N747="nulová",J747,0)</f>
        <v>0</v>
      </c>
      <c r="BJ747" s="19" t="s">
        <v>82</v>
      </c>
      <c r="BK747" s="189">
        <f>ROUND(I747*H747,2)</f>
        <v>0</v>
      </c>
      <c r="BL747" s="19" t="s">
        <v>320</v>
      </c>
      <c r="BM747" s="188" t="s">
        <v>1684</v>
      </c>
    </row>
    <row r="748" spans="2:51" s="13" customFormat="1" ht="11.25">
      <c r="B748" s="195"/>
      <c r="C748" s="196"/>
      <c r="D748" s="197" t="s">
        <v>238</v>
      </c>
      <c r="E748" s="198" t="s">
        <v>28</v>
      </c>
      <c r="F748" s="199" t="s">
        <v>1240</v>
      </c>
      <c r="G748" s="196"/>
      <c r="H748" s="198" t="s">
        <v>28</v>
      </c>
      <c r="I748" s="200"/>
      <c r="J748" s="196"/>
      <c r="K748" s="196"/>
      <c r="L748" s="201"/>
      <c r="M748" s="202"/>
      <c r="N748" s="203"/>
      <c r="O748" s="203"/>
      <c r="P748" s="203"/>
      <c r="Q748" s="203"/>
      <c r="R748" s="203"/>
      <c r="S748" s="203"/>
      <c r="T748" s="204"/>
      <c r="AT748" s="205" t="s">
        <v>238</v>
      </c>
      <c r="AU748" s="205" t="s">
        <v>85</v>
      </c>
      <c r="AV748" s="13" t="s">
        <v>82</v>
      </c>
      <c r="AW748" s="13" t="s">
        <v>35</v>
      </c>
      <c r="AX748" s="13" t="s">
        <v>74</v>
      </c>
      <c r="AY748" s="205" t="s">
        <v>228</v>
      </c>
    </row>
    <row r="749" spans="2:51" s="14" customFormat="1" ht="11.25">
      <c r="B749" s="206"/>
      <c r="C749" s="207"/>
      <c r="D749" s="197" t="s">
        <v>238</v>
      </c>
      <c r="E749" s="208" t="s">
        <v>28</v>
      </c>
      <c r="F749" s="209" t="s">
        <v>82</v>
      </c>
      <c r="G749" s="207"/>
      <c r="H749" s="210">
        <v>1</v>
      </c>
      <c r="I749" s="211"/>
      <c r="J749" s="207"/>
      <c r="K749" s="207"/>
      <c r="L749" s="212"/>
      <c r="M749" s="213"/>
      <c r="N749" s="214"/>
      <c r="O749" s="214"/>
      <c r="P749" s="214"/>
      <c r="Q749" s="214"/>
      <c r="R749" s="214"/>
      <c r="S749" s="214"/>
      <c r="T749" s="215"/>
      <c r="AT749" s="216" t="s">
        <v>238</v>
      </c>
      <c r="AU749" s="216" t="s">
        <v>85</v>
      </c>
      <c r="AV749" s="14" t="s">
        <v>85</v>
      </c>
      <c r="AW749" s="14" t="s">
        <v>35</v>
      </c>
      <c r="AX749" s="14" t="s">
        <v>82</v>
      </c>
      <c r="AY749" s="216" t="s">
        <v>228</v>
      </c>
    </row>
    <row r="750" spans="1:65" s="2" customFormat="1" ht="24.2" customHeight="1">
      <c r="A750" s="36"/>
      <c r="B750" s="37"/>
      <c r="C750" s="177" t="s">
        <v>784</v>
      </c>
      <c r="D750" s="177" t="s">
        <v>230</v>
      </c>
      <c r="E750" s="178" t="s">
        <v>1685</v>
      </c>
      <c r="F750" s="179" t="s">
        <v>1686</v>
      </c>
      <c r="G750" s="180" t="s">
        <v>275</v>
      </c>
      <c r="H750" s="181">
        <v>1</v>
      </c>
      <c r="I750" s="182"/>
      <c r="J750" s="183">
        <f>ROUND(I750*H750,2)</f>
        <v>0</v>
      </c>
      <c r="K750" s="179" t="s">
        <v>28</v>
      </c>
      <c r="L750" s="41"/>
      <c r="M750" s="184" t="s">
        <v>28</v>
      </c>
      <c r="N750" s="185" t="s">
        <v>45</v>
      </c>
      <c r="O750" s="66"/>
      <c r="P750" s="186">
        <f>O750*H750</f>
        <v>0</v>
      </c>
      <c r="Q750" s="186">
        <v>0</v>
      </c>
      <c r="R750" s="186">
        <f>Q750*H750</f>
        <v>0</v>
      </c>
      <c r="S750" s="186">
        <v>0</v>
      </c>
      <c r="T750" s="187">
        <f>S750*H750</f>
        <v>0</v>
      </c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R750" s="188" t="s">
        <v>320</v>
      </c>
      <c r="AT750" s="188" t="s">
        <v>230</v>
      </c>
      <c r="AU750" s="188" t="s">
        <v>85</v>
      </c>
      <c r="AY750" s="19" t="s">
        <v>228</v>
      </c>
      <c r="BE750" s="189">
        <f>IF(N750="základní",J750,0)</f>
        <v>0</v>
      </c>
      <c r="BF750" s="189">
        <f>IF(N750="snížená",J750,0)</f>
        <v>0</v>
      </c>
      <c r="BG750" s="189">
        <f>IF(N750="zákl. přenesená",J750,0)</f>
        <v>0</v>
      </c>
      <c r="BH750" s="189">
        <f>IF(N750="sníž. přenesená",J750,0)</f>
        <v>0</v>
      </c>
      <c r="BI750" s="189">
        <f>IF(N750="nulová",J750,0)</f>
        <v>0</v>
      </c>
      <c r="BJ750" s="19" t="s">
        <v>82</v>
      </c>
      <c r="BK750" s="189">
        <f>ROUND(I750*H750,2)</f>
        <v>0</v>
      </c>
      <c r="BL750" s="19" t="s">
        <v>320</v>
      </c>
      <c r="BM750" s="188" t="s">
        <v>1687</v>
      </c>
    </row>
    <row r="751" spans="2:51" s="13" customFormat="1" ht="11.25">
      <c r="B751" s="195"/>
      <c r="C751" s="196"/>
      <c r="D751" s="197" t="s">
        <v>238</v>
      </c>
      <c r="E751" s="198" t="s">
        <v>28</v>
      </c>
      <c r="F751" s="199" t="s">
        <v>1228</v>
      </c>
      <c r="G751" s="196"/>
      <c r="H751" s="198" t="s">
        <v>28</v>
      </c>
      <c r="I751" s="200"/>
      <c r="J751" s="196"/>
      <c r="K751" s="196"/>
      <c r="L751" s="201"/>
      <c r="M751" s="202"/>
      <c r="N751" s="203"/>
      <c r="O751" s="203"/>
      <c r="P751" s="203"/>
      <c r="Q751" s="203"/>
      <c r="R751" s="203"/>
      <c r="S751" s="203"/>
      <c r="T751" s="204"/>
      <c r="AT751" s="205" t="s">
        <v>238</v>
      </c>
      <c r="AU751" s="205" t="s">
        <v>85</v>
      </c>
      <c r="AV751" s="13" t="s">
        <v>82</v>
      </c>
      <c r="AW751" s="13" t="s">
        <v>35</v>
      </c>
      <c r="AX751" s="13" t="s">
        <v>74</v>
      </c>
      <c r="AY751" s="205" t="s">
        <v>228</v>
      </c>
    </row>
    <row r="752" spans="2:51" s="14" customFormat="1" ht="11.25">
      <c r="B752" s="206"/>
      <c r="C752" s="207"/>
      <c r="D752" s="197" t="s">
        <v>238</v>
      </c>
      <c r="E752" s="208" t="s">
        <v>28</v>
      </c>
      <c r="F752" s="209" t="s">
        <v>82</v>
      </c>
      <c r="G752" s="207"/>
      <c r="H752" s="210">
        <v>1</v>
      </c>
      <c r="I752" s="211"/>
      <c r="J752" s="207"/>
      <c r="K752" s="207"/>
      <c r="L752" s="212"/>
      <c r="M752" s="213"/>
      <c r="N752" s="214"/>
      <c r="O752" s="214"/>
      <c r="P752" s="214"/>
      <c r="Q752" s="214"/>
      <c r="R752" s="214"/>
      <c r="S752" s="214"/>
      <c r="T752" s="215"/>
      <c r="AT752" s="216" t="s">
        <v>238</v>
      </c>
      <c r="AU752" s="216" t="s">
        <v>85</v>
      </c>
      <c r="AV752" s="14" t="s">
        <v>85</v>
      </c>
      <c r="AW752" s="14" t="s">
        <v>35</v>
      </c>
      <c r="AX752" s="14" t="s">
        <v>82</v>
      </c>
      <c r="AY752" s="216" t="s">
        <v>228</v>
      </c>
    </row>
    <row r="753" spans="1:65" s="2" customFormat="1" ht="24.2" customHeight="1">
      <c r="A753" s="36"/>
      <c r="B753" s="37"/>
      <c r="C753" s="177" t="s">
        <v>789</v>
      </c>
      <c r="D753" s="177" t="s">
        <v>230</v>
      </c>
      <c r="E753" s="178" t="s">
        <v>1688</v>
      </c>
      <c r="F753" s="179" t="s">
        <v>1689</v>
      </c>
      <c r="G753" s="180" t="s">
        <v>275</v>
      </c>
      <c r="H753" s="181">
        <v>4</v>
      </c>
      <c r="I753" s="182"/>
      <c r="J753" s="183">
        <f>ROUND(I753*H753,2)</f>
        <v>0</v>
      </c>
      <c r="K753" s="179" t="s">
        <v>28</v>
      </c>
      <c r="L753" s="41"/>
      <c r="M753" s="184" t="s">
        <v>28</v>
      </c>
      <c r="N753" s="185" t="s">
        <v>45</v>
      </c>
      <c r="O753" s="66"/>
      <c r="P753" s="186">
        <f>O753*H753</f>
        <v>0</v>
      </c>
      <c r="Q753" s="186">
        <v>0</v>
      </c>
      <c r="R753" s="186">
        <f>Q753*H753</f>
        <v>0</v>
      </c>
      <c r="S753" s="186">
        <v>0</v>
      </c>
      <c r="T753" s="187">
        <f>S753*H753</f>
        <v>0</v>
      </c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R753" s="188" t="s">
        <v>320</v>
      </c>
      <c r="AT753" s="188" t="s">
        <v>230</v>
      </c>
      <c r="AU753" s="188" t="s">
        <v>85</v>
      </c>
      <c r="AY753" s="19" t="s">
        <v>228</v>
      </c>
      <c r="BE753" s="189">
        <f>IF(N753="základní",J753,0)</f>
        <v>0</v>
      </c>
      <c r="BF753" s="189">
        <f>IF(N753="snížená",J753,0)</f>
        <v>0</v>
      </c>
      <c r="BG753" s="189">
        <f>IF(N753="zákl. přenesená",J753,0)</f>
        <v>0</v>
      </c>
      <c r="BH753" s="189">
        <f>IF(N753="sníž. přenesená",J753,0)</f>
        <v>0</v>
      </c>
      <c r="BI753" s="189">
        <f>IF(N753="nulová",J753,0)</f>
        <v>0</v>
      </c>
      <c r="BJ753" s="19" t="s">
        <v>82</v>
      </c>
      <c r="BK753" s="189">
        <f>ROUND(I753*H753,2)</f>
        <v>0</v>
      </c>
      <c r="BL753" s="19" t="s">
        <v>320</v>
      </c>
      <c r="BM753" s="188" t="s">
        <v>1690</v>
      </c>
    </row>
    <row r="754" spans="2:51" s="13" customFormat="1" ht="11.25">
      <c r="B754" s="195"/>
      <c r="C754" s="196"/>
      <c r="D754" s="197" t="s">
        <v>238</v>
      </c>
      <c r="E754" s="198" t="s">
        <v>28</v>
      </c>
      <c r="F754" s="199" t="s">
        <v>1228</v>
      </c>
      <c r="G754" s="196"/>
      <c r="H754" s="198" t="s">
        <v>28</v>
      </c>
      <c r="I754" s="200"/>
      <c r="J754" s="196"/>
      <c r="K754" s="196"/>
      <c r="L754" s="201"/>
      <c r="M754" s="202"/>
      <c r="N754" s="203"/>
      <c r="O754" s="203"/>
      <c r="P754" s="203"/>
      <c r="Q754" s="203"/>
      <c r="R754" s="203"/>
      <c r="S754" s="203"/>
      <c r="T754" s="204"/>
      <c r="AT754" s="205" t="s">
        <v>238</v>
      </c>
      <c r="AU754" s="205" t="s">
        <v>85</v>
      </c>
      <c r="AV754" s="13" t="s">
        <v>82</v>
      </c>
      <c r="AW754" s="13" t="s">
        <v>35</v>
      </c>
      <c r="AX754" s="13" t="s">
        <v>74</v>
      </c>
      <c r="AY754" s="205" t="s">
        <v>228</v>
      </c>
    </row>
    <row r="755" spans="2:51" s="14" customFormat="1" ht="11.25">
      <c r="B755" s="206"/>
      <c r="C755" s="207"/>
      <c r="D755" s="197" t="s">
        <v>238</v>
      </c>
      <c r="E755" s="208" t="s">
        <v>28</v>
      </c>
      <c r="F755" s="209" t="s">
        <v>246</v>
      </c>
      <c r="G755" s="207"/>
      <c r="H755" s="210">
        <v>3</v>
      </c>
      <c r="I755" s="211"/>
      <c r="J755" s="207"/>
      <c r="K755" s="207"/>
      <c r="L755" s="212"/>
      <c r="M755" s="213"/>
      <c r="N755" s="214"/>
      <c r="O755" s="214"/>
      <c r="P755" s="214"/>
      <c r="Q755" s="214"/>
      <c r="R755" s="214"/>
      <c r="S755" s="214"/>
      <c r="T755" s="215"/>
      <c r="AT755" s="216" t="s">
        <v>238</v>
      </c>
      <c r="AU755" s="216" t="s">
        <v>85</v>
      </c>
      <c r="AV755" s="14" t="s">
        <v>85</v>
      </c>
      <c r="AW755" s="14" t="s">
        <v>35</v>
      </c>
      <c r="AX755" s="14" t="s">
        <v>74</v>
      </c>
      <c r="AY755" s="216" t="s">
        <v>228</v>
      </c>
    </row>
    <row r="756" spans="2:51" s="13" customFormat="1" ht="11.25">
      <c r="B756" s="195"/>
      <c r="C756" s="196"/>
      <c r="D756" s="197" t="s">
        <v>238</v>
      </c>
      <c r="E756" s="198" t="s">
        <v>28</v>
      </c>
      <c r="F756" s="199" t="s">
        <v>1234</v>
      </c>
      <c r="G756" s="196"/>
      <c r="H756" s="198" t="s">
        <v>28</v>
      </c>
      <c r="I756" s="200"/>
      <c r="J756" s="196"/>
      <c r="K756" s="196"/>
      <c r="L756" s="201"/>
      <c r="M756" s="202"/>
      <c r="N756" s="203"/>
      <c r="O756" s="203"/>
      <c r="P756" s="203"/>
      <c r="Q756" s="203"/>
      <c r="R756" s="203"/>
      <c r="S756" s="203"/>
      <c r="T756" s="204"/>
      <c r="AT756" s="205" t="s">
        <v>238</v>
      </c>
      <c r="AU756" s="205" t="s">
        <v>85</v>
      </c>
      <c r="AV756" s="13" t="s">
        <v>82</v>
      </c>
      <c r="AW756" s="13" t="s">
        <v>35</v>
      </c>
      <c r="AX756" s="13" t="s">
        <v>74</v>
      </c>
      <c r="AY756" s="205" t="s">
        <v>228</v>
      </c>
    </row>
    <row r="757" spans="2:51" s="14" customFormat="1" ht="11.25">
      <c r="B757" s="206"/>
      <c r="C757" s="207"/>
      <c r="D757" s="197" t="s">
        <v>238</v>
      </c>
      <c r="E757" s="208" t="s">
        <v>28</v>
      </c>
      <c r="F757" s="209" t="s">
        <v>82</v>
      </c>
      <c r="G757" s="207"/>
      <c r="H757" s="210">
        <v>1</v>
      </c>
      <c r="I757" s="211"/>
      <c r="J757" s="207"/>
      <c r="K757" s="207"/>
      <c r="L757" s="212"/>
      <c r="M757" s="213"/>
      <c r="N757" s="214"/>
      <c r="O757" s="214"/>
      <c r="P757" s="214"/>
      <c r="Q757" s="214"/>
      <c r="R757" s="214"/>
      <c r="S757" s="214"/>
      <c r="T757" s="215"/>
      <c r="AT757" s="216" t="s">
        <v>238</v>
      </c>
      <c r="AU757" s="216" t="s">
        <v>85</v>
      </c>
      <c r="AV757" s="14" t="s">
        <v>85</v>
      </c>
      <c r="AW757" s="14" t="s">
        <v>35</v>
      </c>
      <c r="AX757" s="14" t="s">
        <v>74</v>
      </c>
      <c r="AY757" s="216" t="s">
        <v>228</v>
      </c>
    </row>
    <row r="758" spans="2:51" s="15" customFormat="1" ht="11.25">
      <c r="B758" s="217"/>
      <c r="C758" s="218"/>
      <c r="D758" s="197" t="s">
        <v>238</v>
      </c>
      <c r="E758" s="219" t="s">
        <v>28</v>
      </c>
      <c r="F758" s="220" t="s">
        <v>241</v>
      </c>
      <c r="G758" s="218"/>
      <c r="H758" s="221">
        <v>4</v>
      </c>
      <c r="I758" s="222"/>
      <c r="J758" s="218"/>
      <c r="K758" s="218"/>
      <c r="L758" s="223"/>
      <c r="M758" s="224"/>
      <c r="N758" s="225"/>
      <c r="O758" s="225"/>
      <c r="P758" s="225"/>
      <c r="Q758" s="225"/>
      <c r="R758" s="225"/>
      <c r="S758" s="225"/>
      <c r="T758" s="226"/>
      <c r="AT758" s="227" t="s">
        <v>238</v>
      </c>
      <c r="AU758" s="227" t="s">
        <v>85</v>
      </c>
      <c r="AV758" s="15" t="s">
        <v>176</v>
      </c>
      <c r="AW758" s="15" t="s">
        <v>35</v>
      </c>
      <c r="AX758" s="15" t="s">
        <v>82</v>
      </c>
      <c r="AY758" s="227" t="s">
        <v>228</v>
      </c>
    </row>
    <row r="759" spans="1:65" s="2" customFormat="1" ht="49.15" customHeight="1">
      <c r="A759" s="36"/>
      <c r="B759" s="37"/>
      <c r="C759" s="177" t="s">
        <v>794</v>
      </c>
      <c r="D759" s="177" t="s">
        <v>230</v>
      </c>
      <c r="E759" s="178" t="s">
        <v>1691</v>
      </c>
      <c r="F759" s="179" t="s">
        <v>1692</v>
      </c>
      <c r="G759" s="180" t="s">
        <v>264</v>
      </c>
      <c r="H759" s="181">
        <v>0.516</v>
      </c>
      <c r="I759" s="182"/>
      <c r="J759" s="183">
        <f>ROUND(I759*H759,2)</f>
        <v>0</v>
      </c>
      <c r="K759" s="179" t="s">
        <v>234</v>
      </c>
      <c r="L759" s="41"/>
      <c r="M759" s="184" t="s">
        <v>28</v>
      </c>
      <c r="N759" s="185" t="s">
        <v>45</v>
      </c>
      <c r="O759" s="66"/>
      <c r="P759" s="186">
        <f>O759*H759</f>
        <v>0</v>
      </c>
      <c r="Q759" s="186">
        <v>0</v>
      </c>
      <c r="R759" s="186">
        <f>Q759*H759</f>
        <v>0</v>
      </c>
      <c r="S759" s="186">
        <v>0</v>
      </c>
      <c r="T759" s="187">
        <f>S759*H759</f>
        <v>0</v>
      </c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R759" s="188" t="s">
        <v>320</v>
      </c>
      <c r="AT759" s="188" t="s">
        <v>230</v>
      </c>
      <c r="AU759" s="188" t="s">
        <v>85</v>
      </c>
      <c r="AY759" s="19" t="s">
        <v>228</v>
      </c>
      <c r="BE759" s="189">
        <f>IF(N759="základní",J759,0)</f>
        <v>0</v>
      </c>
      <c r="BF759" s="189">
        <f>IF(N759="snížená",J759,0)</f>
        <v>0</v>
      </c>
      <c r="BG759" s="189">
        <f>IF(N759="zákl. přenesená",J759,0)</f>
        <v>0</v>
      </c>
      <c r="BH759" s="189">
        <f>IF(N759="sníž. přenesená",J759,0)</f>
        <v>0</v>
      </c>
      <c r="BI759" s="189">
        <f>IF(N759="nulová",J759,0)</f>
        <v>0</v>
      </c>
      <c r="BJ759" s="19" t="s">
        <v>82</v>
      </c>
      <c r="BK759" s="189">
        <f>ROUND(I759*H759,2)</f>
        <v>0</v>
      </c>
      <c r="BL759" s="19" t="s">
        <v>320</v>
      </c>
      <c r="BM759" s="188" t="s">
        <v>1693</v>
      </c>
    </row>
    <row r="760" spans="1:47" s="2" customFormat="1" ht="11.25">
      <c r="A760" s="36"/>
      <c r="B760" s="37"/>
      <c r="C760" s="38"/>
      <c r="D760" s="190" t="s">
        <v>236</v>
      </c>
      <c r="E760" s="38"/>
      <c r="F760" s="191" t="s">
        <v>1694</v>
      </c>
      <c r="G760" s="38"/>
      <c r="H760" s="38"/>
      <c r="I760" s="192"/>
      <c r="J760" s="38"/>
      <c r="K760" s="38"/>
      <c r="L760" s="41"/>
      <c r="M760" s="193"/>
      <c r="N760" s="194"/>
      <c r="O760" s="66"/>
      <c r="P760" s="66"/>
      <c r="Q760" s="66"/>
      <c r="R760" s="66"/>
      <c r="S760" s="66"/>
      <c r="T760" s="67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T760" s="19" t="s">
        <v>236</v>
      </c>
      <c r="AU760" s="19" t="s">
        <v>85</v>
      </c>
    </row>
    <row r="761" spans="2:63" s="12" customFormat="1" ht="22.9" customHeight="1">
      <c r="B761" s="161"/>
      <c r="C761" s="162"/>
      <c r="D761" s="163" t="s">
        <v>73</v>
      </c>
      <c r="E761" s="175" t="s">
        <v>1695</v>
      </c>
      <c r="F761" s="175" t="s">
        <v>1696</v>
      </c>
      <c r="G761" s="162"/>
      <c r="H761" s="162"/>
      <c r="I761" s="165"/>
      <c r="J761" s="176">
        <f>BK761</f>
        <v>0</v>
      </c>
      <c r="K761" s="162"/>
      <c r="L761" s="167"/>
      <c r="M761" s="168"/>
      <c r="N761" s="169"/>
      <c r="O761" s="169"/>
      <c r="P761" s="170">
        <f>SUM(P762:P963)</f>
        <v>0</v>
      </c>
      <c r="Q761" s="169"/>
      <c r="R761" s="170">
        <f>SUM(R762:R963)</f>
        <v>0.05739039000000001</v>
      </c>
      <c r="S761" s="169"/>
      <c r="T761" s="171">
        <f>SUM(T762:T963)</f>
        <v>0.033189699999999996</v>
      </c>
      <c r="AR761" s="172" t="s">
        <v>85</v>
      </c>
      <c r="AT761" s="173" t="s">
        <v>73</v>
      </c>
      <c r="AU761" s="173" t="s">
        <v>82</v>
      </c>
      <c r="AY761" s="172" t="s">
        <v>228</v>
      </c>
      <c r="BK761" s="174">
        <f>SUM(BK762:BK963)</f>
        <v>0</v>
      </c>
    </row>
    <row r="762" spans="1:65" s="2" customFormat="1" ht="24.2" customHeight="1">
      <c r="A762" s="36"/>
      <c r="B762" s="37"/>
      <c r="C762" s="177" t="s">
        <v>546</v>
      </c>
      <c r="D762" s="177" t="s">
        <v>230</v>
      </c>
      <c r="E762" s="178" t="s">
        <v>1697</v>
      </c>
      <c r="F762" s="179" t="s">
        <v>1698</v>
      </c>
      <c r="G762" s="180" t="s">
        <v>323</v>
      </c>
      <c r="H762" s="181">
        <v>13.61</v>
      </c>
      <c r="I762" s="182"/>
      <c r="J762" s="183">
        <f>ROUND(I762*H762,2)</f>
        <v>0</v>
      </c>
      <c r="K762" s="179" t="s">
        <v>234</v>
      </c>
      <c r="L762" s="41"/>
      <c r="M762" s="184" t="s">
        <v>28</v>
      </c>
      <c r="N762" s="185" t="s">
        <v>45</v>
      </c>
      <c r="O762" s="66"/>
      <c r="P762" s="186">
        <f>O762*H762</f>
        <v>0</v>
      </c>
      <c r="Q762" s="186">
        <v>0</v>
      </c>
      <c r="R762" s="186">
        <f>Q762*H762</f>
        <v>0</v>
      </c>
      <c r="S762" s="186">
        <v>0.00213</v>
      </c>
      <c r="T762" s="187">
        <f>S762*H762</f>
        <v>0.0289893</v>
      </c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R762" s="188" t="s">
        <v>320</v>
      </c>
      <c r="AT762" s="188" t="s">
        <v>230</v>
      </c>
      <c r="AU762" s="188" t="s">
        <v>85</v>
      </c>
      <c r="AY762" s="19" t="s">
        <v>228</v>
      </c>
      <c r="BE762" s="189">
        <f>IF(N762="základní",J762,0)</f>
        <v>0</v>
      </c>
      <c r="BF762" s="189">
        <f>IF(N762="snížená",J762,0)</f>
        <v>0</v>
      </c>
      <c r="BG762" s="189">
        <f>IF(N762="zákl. přenesená",J762,0)</f>
        <v>0</v>
      </c>
      <c r="BH762" s="189">
        <f>IF(N762="sníž. přenesená",J762,0)</f>
        <v>0</v>
      </c>
      <c r="BI762" s="189">
        <f>IF(N762="nulová",J762,0)</f>
        <v>0</v>
      </c>
      <c r="BJ762" s="19" t="s">
        <v>82</v>
      </c>
      <c r="BK762" s="189">
        <f>ROUND(I762*H762,2)</f>
        <v>0</v>
      </c>
      <c r="BL762" s="19" t="s">
        <v>320</v>
      </c>
      <c r="BM762" s="188" t="s">
        <v>1699</v>
      </c>
    </row>
    <row r="763" spans="1:47" s="2" customFormat="1" ht="11.25">
      <c r="A763" s="36"/>
      <c r="B763" s="37"/>
      <c r="C763" s="38"/>
      <c r="D763" s="190" t="s">
        <v>236</v>
      </c>
      <c r="E763" s="38"/>
      <c r="F763" s="191" t="s">
        <v>1700</v>
      </c>
      <c r="G763" s="38"/>
      <c r="H763" s="38"/>
      <c r="I763" s="192"/>
      <c r="J763" s="38"/>
      <c r="K763" s="38"/>
      <c r="L763" s="41"/>
      <c r="M763" s="193"/>
      <c r="N763" s="194"/>
      <c r="O763" s="66"/>
      <c r="P763" s="66"/>
      <c r="Q763" s="66"/>
      <c r="R763" s="66"/>
      <c r="S763" s="66"/>
      <c r="T763" s="67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T763" s="19" t="s">
        <v>236</v>
      </c>
      <c r="AU763" s="19" t="s">
        <v>85</v>
      </c>
    </row>
    <row r="764" spans="2:51" s="13" customFormat="1" ht="11.25">
      <c r="B764" s="195"/>
      <c r="C764" s="196"/>
      <c r="D764" s="197" t="s">
        <v>238</v>
      </c>
      <c r="E764" s="198" t="s">
        <v>28</v>
      </c>
      <c r="F764" s="199" t="s">
        <v>1300</v>
      </c>
      <c r="G764" s="196"/>
      <c r="H764" s="198" t="s">
        <v>28</v>
      </c>
      <c r="I764" s="200"/>
      <c r="J764" s="196"/>
      <c r="K764" s="196"/>
      <c r="L764" s="201"/>
      <c r="M764" s="202"/>
      <c r="N764" s="203"/>
      <c r="O764" s="203"/>
      <c r="P764" s="203"/>
      <c r="Q764" s="203"/>
      <c r="R764" s="203"/>
      <c r="S764" s="203"/>
      <c r="T764" s="204"/>
      <c r="AT764" s="205" t="s">
        <v>238</v>
      </c>
      <c r="AU764" s="205" t="s">
        <v>85</v>
      </c>
      <c r="AV764" s="13" t="s">
        <v>82</v>
      </c>
      <c r="AW764" s="13" t="s">
        <v>35</v>
      </c>
      <c r="AX764" s="13" t="s">
        <v>74</v>
      </c>
      <c r="AY764" s="205" t="s">
        <v>228</v>
      </c>
    </row>
    <row r="765" spans="2:51" s="14" customFormat="1" ht="11.25">
      <c r="B765" s="206"/>
      <c r="C765" s="207"/>
      <c r="D765" s="197" t="s">
        <v>238</v>
      </c>
      <c r="E765" s="208" t="s">
        <v>28</v>
      </c>
      <c r="F765" s="209" t="s">
        <v>1701</v>
      </c>
      <c r="G765" s="207"/>
      <c r="H765" s="210">
        <v>13.61</v>
      </c>
      <c r="I765" s="211"/>
      <c r="J765" s="207"/>
      <c r="K765" s="207"/>
      <c r="L765" s="212"/>
      <c r="M765" s="213"/>
      <c r="N765" s="214"/>
      <c r="O765" s="214"/>
      <c r="P765" s="214"/>
      <c r="Q765" s="214"/>
      <c r="R765" s="214"/>
      <c r="S765" s="214"/>
      <c r="T765" s="215"/>
      <c r="AT765" s="216" t="s">
        <v>238</v>
      </c>
      <c r="AU765" s="216" t="s">
        <v>85</v>
      </c>
      <c r="AV765" s="14" t="s">
        <v>85</v>
      </c>
      <c r="AW765" s="14" t="s">
        <v>35</v>
      </c>
      <c r="AX765" s="14" t="s">
        <v>82</v>
      </c>
      <c r="AY765" s="216" t="s">
        <v>228</v>
      </c>
    </row>
    <row r="766" spans="1:65" s="2" customFormat="1" ht="24.2" customHeight="1">
      <c r="A766" s="36"/>
      <c r="B766" s="37"/>
      <c r="C766" s="177" t="s">
        <v>556</v>
      </c>
      <c r="D766" s="177" t="s">
        <v>230</v>
      </c>
      <c r="E766" s="178" t="s">
        <v>1702</v>
      </c>
      <c r="F766" s="179" t="s">
        <v>1703</v>
      </c>
      <c r="G766" s="180" t="s">
        <v>510</v>
      </c>
      <c r="H766" s="181">
        <v>10</v>
      </c>
      <c r="I766" s="182"/>
      <c r="J766" s="183">
        <f>ROUND(I766*H766,2)</f>
        <v>0</v>
      </c>
      <c r="K766" s="179" t="s">
        <v>234</v>
      </c>
      <c r="L766" s="41"/>
      <c r="M766" s="184" t="s">
        <v>28</v>
      </c>
      <c r="N766" s="185" t="s">
        <v>45</v>
      </c>
      <c r="O766" s="66"/>
      <c r="P766" s="186">
        <f>O766*H766</f>
        <v>0</v>
      </c>
      <c r="Q766" s="186">
        <v>0.0001</v>
      </c>
      <c r="R766" s="186">
        <f>Q766*H766</f>
        <v>0.001</v>
      </c>
      <c r="S766" s="186">
        <v>0</v>
      </c>
      <c r="T766" s="187">
        <f>S766*H766</f>
        <v>0</v>
      </c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R766" s="188" t="s">
        <v>320</v>
      </c>
      <c r="AT766" s="188" t="s">
        <v>230</v>
      </c>
      <c r="AU766" s="188" t="s">
        <v>85</v>
      </c>
      <c r="AY766" s="19" t="s">
        <v>228</v>
      </c>
      <c r="BE766" s="189">
        <f>IF(N766="základní",J766,0)</f>
        <v>0</v>
      </c>
      <c r="BF766" s="189">
        <f>IF(N766="snížená",J766,0)</f>
        <v>0</v>
      </c>
      <c r="BG766" s="189">
        <f>IF(N766="zákl. přenesená",J766,0)</f>
        <v>0</v>
      </c>
      <c r="BH766" s="189">
        <f>IF(N766="sníž. přenesená",J766,0)</f>
        <v>0</v>
      </c>
      <c r="BI766" s="189">
        <f>IF(N766="nulová",J766,0)</f>
        <v>0</v>
      </c>
      <c r="BJ766" s="19" t="s">
        <v>82</v>
      </c>
      <c r="BK766" s="189">
        <f>ROUND(I766*H766,2)</f>
        <v>0</v>
      </c>
      <c r="BL766" s="19" t="s">
        <v>320</v>
      </c>
      <c r="BM766" s="188" t="s">
        <v>1704</v>
      </c>
    </row>
    <row r="767" spans="1:47" s="2" customFormat="1" ht="11.25">
      <c r="A767" s="36"/>
      <c r="B767" s="37"/>
      <c r="C767" s="38"/>
      <c r="D767" s="190" t="s">
        <v>236</v>
      </c>
      <c r="E767" s="38"/>
      <c r="F767" s="191" t="s">
        <v>1705</v>
      </c>
      <c r="G767" s="38"/>
      <c r="H767" s="38"/>
      <c r="I767" s="192"/>
      <c r="J767" s="38"/>
      <c r="K767" s="38"/>
      <c r="L767" s="41"/>
      <c r="M767" s="193"/>
      <c r="N767" s="194"/>
      <c r="O767" s="66"/>
      <c r="P767" s="66"/>
      <c r="Q767" s="66"/>
      <c r="R767" s="66"/>
      <c r="S767" s="66"/>
      <c r="T767" s="67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T767" s="19" t="s">
        <v>236</v>
      </c>
      <c r="AU767" s="19" t="s">
        <v>85</v>
      </c>
    </row>
    <row r="768" spans="2:51" s="13" customFormat="1" ht="11.25">
      <c r="B768" s="195"/>
      <c r="C768" s="196"/>
      <c r="D768" s="197" t="s">
        <v>238</v>
      </c>
      <c r="E768" s="198" t="s">
        <v>28</v>
      </c>
      <c r="F768" s="199" t="s">
        <v>1300</v>
      </c>
      <c r="G768" s="196"/>
      <c r="H768" s="198" t="s">
        <v>28</v>
      </c>
      <c r="I768" s="200"/>
      <c r="J768" s="196"/>
      <c r="K768" s="196"/>
      <c r="L768" s="201"/>
      <c r="M768" s="202"/>
      <c r="N768" s="203"/>
      <c r="O768" s="203"/>
      <c r="P768" s="203"/>
      <c r="Q768" s="203"/>
      <c r="R768" s="203"/>
      <c r="S768" s="203"/>
      <c r="T768" s="204"/>
      <c r="AT768" s="205" t="s">
        <v>238</v>
      </c>
      <c r="AU768" s="205" t="s">
        <v>85</v>
      </c>
      <c r="AV768" s="13" t="s">
        <v>82</v>
      </c>
      <c r="AW768" s="13" t="s">
        <v>35</v>
      </c>
      <c r="AX768" s="13" t="s">
        <v>74</v>
      </c>
      <c r="AY768" s="205" t="s">
        <v>228</v>
      </c>
    </row>
    <row r="769" spans="2:51" s="13" customFormat="1" ht="11.25">
      <c r="B769" s="195"/>
      <c r="C769" s="196"/>
      <c r="D769" s="197" t="s">
        <v>238</v>
      </c>
      <c r="E769" s="198" t="s">
        <v>28</v>
      </c>
      <c r="F769" s="199" t="s">
        <v>1546</v>
      </c>
      <c r="G769" s="196"/>
      <c r="H769" s="198" t="s">
        <v>28</v>
      </c>
      <c r="I769" s="200"/>
      <c r="J769" s="196"/>
      <c r="K769" s="196"/>
      <c r="L769" s="201"/>
      <c r="M769" s="202"/>
      <c r="N769" s="203"/>
      <c r="O769" s="203"/>
      <c r="P769" s="203"/>
      <c r="Q769" s="203"/>
      <c r="R769" s="203"/>
      <c r="S769" s="203"/>
      <c r="T769" s="204"/>
      <c r="AT769" s="205" t="s">
        <v>238</v>
      </c>
      <c r="AU769" s="205" t="s">
        <v>85</v>
      </c>
      <c r="AV769" s="13" t="s">
        <v>82</v>
      </c>
      <c r="AW769" s="13" t="s">
        <v>35</v>
      </c>
      <c r="AX769" s="13" t="s">
        <v>74</v>
      </c>
      <c r="AY769" s="205" t="s">
        <v>228</v>
      </c>
    </row>
    <row r="770" spans="2:51" s="14" customFormat="1" ht="11.25">
      <c r="B770" s="206"/>
      <c r="C770" s="207"/>
      <c r="D770" s="197" t="s">
        <v>238</v>
      </c>
      <c r="E770" s="208" t="s">
        <v>28</v>
      </c>
      <c r="F770" s="209" t="s">
        <v>85</v>
      </c>
      <c r="G770" s="207"/>
      <c r="H770" s="210">
        <v>2</v>
      </c>
      <c r="I770" s="211"/>
      <c r="J770" s="207"/>
      <c r="K770" s="207"/>
      <c r="L770" s="212"/>
      <c r="M770" s="213"/>
      <c r="N770" s="214"/>
      <c r="O770" s="214"/>
      <c r="P770" s="214"/>
      <c r="Q770" s="214"/>
      <c r="R770" s="214"/>
      <c r="S770" s="214"/>
      <c r="T770" s="215"/>
      <c r="AT770" s="216" t="s">
        <v>238</v>
      </c>
      <c r="AU770" s="216" t="s">
        <v>85</v>
      </c>
      <c r="AV770" s="14" t="s">
        <v>85</v>
      </c>
      <c r="AW770" s="14" t="s">
        <v>35</v>
      </c>
      <c r="AX770" s="14" t="s">
        <v>74</v>
      </c>
      <c r="AY770" s="216" t="s">
        <v>228</v>
      </c>
    </row>
    <row r="771" spans="2:51" s="13" customFormat="1" ht="11.25">
      <c r="B771" s="195"/>
      <c r="C771" s="196"/>
      <c r="D771" s="197" t="s">
        <v>238</v>
      </c>
      <c r="E771" s="198" t="s">
        <v>28</v>
      </c>
      <c r="F771" s="199" t="s">
        <v>1545</v>
      </c>
      <c r="G771" s="196"/>
      <c r="H771" s="198" t="s">
        <v>28</v>
      </c>
      <c r="I771" s="200"/>
      <c r="J771" s="196"/>
      <c r="K771" s="196"/>
      <c r="L771" s="201"/>
      <c r="M771" s="202"/>
      <c r="N771" s="203"/>
      <c r="O771" s="203"/>
      <c r="P771" s="203"/>
      <c r="Q771" s="203"/>
      <c r="R771" s="203"/>
      <c r="S771" s="203"/>
      <c r="T771" s="204"/>
      <c r="AT771" s="205" t="s">
        <v>238</v>
      </c>
      <c r="AU771" s="205" t="s">
        <v>85</v>
      </c>
      <c r="AV771" s="13" t="s">
        <v>82</v>
      </c>
      <c r="AW771" s="13" t="s">
        <v>35</v>
      </c>
      <c r="AX771" s="13" t="s">
        <v>74</v>
      </c>
      <c r="AY771" s="205" t="s">
        <v>228</v>
      </c>
    </row>
    <row r="772" spans="2:51" s="14" customFormat="1" ht="11.25">
      <c r="B772" s="206"/>
      <c r="C772" s="207"/>
      <c r="D772" s="197" t="s">
        <v>238</v>
      </c>
      <c r="E772" s="208" t="s">
        <v>28</v>
      </c>
      <c r="F772" s="209" t="s">
        <v>85</v>
      </c>
      <c r="G772" s="207"/>
      <c r="H772" s="210">
        <v>2</v>
      </c>
      <c r="I772" s="211"/>
      <c r="J772" s="207"/>
      <c r="K772" s="207"/>
      <c r="L772" s="212"/>
      <c r="M772" s="213"/>
      <c r="N772" s="214"/>
      <c r="O772" s="214"/>
      <c r="P772" s="214"/>
      <c r="Q772" s="214"/>
      <c r="R772" s="214"/>
      <c r="S772" s="214"/>
      <c r="T772" s="215"/>
      <c r="AT772" s="216" t="s">
        <v>238</v>
      </c>
      <c r="AU772" s="216" t="s">
        <v>85</v>
      </c>
      <c r="AV772" s="14" t="s">
        <v>85</v>
      </c>
      <c r="AW772" s="14" t="s">
        <v>35</v>
      </c>
      <c r="AX772" s="14" t="s">
        <v>74</v>
      </c>
      <c r="AY772" s="216" t="s">
        <v>228</v>
      </c>
    </row>
    <row r="773" spans="2:51" s="13" customFormat="1" ht="11.25">
      <c r="B773" s="195"/>
      <c r="C773" s="196"/>
      <c r="D773" s="197" t="s">
        <v>238</v>
      </c>
      <c r="E773" s="198" t="s">
        <v>28</v>
      </c>
      <c r="F773" s="199" t="s">
        <v>1304</v>
      </c>
      <c r="G773" s="196"/>
      <c r="H773" s="198" t="s">
        <v>28</v>
      </c>
      <c r="I773" s="200"/>
      <c r="J773" s="196"/>
      <c r="K773" s="196"/>
      <c r="L773" s="201"/>
      <c r="M773" s="202"/>
      <c r="N773" s="203"/>
      <c r="O773" s="203"/>
      <c r="P773" s="203"/>
      <c r="Q773" s="203"/>
      <c r="R773" s="203"/>
      <c r="S773" s="203"/>
      <c r="T773" s="204"/>
      <c r="AT773" s="205" t="s">
        <v>238</v>
      </c>
      <c r="AU773" s="205" t="s">
        <v>85</v>
      </c>
      <c r="AV773" s="13" t="s">
        <v>82</v>
      </c>
      <c r="AW773" s="13" t="s">
        <v>35</v>
      </c>
      <c r="AX773" s="13" t="s">
        <v>74</v>
      </c>
      <c r="AY773" s="205" t="s">
        <v>228</v>
      </c>
    </row>
    <row r="774" spans="2:51" s="14" customFormat="1" ht="11.25">
      <c r="B774" s="206"/>
      <c r="C774" s="207"/>
      <c r="D774" s="197" t="s">
        <v>238</v>
      </c>
      <c r="E774" s="208" t="s">
        <v>28</v>
      </c>
      <c r="F774" s="209" t="s">
        <v>85</v>
      </c>
      <c r="G774" s="207"/>
      <c r="H774" s="210">
        <v>2</v>
      </c>
      <c r="I774" s="211"/>
      <c r="J774" s="207"/>
      <c r="K774" s="207"/>
      <c r="L774" s="212"/>
      <c r="M774" s="213"/>
      <c r="N774" s="214"/>
      <c r="O774" s="214"/>
      <c r="P774" s="214"/>
      <c r="Q774" s="214"/>
      <c r="R774" s="214"/>
      <c r="S774" s="214"/>
      <c r="T774" s="215"/>
      <c r="AT774" s="216" t="s">
        <v>238</v>
      </c>
      <c r="AU774" s="216" t="s">
        <v>85</v>
      </c>
      <c r="AV774" s="14" t="s">
        <v>85</v>
      </c>
      <c r="AW774" s="14" t="s">
        <v>35</v>
      </c>
      <c r="AX774" s="14" t="s">
        <v>74</v>
      </c>
      <c r="AY774" s="216" t="s">
        <v>228</v>
      </c>
    </row>
    <row r="775" spans="2:51" s="13" customFormat="1" ht="11.25">
      <c r="B775" s="195"/>
      <c r="C775" s="196"/>
      <c r="D775" s="197" t="s">
        <v>238</v>
      </c>
      <c r="E775" s="198" t="s">
        <v>28</v>
      </c>
      <c r="F775" s="199" t="s">
        <v>1306</v>
      </c>
      <c r="G775" s="196"/>
      <c r="H775" s="198" t="s">
        <v>28</v>
      </c>
      <c r="I775" s="200"/>
      <c r="J775" s="196"/>
      <c r="K775" s="196"/>
      <c r="L775" s="201"/>
      <c r="M775" s="202"/>
      <c r="N775" s="203"/>
      <c r="O775" s="203"/>
      <c r="P775" s="203"/>
      <c r="Q775" s="203"/>
      <c r="R775" s="203"/>
      <c r="S775" s="203"/>
      <c r="T775" s="204"/>
      <c r="AT775" s="205" t="s">
        <v>238</v>
      </c>
      <c r="AU775" s="205" t="s">
        <v>85</v>
      </c>
      <c r="AV775" s="13" t="s">
        <v>82</v>
      </c>
      <c r="AW775" s="13" t="s">
        <v>35</v>
      </c>
      <c r="AX775" s="13" t="s">
        <v>74</v>
      </c>
      <c r="AY775" s="205" t="s">
        <v>228</v>
      </c>
    </row>
    <row r="776" spans="2:51" s="14" customFormat="1" ht="11.25">
      <c r="B776" s="206"/>
      <c r="C776" s="207"/>
      <c r="D776" s="197" t="s">
        <v>238</v>
      </c>
      <c r="E776" s="208" t="s">
        <v>28</v>
      </c>
      <c r="F776" s="209" t="s">
        <v>1706</v>
      </c>
      <c r="G776" s="207"/>
      <c r="H776" s="210">
        <v>4</v>
      </c>
      <c r="I776" s="211"/>
      <c r="J776" s="207"/>
      <c r="K776" s="207"/>
      <c r="L776" s="212"/>
      <c r="M776" s="213"/>
      <c r="N776" s="214"/>
      <c r="O776" s="214"/>
      <c r="P776" s="214"/>
      <c r="Q776" s="214"/>
      <c r="R776" s="214"/>
      <c r="S776" s="214"/>
      <c r="T776" s="215"/>
      <c r="AT776" s="216" t="s">
        <v>238</v>
      </c>
      <c r="AU776" s="216" t="s">
        <v>85</v>
      </c>
      <c r="AV776" s="14" t="s">
        <v>85</v>
      </c>
      <c r="AW776" s="14" t="s">
        <v>35</v>
      </c>
      <c r="AX776" s="14" t="s">
        <v>74</v>
      </c>
      <c r="AY776" s="216" t="s">
        <v>228</v>
      </c>
    </row>
    <row r="777" spans="2:51" s="15" customFormat="1" ht="11.25">
      <c r="B777" s="217"/>
      <c r="C777" s="218"/>
      <c r="D777" s="197" t="s">
        <v>238</v>
      </c>
      <c r="E777" s="219" t="s">
        <v>28</v>
      </c>
      <c r="F777" s="220" t="s">
        <v>241</v>
      </c>
      <c r="G777" s="218"/>
      <c r="H777" s="221">
        <v>10</v>
      </c>
      <c r="I777" s="222"/>
      <c r="J777" s="218"/>
      <c r="K777" s="218"/>
      <c r="L777" s="223"/>
      <c r="M777" s="224"/>
      <c r="N777" s="225"/>
      <c r="O777" s="225"/>
      <c r="P777" s="225"/>
      <c r="Q777" s="225"/>
      <c r="R777" s="225"/>
      <c r="S777" s="225"/>
      <c r="T777" s="226"/>
      <c r="AT777" s="227" t="s">
        <v>238</v>
      </c>
      <c r="AU777" s="227" t="s">
        <v>85</v>
      </c>
      <c r="AV777" s="15" t="s">
        <v>176</v>
      </c>
      <c r="AW777" s="15" t="s">
        <v>35</v>
      </c>
      <c r="AX777" s="15" t="s">
        <v>82</v>
      </c>
      <c r="AY777" s="227" t="s">
        <v>228</v>
      </c>
    </row>
    <row r="778" spans="1:65" s="2" customFormat="1" ht="37.9" customHeight="1">
      <c r="A778" s="36"/>
      <c r="B778" s="37"/>
      <c r="C778" s="177" t="s">
        <v>563</v>
      </c>
      <c r="D778" s="177" t="s">
        <v>230</v>
      </c>
      <c r="E778" s="178" t="s">
        <v>1707</v>
      </c>
      <c r="F778" s="179" t="s">
        <v>1708</v>
      </c>
      <c r="G778" s="180" t="s">
        <v>510</v>
      </c>
      <c r="H778" s="181">
        <v>4</v>
      </c>
      <c r="I778" s="182"/>
      <c r="J778" s="183">
        <f>ROUND(I778*H778,2)</f>
        <v>0</v>
      </c>
      <c r="K778" s="179" t="s">
        <v>234</v>
      </c>
      <c r="L778" s="41"/>
      <c r="M778" s="184" t="s">
        <v>28</v>
      </c>
      <c r="N778" s="185" t="s">
        <v>45</v>
      </c>
      <c r="O778" s="66"/>
      <c r="P778" s="186">
        <f>O778*H778</f>
        <v>0</v>
      </c>
      <c r="Q778" s="186">
        <v>0</v>
      </c>
      <c r="R778" s="186">
        <f>Q778*H778</f>
        <v>0</v>
      </c>
      <c r="S778" s="186">
        <v>0</v>
      </c>
      <c r="T778" s="187">
        <f>S778*H778</f>
        <v>0</v>
      </c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R778" s="188" t="s">
        <v>320</v>
      </c>
      <c r="AT778" s="188" t="s">
        <v>230</v>
      </c>
      <c r="AU778" s="188" t="s">
        <v>85</v>
      </c>
      <c r="AY778" s="19" t="s">
        <v>228</v>
      </c>
      <c r="BE778" s="189">
        <f>IF(N778="základní",J778,0)</f>
        <v>0</v>
      </c>
      <c r="BF778" s="189">
        <f>IF(N778="snížená",J778,0)</f>
        <v>0</v>
      </c>
      <c r="BG778" s="189">
        <f>IF(N778="zákl. přenesená",J778,0)</f>
        <v>0</v>
      </c>
      <c r="BH778" s="189">
        <f>IF(N778="sníž. přenesená",J778,0)</f>
        <v>0</v>
      </c>
      <c r="BI778" s="189">
        <f>IF(N778="nulová",J778,0)</f>
        <v>0</v>
      </c>
      <c r="BJ778" s="19" t="s">
        <v>82</v>
      </c>
      <c r="BK778" s="189">
        <f>ROUND(I778*H778,2)</f>
        <v>0</v>
      </c>
      <c r="BL778" s="19" t="s">
        <v>320</v>
      </c>
      <c r="BM778" s="188" t="s">
        <v>1709</v>
      </c>
    </row>
    <row r="779" spans="1:47" s="2" customFormat="1" ht="11.25">
      <c r="A779" s="36"/>
      <c r="B779" s="37"/>
      <c r="C779" s="38"/>
      <c r="D779" s="190" t="s">
        <v>236</v>
      </c>
      <c r="E779" s="38"/>
      <c r="F779" s="191" t="s">
        <v>1710</v>
      </c>
      <c r="G779" s="38"/>
      <c r="H779" s="38"/>
      <c r="I779" s="192"/>
      <c r="J779" s="38"/>
      <c r="K779" s="38"/>
      <c r="L779" s="41"/>
      <c r="M779" s="193"/>
      <c r="N779" s="194"/>
      <c r="O779" s="66"/>
      <c r="P779" s="66"/>
      <c r="Q779" s="66"/>
      <c r="R779" s="66"/>
      <c r="S779" s="66"/>
      <c r="T779" s="67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T779" s="19" t="s">
        <v>236</v>
      </c>
      <c r="AU779" s="19" t="s">
        <v>85</v>
      </c>
    </row>
    <row r="780" spans="2:51" s="13" customFormat="1" ht="11.25">
      <c r="B780" s="195"/>
      <c r="C780" s="196"/>
      <c r="D780" s="197" t="s">
        <v>238</v>
      </c>
      <c r="E780" s="198" t="s">
        <v>28</v>
      </c>
      <c r="F780" s="199" t="s">
        <v>1300</v>
      </c>
      <c r="G780" s="196"/>
      <c r="H780" s="198" t="s">
        <v>28</v>
      </c>
      <c r="I780" s="200"/>
      <c r="J780" s="196"/>
      <c r="K780" s="196"/>
      <c r="L780" s="201"/>
      <c r="M780" s="202"/>
      <c r="N780" s="203"/>
      <c r="O780" s="203"/>
      <c r="P780" s="203"/>
      <c r="Q780" s="203"/>
      <c r="R780" s="203"/>
      <c r="S780" s="203"/>
      <c r="T780" s="204"/>
      <c r="AT780" s="205" t="s">
        <v>238</v>
      </c>
      <c r="AU780" s="205" t="s">
        <v>85</v>
      </c>
      <c r="AV780" s="13" t="s">
        <v>82</v>
      </c>
      <c r="AW780" s="13" t="s">
        <v>35</v>
      </c>
      <c r="AX780" s="13" t="s">
        <v>74</v>
      </c>
      <c r="AY780" s="205" t="s">
        <v>228</v>
      </c>
    </row>
    <row r="781" spans="2:51" s="14" customFormat="1" ht="11.25">
      <c r="B781" s="206"/>
      <c r="C781" s="207"/>
      <c r="D781" s="197" t="s">
        <v>238</v>
      </c>
      <c r="E781" s="208" t="s">
        <v>28</v>
      </c>
      <c r="F781" s="209" t="s">
        <v>85</v>
      </c>
      <c r="G781" s="207"/>
      <c r="H781" s="210">
        <v>2</v>
      </c>
      <c r="I781" s="211"/>
      <c r="J781" s="207"/>
      <c r="K781" s="207"/>
      <c r="L781" s="212"/>
      <c r="M781" s="213"/>
      <c r="N781" s="214"/>
      <c r="O781" s="214"/>
      <c r="P781" s="214"/>
      <c r="Q781" s="214"/>
      <c r="R781" s="214"/>
      <c r="S781" s="214"/>
      <c r="T781" s="215"/>
      <c r="AT781" s="216" t="s">
        <v>238</v>
      </c>
      <c r="AU781" s="216" t="s">
        <v>85</v>
      </c>
      <c r="AV781" s="14" t="s">
        <v>85</v>
      </c>
      <c r="AW781" s="14" t="s">
        <v>35</v>
      </c>
      <c r="AX781" s="14" t="s">
        <v>74</v>
      </c>
      <c r="AY781" s="216" t="s">
        <v>228</v>
      </c>
    </row>
    <row r="782" spans="2:51" s="13" customFormat="1" ht="11.25">
      <c r="B782" s="195"/>
      <c r="C782" s="196"/>
      <c r="D782" s="197" t="s">
        <v>238</v>
      </c>
      <c r="E782" s="198" t="s">
        <v>28</v>
      </c>
      <c r="F782" s="199" t="s">
        <v>1343</v>
      </c>
      <c r="G782" s="196"/>
      <c r="H782" s="198" t="s">
        <v>28</v>
      </c>
      <c r="I782" s="200"/>
      <c r="J782" s="196"/>
      <c r="K782" s="196"/>
      <c r="L782" s="201"/>
      <c r="M782" s="202"/>
      <c r="N782" s="203"/>
      <c r="O782" s="203"/>
      <c r="P782" s="203"/>
      <c r="Q782" s="203"/>
      <c r="R782" s="203"/>
      <c r="S782" s="203"/>
      <c r="T782" s="204"/>
      <c r="AT782" s="205" t="s">
        <v>238</v>
      </c>
      <c r="AU782" s="205" t="s">
        <v>85</v>
      </c>
      <c r="AV782" s="13" t="s">
        <v>82</v>
      </c>
      <c r="AW782" s="13" t="s">
        <v>35</v>
      </c>
      <c r="AX782" s="13" t="s">
        <v>74</v>
      </c>
      <c r="AY782" s="205" t="s">
        <v>228</v>
      </c>
    </row>
    <row r="783" spans="2:51" s="14" customFormat="1" ht="11.25">
      <c r="B783" s="206"/>
      <c r="C783" s="207"/>
      <c r="D783" s="197" t="s">
        <v>238</v>
      </c>
      <c r="E783" s="208" t="s">
        <v>28</v>
      </c>
      <c r="F783" s="209" t="s">
        <v>85</v>
      </c>
      <c r="G783" s="207"/>
      <c r="H783" s="210">
        <v>2</v>
      </c>
      <c r="I783" s="211"/>
      <c r="J783" s="207"/>
      <c r="K783" s="207"/>
      <c r="L783" s="212"/>
      <c r="M783" s="213"/>
      <c r="N783" s="214"/>
      <c r="O783" s="214"/>
      <c r="P783" s="214"/>
      <c r="Q783" s="214"/>
      <c r="R783" s="214"/>
      <c r="S783" s="214"/>
      <c r="T783" s="215"/>
      <c r="AT783" s="216" t="s">
        <v>238</v>
      </c>
      <c r="AU783" s="216" t="s">
        <v>85</v>
      </c>
      <c r="AV783" s="14" t="s">
        <v>85</v>
      </c>
      <c r="AW783" s="14" t="s">
        <v>35</v>
      </c>
      <c r="AX783" s="14" t="s">
        <v>74</v>
      </c>
      <c r="AY783" s="216" t="s">
        <v>228</v>
      </c>
    </row>
    <row r="784" spans="2:51" s="15" customFormat="1" ht="11.25">
      <c r="B784" s="217"/>
      <c r="C784" s="218"/>
      <c r="D784" s="197" t="s">
        <v>238</v>
      </c>
      <c r="E784" s="219" t="s">
        <v>28</v>
      </c>
      <c r="F784" s="220" t="s">
        <v>241</v>
      </c>
      <c r="G784" s="218"/>
      <c r="H784" s="221">
        <v>4</v>
      </c>
      <c r="I784" s="222"/>
      <c r="J784" s="218"/>
      <c r="K784" s="218"/>
      <c r="L784" s="223"/>
      <c r="M784" s="224"/>
      <c r="N784" s="225"/>
      <c r="O784" s="225"/>
      <c r="P784" s="225"/>
      <c r="Q784" s="225"/>
      <c r="R784" s="225"/>
      <c r="S784" s="225"/>
      <c r="T784" s="226"/>
      <c r="AT784" s="227" t="s">
        <v>238</v>
      </c>
      <c r="AU784" s="227" t="s">
        <v>85</v>
      </c>
      <c r="AV784" s="15" t="s">
        <v>176</v>
      </c>
      <c r="AW784" s="15" t="s">
        <v>35</v>
      </c>
      <c r="AX784" s="15" t="s">
        <v>82</v>
      </c>
      <c r="AY784" s="227" t="s">
        <v>228</v>
      </c>
    </row>
    <row r="785" spans="1:65" s="2" customFormat="1" ht="16.5" customHeight="1">
      <c r="A785" s="36"/>
      <c r="B785" s="37"/>
      <c r="C785" s="177" t="s">
        <v>812</v>
      </c>
      <c r="D785" s="177" t="s">
        <v>230</v>
      </c>
      <c r="E785" s="178" t="s">
        <v>1711</v>
      </c>
      <c r="F785" s="179" t="s">
        <v>1712</v>
      </c>
      <c r="G785" s="180" t="s">
        <v>323</v>
      </c>
      <c r="H785" s="181">
        <v>7.43</v>
      </c>
      <c r="I785" s="182"/>
      <c r="J785" s="183">
        <f>ROUND(I785*H785,2)</f>
        <v>0</v>
      </c>
      <c r="K785" s="179" t="s">
        <v>234</v>
      </c>
      <c r="L785" s="41"/>
      <c r="M785" s="184" t="s">
        <v>28</v>
      </c>
      <c r="N785" s="185" t="s">
        <v>45</v>
      </c>
      <c r="O785" s="66"/>
      <c r="P785" s="186">
        <f>O785*H785</f>
        <v>0</v>
      </c>
      <c r="Q785" s="186">
        <v>0</v>
      </c>
      <c r="R785" s="186">
        <f>Q785*H785</f>
        <v>0</v>
      </c>
      <c r="S785" s="186">
        <v>0.00028</v>
      </c>
      <c r="T785" s="187">
        <f>S785*H785</f>
        <v>0.0020803999999999996</v>
      </c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R785" s="188" t="s">
        <v>320</v>
      </c>
      <c r="AT785" s="188" t="s">
        <v>230</v>
      </c>
      <c r="AU785" s="188" t="s">
        <v>85</v>
      </c>
      <c r="AY785" s="19" t="s">
        <v>228</v>
      </c>
      <c r="BE785" s="189">
        <f>IF(N785="základní",J785,0)</f>
        <v>0</v>
      </c>
      <c r="BF785" s="189">
        <f>IF(N785="snížená",J785,0)</f>
        <v>0</v>
      </c>
      <c r="BG785" s="189">
        <f>IF(N785="zákl. přenesená",J785,0)</f>
        <v>0</v>
      </c>
      <c r="BH785" s="189">
        <f>IF(N785="sníž. přenesená",J785,0)</f>
        <v>0</v>
      </c>
      <c r="BI785" s="189">
        <f>IF(N785="nulová",J785,0)</f>
        <v>0</v>
      </c>
      <c r="BJ785" s="19" t="s">
        <v>82</v>
      </c>
      <c r="BK785" s="189">
        <f>ROUND(I785*H785,2)</f>
        <v>0</v>
      </c>
      <c r="BL785" s="19" t="s">
        <v>320</v>
      </c>
      <c r="BM785" s="188" t="s">
        <v>1713</v>
      </c>
    </row>
    <row r="786" spans="1:47" s="2" customFormat="1" ht="11.25">
      <c r="A786" s="36"/>
      <c r="B786" s="37"/>
      <c r="C786" s="38"/>
      <c r="D786" s="190" t="s">
        <v>236</v>
      </c>
      <c r="E786" s="38"/>
      <c r="F786" s="191" t="s">
        <v>1714</v>
      </c>
      <c r="G786" s="38"/>
      <c r="H786" s="38"/>
      <c r="I786" s="192"/>
      <c r="J786" s="38"/>
      <c r="K786" s="38"/>
      <c r="L786" s="41"/>
      <c r="M786" s="193"/>
      <c r="N786" s="194"/>
      <c r="O786" s="66"/>
      <c r="P786" s="66"/>
      <c r="Q786" s="66"/>
      <c r="R786" s="66"/>
      <c r="S786" s="66"/>
      <c r="T786" s="67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T786" s="19" t="s">
        <v>236</v>
      </c>
      <c r="AU786" s="19" t="s">
        <v>85</v>
      </c>
    </row>
    <row r="787" spans="2:51" s="13" customFormat="1" ht="11.25">
      <c r="B787" s="195"/>
      <c r="C787" s="196"/>
      <c r="D787" s="197" t="s">
        <v>238</v>
      </c>
      <c r="E787" s="198" t="s">
        <v>28</v>
      </c>
      <c r="F787" s="199" t="s">
        <v>1300</v>
      </c>
      <c r="G787" s="196"/>
      <c r="H787" s="198" t="s">
        <v>28</v>
      </c>
      <c r="I787" s="200"/>
      <c r="J787" s="196"/>
      <c r="K787" s="196"/>
      <c r="L787" s="201"/>
      <c r="M787" s="202"/>
      <c r="N787" s="203"/>
      <c r="O787" s="203"/>
      <c r="P787" s="203"/>
      <c r="Q787" s="203"/>
      <c r="R787" s="203"/>
      <c r="S787" s="203"/>
      <c r="T787" s="204"/>
      <c r="AT787" s="205" t="s">
        <v>238</v>
      </c>
      <c r="AU787" s="205" t="s">
        <v>85</v>
      </c>
      <c r="AV787" s="13" t="s">
        <v>82</v>
      </c>
      <c r="AW787" s="13" t="s">
        <v>35</v>
      </c>
      <c r="AX787" s="13" t="s">
        <v>74</v>
      </c>
      <c r="AY787" s="205" t="s">
        <v>228</v>
      </c>
    </row>
    <row r="788" spans="2:51" s="14" customFormat="1" ht="11.25">
      <c r="B788" s="206"/>
      <c r="C788" s="207"/>
      <c r="D788" s="197" t="s">
        <v>238</v>
      </c>
      <c r="E788" s="208" t="s">
        <v>28</v>
      </c>
      <c r="F788" s="209" t="s">
        <v>1715</v>
      </c>
      <c r="G788" s="207"/>
      <c r="H788" s="210">
        <v>7.43</v>
      </c>
      <c r="I788" s="211"/>
      <c r="J788" s="207"/>
      <c r="K788" s="207"/>
      <c r="L788" s="212"/>
      <c r="M788" s="213"/>
      <c r="N788" s="214"/>
      <c r="O788" s="214"/>
      <c r="P788" s="214"/>
      <c r="Q788" s="214"/>
      <c r="R788" s="214"/>
      <c r="S788" s="214"/>
      <c r="T788" s="215"/>
      <c r="AT788" s="216" t="s">
        <v>238</v>
      </c>
      <c r="AU788" s="216" t="s">
        <v>85</v>
      </c>
      <c r="AV788" s="14" t="s">
        <v>85</v>
      </c>
      <c r="AW788" s="14" t="s">
        <v>35</v>
      </c>
      <c r="AX788" s="14" t="s">
        <v>74</v>
      </c>
      <c r="AY788" s="216" t="s">
        <v>228</v>
      </c>
    </row>
    <row r="789" spans="2:51" s="15" customFormat="1" ht="11.25">
      <c r="B789" s="217"/>
      <c r="C789" s="218"/>
      <c r="D789" s="197" t="s">
        <v>238</v>
      </c>
      <c r="E789" s="219" t="s">
        <v>28</v>
      </c>
      <c r="F789" s="220" t="s">
        <v>241</v>
      </c>
      <c r="G789" s="218"/>
      <c r="H789" s="221">
        <v>7.43</v>
      </c>
      <c r="I789" s="222"/>
      <c r="J789" s="218"/>
      <c r="K789" s="218"/>
      <c r="L789" s="223"/>
      <c r="M789" s="224"/>
      <c r="N789" s="225"/>
      <c r="O789" s="225"/>
      <c r="P789" s="225"/>
      <c r="Q789" s="225"/>
      <c r="R789" s="225"/>
      <c r="S789" s="225"/>
      <c r="T789" s="226"/>
      <c r="AT789" s="227" t="s">
        <v>238</v>
      </c>
      <c r="AU789" s="227" t="s">
        <v>85</v>
      </c>
      <c r="AV789" s="15" t="s">
        <v>176</v>
      </c>
      <c r="AW789" s="15" t="s">
        <v>35</v>
      </c>
      <c r="AX789" s="15" t="s">
        <v>82</v>
      </c>
      <c r="AY789" s="227" t="s">
        <v>228</v>
      </c>
    </row>
    <row r="790" spans="1:65" s="2" customFormat="1" ht="24.2" customHeight="1">
      <c r="A790" s="36"/>
      <c r="B790" s="37"/>
      <c r="C790" s="177" t="s">
        <v>817</v>
      </c>
      <c r="D790" s="177" t="s">
        <v>230</v>
      </c>
      <c r="E790" s="178" t="s">
        <v>1716</v>
      </c>
      <c r="F790" s="179" t="s">
        <v>1717</v>
      </c>
      <c r="G790" s="180" t="s">
        <v>510</v>
      </c>
      <c r="H790" s="181">
        <v>5</v>
      </c>
      <c r="I790" s="182"/>
      <c r="J790" s="183">
        <f>ROUND(I790*H790,2)</f>
        <v>0</v>
      </c>
      <c r="K790" s="179" t="s">
        <v>234</v>
      </c>
      <c r="L790" s="41"/>
      <c r="M790" s="184" t="s">
        <v>28</v>
      </c>
      <c r="N790" s="185" t="s">
        <v>45</v>
      </c>
      <c r="O790" s="66"/>
      <c r="P790" s="186">
        <f>O790*H790</f>
        <v>0</v>
      </c>
      <c r="Q790" s="186">
        <v>0</v>
      </c>
      <c r="R790" s="186">
        <f>Q790*H790</f>
        <v>0</v>
      </c>
      <c r="S790" s="186">
        <v>0</v>
      </c>
      <c r="T790" s="187">
        <f>S790*H790</f>
        <v>0</v>
      </c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R790" s="188" t="s">
        <v>320</v>
      </c>
      <c r="AT790" s="188" t="s">
        <v>230</v>
      </c>
      <c r="AU790" s="188" t="s">
        <v>85</v>
      </c>
      <c r="AY790" s="19" t="s">
        <v>228</v>
      </c>
      <c r="BE790" s="189">
        <f>IF(N790="základní",J790,0)</f>
        <v>0</v>
      </c>
      <c r="BF790" s="189">
        <f>IF(N790="snížená",J790,0)</f>
        <v>0</v>
      </c>
      <c r="BG790" s="189">
        <f>IF(N790="zákl. přenesená",J790,0)</f>
        <v>0</v>
      </c>
      <c r="BH790" s="189">
        <f>IF(N790="sníž. přenesená",J790,0)</f>
        <v>0</v>
      </c>
      <c r="BI790" s="189">
        <f>IF(N790="nulová",J790,0)</f>
        <v>0</v>
      </c>
      <c r="BJ790" s="19" t="s">
        <v>82</v>
      </c>
      <c r="BK790" s="189">
        <f>ROUND(I790*H790,2)</f>
        <v>0</v>
      </c>
      <c r="BL790" s="19" t="s">
        <v>320</v>
      </c>
      <c r="BM790" s="188" t="s">
        <v>1718</v>
      </c>
    </row>
    <row r="791" spans="1:47" s="2" customFormat="1" ht="11.25">
      <c r="A791" s="36"/>
      <c r="B791" s="37"/>
      <c r="C791" s="38"/>
      <c r="D791" s="190" t="s">
        <v>236</v>
      </c>
      <c r="E791" s="38"/>
      <c r="F791" s="191" t="s">
        <v>1719</v>
      </c>
      <c r="G791" s="38"/>
      <c r="H791" s="38"/>
      <c r="I791" s="192"/>
      <c r="J791" s="38"/>
      <c r="K791" s="38"/>
      <c r="L791" s="41"/>
      <c r="M791" s="193"/>
      <c r="N791" s="194"/>
      <c r="O791" s="66"/>
      <c r="P791" s="66"/>
      <c r="Q791" s="66"/>
      <c r="R791" s="66"/>
      <c r="S791" s="66"/>
      <c r="T791" s="67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T791" s="19" t="s">
        <v>236</v>
      </c>
      <c r="AU791" s="19" t="s">
        <v>85</v>
      </c>
    </row>
    <row r="792" spans="2:51" s="13" customFormat="1" ht="11.25">
      <c r="B792" s="195"/>
      <c r="C792" s="196"/>
      <c r="D792" s="197" t="s">
        <v>238</v>
      </c>
      <c r="E792" s="198" t="s">
        <v>28</v>
      </c>
      <c r="F792" s="199" t="s">
        <v>1300</v>
      </c>
      <c r="G792" s="196"/>
      <c r="H792" s="198" t="s">
        <v>28</v>
      </c>
      <c r="I792" s="200"/>
      <c r="J792" s="196"/>
      <c r="K792" s="196"/>
      <c r="L792" s="201"/>
      <c r="M792" s="202"/>
      <c r="N792" s="203"/>
      <c r="O792" s="203"/>
      <c r="P792" s="203"/>
      <c r="Q792" s="203"/>
      <c r="R792" s="203"/>
      <c r="S792" s="203"/>
      <c r="T792" s="204"/>
      <c r="AT792" s="205" t="s">
        <v>238</v>
      </c>
      <c r="AU792" s="205" t="s">
        <v>85</v>
      </c>
      <c r="AV792" s="13" t="s">
        <v>82</v>
      </c>
      <c r="AW792" s="13" t="s">
        <v>35</v>
      </c>
      <c r="AX792" s="13" t="s">
        <v>74</v>
      </c>
      <c r="AY792" s="205" t="s">
        <v>228</v>
      </c>
    </row>
    <row r="793" spans="2:51" s="13" customFormat="1" ht="11.25">
      <c r="B793" s="195"/>
      <c r="C793" s="196"/>
      <c r="D793" s="197" t="s">
        <v>238</v>
      </c>
      <c r="E793" s="198" t="s">
        <v>28</v>
      </c>
      <c r="F793" s="199" t="s">
        <v>1720</v>
      </c>
      <c r="G793" s="196"/>
      <c r="H793" s="198" t="s">
        <v>28</v>
      </c>
      <c r="I793" s="200"/>
      <c r="J793" s="196"/>
      <c r="K793" s="196"/>
      <c r="L793" s="201"/>
      <c r="M793" s="202"/>
      <c r="N793" s="203"/>
      <c r="O793" s="203"/>
      <c r="P793" s="203"/>
      <c r="Q793" s="203"/>
      <c r="R793" s="203"/>
      <c r="S793" s="203"/>
      <c r="T793" s="204"/>
      <c r="AT793" s="205" t="s">
        <v>238</v>
      </c>
      <c r="AU793" s="205" t="s">
        <v>85</v>
      </c>
      <c r="AV793" s="13" t="s">
        <v>82</v>
      </c>
      <c r="AW793" s="13" t="s">
        <v>35</v>
      </c>
      <c r="AX793" s="13" t="s">
        <v>74</v>
      </c>
      <c r="AY793" s="205" t="s">
        <v>228</v>
      </c>
    </row>
    <row r="794" spans="2:51" s="14" customFormat="1" ht="11.25">
      <c r="B794" s="206"/>
      <c r="C794" s="207"/>
      <c r="D794" s="197" t="s">
        <v>238</v>
      </c>
      <c r="E794" s="208" t="s">
        <v>28</v>
      </c>
      <c r="F794" s="209" t="s">
        <v>85</v>
      </c>
      <c r="G794" s="207"/>
      <c r="H794" s="210">
        <v>2</v>
      </c>
      <c r="I794" s="211"/>
      <c r="J794" s="207"/>
      <c r="K794" s="207"/>
      <c r="L794" s="212"/>
      <c r="M794" s="213"/>
      <c r="N794" s="214"/>
      <c r="O794" s="214"/>
      <c r="P794" s="214"/>
      <c r="Q794" s="214"/>
      <c r="R794" s="214"/>
      <c r="S794" s="214"/>
      <c r="T794" s="215"/>
      <c r="AT794" s="216" t="s">
        <v>238</v>
      </c>
      <c r="AU794" s="216" t="s">
        <v>85</v>
      </c>
      <c r="AV794" s="14" t="s">
        <v>85</v>
      </c>
      <c r="AW794" s="14" t="s">
        <v>35</v>
      </c>
      <c r="AX794" s="14" t="s">
        <v>74</v>
      </c>
      <c r="AY794" s="216" t="s">
        <v>228</v>
      </c>
    </row>
    <row r="795" spans="2:51" s="13" customFormat="1" ht="11.25">
      <c r="B795" s="195"/>
      <c r="C795" s="196"/>
      <c r="D795" s="197" t="s">
        <v>238</v>
      </c>
      <c r="E795" s="198" t="s">
        <v>28</v>
      </c>
      <c r="F795" s="199" t="s">
        <v>1343</v>
      </c>
      <c r="G795" s="196"/>
      <c r="H795" s="198" t="s">
        <v>28</v>
      </c>
      <c r="I795" s="200"/>
      <c r="J795" s="196"/>
      <c r="K795" s="196"/>
      <c r="L795" s="201"/>
      <c r="M795" s="202"/>
      <c r="N795" s="203"/>
      <c r="O795" s="203"/>
      <c r="P795" s="203"/>
      <c r="Q795" s="203"/>
      <c r="R795" s="203"/>
      <c r="S795" s="203"/>
      <c r="T795" s="204"/>
      <c r="AT795" s="205" t="s">
        <v>238</v>
      </c>
      <c r="AU795" s="205" t="s">
        <v>85</v>
      </c>
      <c r="AV795" s="13" t="s">
        <v>82</v>
      </c>
      <c r="AW795" s="13" t="s">
        <v>35</v>
      </c>
      <c r="AX795" s="13" t="s">
        <v>74</v>
      </c>
      <c r="AY795" s="205" t="s">
        <v>228</v>
      </c>
    </row>
    <row r="796" spans="2:51" s="14" customFormat="1" ht="11.25">
      <c r="B796" s="206"/>
      <c r="C796" s="207"/>
      <c r="D796" s="197" t="s">
        <v>238</v>
      </c>
      <c r="E796" s="208" t="s">
        <v>28</v>
      </c>
      <c r="F796" s="209" t="s">
        <v>85</v>
      </c>
      <c r="G796" s="207"/>
      <c r="H796" s="210">
        <v>2</v>
      </c>
      <c r="I796" s="211"/>
      <c r="J796" s="207"/>
      <c r="K796" s="207"/>
      <c r="L796" s="212"/>
      <c r="M796" s="213"/>
      <c r="N796" s="214"/>
      <c r="O796" s="214"/>
      <c r="P796" s="214"/>
      <c r="Q796" s="214"/>
      <c r="R796" s="214"/>
      <c r="S796" s="214"/>
      <c r="T796" s="215"/>
      <c r="AT796" s="216" t="s">
        <v>238</v>
      </c>
      <c r="AU796" s="216" t="s">
        <v>85</v>
      </c>
      <c r="AV796" s="14" t="s">
        <v>85</v>
      </c>
      <c r="AW796" s="14" t="s">
        <v>35</v>
      </c>
      <c r="AX796" s="14" t="s">
        <v>74</v>
      </c>
      <c r="AY796" s="216" t="s">
        <v>228</v>
      </c>
    </row>
    <row r="797" spans="2:51" s="13" customFormat="1" ht="11.25">
      <c r="B797" s="195"/>
      <c r="C797" s="196"/>
      <c r="D797" s="197" t="s">
        <v>238</v>
      </c>
      <c r="E797" s="198" t="s">
        <v>28</v>
      </c>
      <c r="F797" s="199" t="s">
        <v>1304</v>
      </c>
      <c r="G797" s="196"/>
      <c r="H797" s="198" t="s">
        <v>28</v>
      </c>
      <c r="I797" s="200"/>
      <c r="J797" s="196"/>
      <c r="K797" s="196"/>
      <c r="L797" s="201"/>
      <c r="M797" s="202"/>
      <c r="N797" s="203"/>
      <c r="O797" s="203"/>
      <c r="P797" s="203"/>
      <c r="Q797" s="203"/>
      <c r="R797" s="203"/>
      <c r="S797" s="203"/>
      <c r="T797" s="204"/>
      <c r="AT797" s="205" t="s">
        <v>238</v>
      </c>
      <c r="AU797" s="205" t="s">
        <v>85</v>
      </c>
      <c r="AV797" s="13" t="s">
        <v>82</v>
      </c>
      <c r="AW797" s="13" t="s">
        <v>35</v>
      </c>
      <c r="AX797" s="13" t="s">
        <v>74</v>
      </c>
      <c r="AY797" s="205" t="s">
        <v>228</v>
      </c>
    </row>
    <row r="798" spans="2:51" s="14" customFormat="1" ht="11.25">
      <c r="B798" s="206"/>
      <c r="C798" s="207"/>
      <c r="D798" s="197" t="s">
        <v>238</v>
      </c>
      <c r="E798" s="208" t="s">
        <v>28</v>
      </c>
      <c r="F798" s="209" t="s">
        <v>82</v>
      </c>
      <c r="G798" s="207"/>
      <c r="H798" s="210">
        <v>1</v>
      </c>
      <c r="I798" s="211"/>
      <c r="J798" s="207"/>
      <c r="K798" s="207"/>
      <c r="L798" s="212"/>
      <c r="M798" s="213"/>
      <c r="N798" s="214"/>
      <c r="O798" s="214"/>
      <c r="P798" s="214"/>
      <c r="Q798" s="214"/>
      <c r="R798" s="214"/>
      <c r="S798" s="214"/>
      <c r="T798" s="215"/>
      <c r="AT798" s="216" t="s">
        <v>238</v>
      </c>
      <c r="AU798" s="216" t="s">
        <v>85</v>
      </c>
      <c r="AV798" s="14" t="s">
        <v>85</v>
      </c>
      <c r="AW798" s="14" t="s">
        <v>35</v>
      </c>
      <c r="AX798" s="14" t="s">
        <v>74</v>
      </c>
      <c r="AY798" s="216" t="s">
        <v>228</v>
      </c>
    </row>
    <row r="799" spans="2:51" s="15" customFormat="1" ht="11.25">
      <c r="B799" s="217"/>
      <c r="C799" s="218"/>
      <c r="D799" s="197" t="s">
        <v>238</v>
      </c>
      <c r="E799" s="219" t="s">
        <v>28</v>
      </c>
      <c r="F799" s="220" t="s">
        <v>241</v>
      </c>
      <c r="G799" s="218"/>
      <c r="H799" s="221">
        <v>5</v>
      </c>
      <c r="I799" s="222"/>
      <c r="J799" s="218"/>
      <c r="K799" s="218"/>
      <c r="L799" s="223"/>
      <c r="M799" s="224"/>
      <c r="N799" s="225"/>
      <c r="O799" s="225"/>
      <c r="P799" s="225"/>
      <c r="Q799" s="225"/>
      <c r="R799" s="225"/>
      <c r="S799" s="225"/>
      <c r="T799" s="226"/>
      <c r="AT799" s="227" t="s">
        <v>238</v>
      </c>
      <c r="AU799" s="227" t="s">
        <v>85</v>
      </c>
      <c r="AV799" s="15" t="s">
        <v>176</v>
      </c>
      <c r="AW799" s="15" t="s">
        <v>35</v>
      </c>
      <c r="AX799" s="15" t="s">
        <v>82</v>
      </c>
      <c r="AY799" s="227" t="s">
        <v>228</v>
      </c>
    </row>
    <row r="800" spans="1:65" s="2" customFormat="1" ht="24.2" customHeight="1">
      <c r="A800" s="36"/>
      <c r="B800" s="37"/>
      <c r="C800" s="177" t="s">
        <v>822</v>
      </c>
      <c r="D800" s="177" t="s">
        <v>230</v>
      </c>
      <c r="E800" s="178" t="s">
        <v>1721</v>
      </c>
      <c r="F800" s="179" t="s">
        <v>1722</v>
      </c>
      <c r="G800" s="180" t="s">
        <v>510</v>
      </c>
      <c r="H800" s="181">
        <v>3</v>
      </c>
      <c r="I800" s="182"/>
      <c r="J800" s="183">
        <f>ROUND(I800*H800,2)</f>
        <v>0</v>
      </c>
      <c r="K800" s="179" t="s">
        <v>234</v>
      </c>
      <c r="L800" s="41"/>
      <c r="M800" s="184" t="s">
        <v>28</v>
      </c>
      <c r="N800" s="185" t="s">
        <v>45</v>
      </c>
      <c r="O800" s="66"/>
      <c r="P800" s="186">
        <f>O800*H800</f>
        <v>0</v>
      </c>
      <c r="Q800" s="186">
        <v>0</v>
      </c>
      <c r="R800" s="186">
        <f>Q800*H800</f>
        <v>0</v>
      </c>
      <c r="S800" s="186">
        <v>0</v>
      </c>
      <c r="T800" s="187">
        <f>S800*H800</f>
        <v>0</v>
      </c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R800" s="188" t="s">
        <v>320</v>
      </c>
      <c r="AT800" s="188" t="s">
        <v>230</v>
      </c>
      <c r="AU800" s="188" t="s">
        <v>85</v>
      </c>
      <c r="AY800" s="19" t="s">
        <v>228</v>
      </c>
      <c r="BE800" s="189">
        <f>IF(N800="základní",J800,0)</f>
        <v>0</v>
      </c>
      <c r="BF800" s="189">
        <f>IF(N800="snížená",J800,0)</f>
        <v>0</v>
      </c>
      <c r="BG800" s="189">
        <f>IF(N800="zákl. přenesená",J800,0)</f>
        <v>0</v>
      </c>
      <c r="BH800" s="189">
        <f>IF(N800="sníž. přenesená",J800,0)</f>
        <v>0</v>
      </c>
      <c r="BI800" s="189">
        <f>IF(N800="nulová",J800,0)</f>
        <v>0</v>
      </c>
      <c r="BJ800" s="19" t="s">
        <v>82</v>
      </c>
      <c r="BK800" s="189">
        <f>ROUND(I800*H800,2)</f>
        <v>0</v>
      </c>
      <c r="BL800" s="19" t="s">
        <v>320</v>
      </c>
      <c r="BM800" s="188" t="s">
        <v>1723</v>
      </c>
    </row>
    <row r="801" spans="1:47" s="2" customFormat="1" ht="11.25">
      <c r="A801" s="36"/>
      <c r="B801" s="37"/>
      <c r="C801" s="38"/>
      <c r="D801" s="190" t="s">
        <v>236</v>
      </c>
      <c r="E801" s="38"/>
      <c r="F801" s="191" t="s">
        <v>1724</v>
      </c>
      <c r="G801" s="38"/>
      <c r="H801" s="38"/>
      <c r="I801" s="192"/>
      <c r="J801" s="38"/>
      <c r="K801" s="38"/>
      <c r="L801" s="41"/>
      <c r="M801" s="193"/>
      <c r="N801" s="194"/>
      <c r="O801" s="66"/>
      <c r="P801" s="66"/>
      <c r="Q801" s="66"/>
      <c r="R801" s="66"/>
      <c r="S801" s="66"/>
      <c r="T801" s="67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T801" s="19" t="s">
        <v>236</v>
      </c>
      <c r="AU801" s="19" t="s">
        <v>85</v>
      </c>
    </row>
    <row r="802" spans="2:51" s="13" customFormat="1" ht="11.25">
      <c r="B802" s="195"/>
      <c r="C802" s="196"/>
      <c r="D802" s="197" t="s">
        <v>238</v>
      </c>
      <c r="E802" s="198" t="s">
        <v>28</v>
      </c>
      <c r="F802" s="199" t="s">
        <v>1343</v>
      </c>
      <c r="G802" s="196"/>
      <c r="H802" s="198" t="s">
        <v>28</v>
      </c>
      <c r="I802" s="200"/>
      <c r="J802" s="196"/>
      <c r="K802" s="196"/>
      <c r="L802" s="201"/>
      <c r="M802" s="202"/>
      <c r="N802" s="203"/>
      <c r="O802" s="203"/>
      <c r="P802" s="203"/>
      <c r="Q802" s="203"/>
      <c r="R802" s="203"/>
      <c r="S802" s="203"/>
      <c r="T802" s="204"/>
      <c r="AT802" s="205" t="s">
        <v>238</v>
      </c>
      <c r="AU802" s="205" t="s">
        <v>85</v>
      </c>
      <c r="AV802" s="13" t="s">
        <v>82</v>
      </c>
      <c r="AW802" s="13" t="s">
        <v>35</v>
      </c>
      <c r="AX802" s="13" t="s">
        <v>74</v>
      </c>
      <c r="AY802" s="205" t="s">
        <v>228</v>
      </c>
    </row>
    <row r="803" spans="2:51" s="14" customFormat="1" ht="11.25">
      <c r="B803" s="206"/>
      <c r="C803" s="207"/>
      <c r="D803" s="197" t="s">
        <v>238</v>
      </c>
      <c r="E803" s="208" t="s">
        <v>28</v>
      </c>
      <c r="F803" s="209" t="s">
        <v>85</v>
      </c>
      <c r="G803" s="207"/>
      <c r="H803" s="210">
        <v>2</v>
      </c>
      <c r="I803" s="211"/>
      <c r="J803" s="207"/>
      <c r="K803" s="207"/>
      <c r="L803" s="212"/>
      <c r="M803" s="213"/>
      <c r="N803" s="214"/>
      <c r="O803" s="214"/>
      <c r="P803" s="214"/>
      <c r="Q803" s="214"/>
      <c r="R803" s="214"/>
      <c r="S803" s="214"/>
      <c r="T803" s="215"/>
      <c r="AT803" s="216" t="s">
        <v>238</v>
      </c>
      <c r="AU803" s="216" t="s">
        <v>85</v>
      </c>
      <c r="AV803" s="14" t="s">
        <v>85</v>
      </c>
      <c r="AW803" s="14" t="s">
        <v>35</v>
      </c>
      <c r="AX803" s="14" t="s">
        <v>74</v>
      </c>
      <c r="AY803" s="216" t="s">
        <v>228</v>
      </c>
    </row>
    <row r="804" spans="2:51" s="13" customFormat="1" ht="11.25">
      <c r="B804" s="195"/>
      <c r="C804" s="196"/>
      <c r="D804" s="197" t="s">
        <v>238</v>
      </c>
      <c r="E804" s="198" t="s">
        <v>28</v>
      </c>
      <c r="F804" s="199" t="s">
        <v>1304</v>
      </c>
      <c r="G804" s="196"/>
      <c r="H804" s="198" t="s">
        <v>28</v>
      </c>
      <c r="I804" s="200"/>
      <c r="J804" s="196"/>
      <c r="K804" s="196"/>
      <c r="L804" s="201"/>
      <c r="M804" s="202"/>
      <c r="N804" s="203"/>
      <c r="O804" s="203"/>
      <c r="P804" s="203"/>
      <c r="Q804" s="203"/>
      <c r="R804" s="203"/>
      <c r="S804" s="203"/>
      <c r="T804" s="204"/>
      <c r="AT804" s="205" t="s">
        <v>238</v>
      </c>
      <c r="AU804" s="205" t="s">
        <v>85</v>
      </c>
      <c r="AV804" s="13" t="s">
        <v>82</v>
      </c>
      <c r="AW804" s="13" t="s">
        <v>35</v>
      </c>
      <c r="AX804" s="13" t="s">
        <v>74</v>
      </c>
      <c r="AY804" s="205" t="s">
        <v>228</v>
      </c>
    </row>
    <row r="805" spans="2:51" s="14" customFormat="1" ht="11.25">
      <c r="B805" s="206"/>
      <c r="C805" s="207"/>
      <c r="D805" s="197" t="s">
        <v>238</v>
      </c>
      <c r="E805" s="208" t="s">
        <v>28</v>
      </c>
      <c r="F805" s="209" t="s">
        <v>82</v>
      </c>
      <c r="G805" s="207"/>
      <c r="H805" s="210">
        <v>1</v>
      </c>
      <c r="I805" s="211"/>
      <c r="J805" s="207"/>
      <c r="K805" s="207"/>
      <c r="L805" s="212"/>
      <c r="M805" s="213"/>
      <c r="N805" s="214"/>
      <c r="O805" s="214"/>
      <c r="P805" s="214"/>
      <c r="Q805" s="214"/>
      <c r="R805" s="214"/>
      <c r="S805" s="214"/>
      <c r="T805" s="215"/>
      <c r="AT805" s="216" t="s">
        <v>238</v>
      </c>
      <c r="AU805" s="216" t="s">
        <v>85</v>
      </c>
      <c r="AV805" s="14" t="s">
        <v>85</v>
      </c>
      <c r="AW805" s="14" t="s">
        <v>35</v>
      </c>
      <c r="AX805" s="14" t="s">
        <v>74</v>
      </c>
      <c r="AY805" s="216" t="s">
        <v>228</v>
      </c>
    </row>
    <row r="806" spans="2:51" s="15" customFormat="1" ht="11.25">
      <c r="B806" s="217"/>
      <c r="C806" s="218"/>
      <c r="D806" s="197" t="s">
        <v>238</v>
      </c>
      <c r="E806" s="219" t="s">
        <v>28</v>
      </c>
      <c r="F806" s="220" t="s">
        <v>241</v>
      </c>
      <c r="G806" s="218"/>
      <c r="H806" s="221">
        <v>3</v>
      </c>
      <c r="I806" s="222"/>
      <c r="J806" s="218"/>
      <c r="K806" s="218"/>
      <c r="L806" s="223"/>
      <c r="M806" s="224"/>
      <c r="N806" s="225"/>
      <c r="O806" s="225"/>
      <c r="P806" s="225"/>
      <c r="Q806" s="225"/>
      <c r="R806" s="225"/>
      <c r="S806" s="225"/>
      <c r="T806" s="226"/>
      <c r="AT806" s="227" t="s">
        <v>238</v>
      </c>
      <c r="AU806" s="227" t="s">
        <v>85</v>
      </c>
      <c r="AV806" s="15" t="s">
        <v>176</v>
      </c>
      <c r="AW806" s="15" t="s">
        <v>35</v>
      </c>
      <c r="AX806" s="15" t="s">
        <v>82</v>
      </c>
      <c r="AY806" s="227" t="s">
        <v>228</v>
      </c>
    </row>
    <row r="807" spans="1:65" s="2" customFormat="1" ht="24.2" customHeight="1">
      <c r="A807" s="36"/>
      <c r="B807" s="37"/>
      <c r="C807" s="177" t="s">
        <v>827</v>
      </c>
      <c r="D807" s="177" t="s">
        <v>230</v>
      </c>
      <c r="E807" s="178" t="s">
        <v>1725</v>
      </c>
      <c r="F807" s="179" t="s">
        <v>1726</v>
      </c>
      <c r="G807" s="180" t="s">
        <v>510</v>
      </c>
      <c r="H807" s="181">
        <v>1</v>
      </c>
      <c r="I807" s="182"/>
      <c r="J807" s="183">
        <f>ROUND(I807*H807,2)</f>
        <v>0</v>
      </c>
      <c r="K807" s="179" t="s">
        <v>234</v>
      </c>
      <c r="L807" s="41"/>
      <c r="M807" s="184" t="s">
        <v>28</v>
      </c>
      <c r="N807" s="185" t="s">
        <v>45</v>
      </c>
      <c r="O807" s="66"/>
      <c r="P807" s="186">
        <f>O807*H807</f>
        <v>0</v>
      </c>
      <c r="Q807" s="186">
        <v>0</v>
      </c>
      <c r="R807" s="186">
        <f>Q807*H807</f>
        <v>0</v>
      </c>
      <c r="S807" s="186">
        <v>0</v>
      </c>
      <c r="T807" s="187">
        <f>S807*H807</f>
        <v>0</v>
      </c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R807" s="188" t="s">
        <v>320</v>
      </c>
      <c r="AT807" s="188" t="s">
        <v>230</v>
      </c>
      <c r="AU807" s="188" t="s">
        <v>85</v>
      </c>
      <c r="AY807" s="19" t="s">
        <v>228</v>
      </c>
      <c r="BE807" s="189">
        <f>IF(N807="základní",J807,0)</f>
        <v>0</v>
      </c>
      <c r="BF807" s="189">
        <f>IF(N807="snížená",J807,0)</f>
        <v>0</v>
      </c>
      <c r="BG807" s="189">
        <f>IF(N807="zákl. přenesená",J807,0)</f>
        <v>0</v>
      </c>
      <c r="BH807" s="189">
        <f>IF(N807="sníž. přenesená",J807,0)</f>
        <v>0</v>
      </c>
      <c r="BI807" s="189">
        <f>IF(N807="nulová",J807,0)</f>
        <v>0</v>
      </c>
      <c r="BJ807" s="19" t="s">
        <v>82</v>
      </c>
      <c r="BK807" s="189">
        <f>ROUND(I807*H807,2)</f>
        <v>0</v>
      </c>
      <c r="BL807" s="19" t="s">
        <v>320</v>
      </c>
      <c r="BM807" s="188" t="s">
        <v>1727</v>
      </c>
    </row>
    <row r="808" spans="1:47" s="2" customFormat="1" ht="11.25">
      <c r="A808" s="36"/>
      <c r="B808" s="37"/>
      <c r="C808" s="38"/>
      <c r="D808" s="190" t="s">
        <v>236</v>
      </c>
      <c r="E808" s="38"/>
      <c r="F808" s="191" t="s">
        <v>1728</v>
      </c>
      <c r="G808" s="38"/>
      <c r="H808" s="38"/>
      <c r="I808" s="192"/>
      <c r="J808" s="38"/>
      <c r="K808" s="38"/>
      <c r="L808" s="41"/>
      <c r="M808" s="193"/>
      <c r="N808" s="194"/>
      <c r="O808" s="66"/>
      <c r="P808" s="66"/>
      <c r="Q808" s="66"/>
      <c r="R808" s="66"/>
      <c r="S808" s="66"/>
      <c r="T808" s="67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T808" s="19" t="s">
        <v>236</v>
      </c>
      <c r="AU808" s="19" t="s">
        <v>85</v>
      </c>
    </row>
    <row r="809" spans="2:51" s="13" customFormat="1" ht="11.25">
      <c r="B809" s="195"/>
      <c r="C809" s="196"/>
      <c r="D809" s="197" t="s">
        <v>238</v>
      </c>
      <c r="E809" s="198" t="s">
        <v>28</v>
      </c>
      <c r="F809" s="199" t="s">
        <v>1300</v>
      </c>
      <c r="G809" s="196"/>
      <c r="H809" s="198" t="s">
        <v>28</v>
      </c>
      <c r="I809" s="200"/>
      <c r="J809" s="196"/>
      <c r="K809" s="196"/>
      <c r="L809" s="201"/>
      <c r="M809" s="202"/>
      <c r="N809" s="203"/>
      <c r="O809" s="203"/>
      <c r="P809" s="203"/>
      <c r="Q809" s="203"/>
      <c r="R809" s="203"/>
      <c r="S809" s="203"/>
      <c r="T809" s="204"/>
      <c r="AT809" s="205" t="s">
        <v>238</v>
      </c>
      <c r="AU809" s="205" t="s">
        <v>85</v>
      </c>
      <c r="AV809" s="13" t="s">
        <v>82</v>
      </c>
      <c r="AW809" s="13" t="s">
        <v>35</v>
      </c>
      <c r="AX809" s="13" t="s">
        <v>74</v>
      </c>
      <c r="AY809" s="205" t="s">
        <v>228</v>
      </c>
    </row>
    <row r="810" spans="2:51" s="14" customFormat="1" ht="11.25">
      <c r="B810" s="206"/>
      <c r="C810" s="207"/>
      <c r="D810" s="197" t="s">
        <v>238</v>
      </c>
      <c r="E810" s="208" t="s">
        <v>28</v>
      </c>
      <c r="F810" s="209" t="s">
        <v>82</v>
      </c>
      <c r="G810" s="207"/>
      <c r="H810" s="210">
        <v>1</v>
      </c>
      <c r="I810" s="211"/>
      <c r="J810" s="207"/>
      <c r="K810" s="207"/>
      <c r="L810" s="212"/>
      <c r="M810" s="213"/>
      <c r="N810" s="214"/>
      <c r="O810" s="214"/>
      <c r="P810" s="214"/>
      <c r="Q810" s="214"/>
      <c r="R810" s="214"/>
      <c r="S810" s="214"/>
      <c r="T810" s="215"/>
      <c r="AT810" s="216" t="s">
        <v>238</v>
      </c>
      <c r="AU810" s="216" t="s">
        <v>85</v>
      </c>
      <c r="AV810" s="14" t="s">
        <v>85</v>
      </c>
      <c r="AW810" s="14" t="s">
        <v>35</v>
      </c>
      <c r="AX810" s="14" t="s">
        <v>82</v>
      </c>
      <c r="AY810" s="216" t="s">
        <v>228</v>
      </c>
    </row>
    <row r="811" spans="1:65" s="2" customFormat="1" ht="24.2" customHeight="1">
      <c r="A811" s="36"/>
      <c r="B811" s="37"/>
      <c r="C811" s="177" t="s">
        <v>833</v>
      </c>
      <c r="D811" s="177" t="s">
        <v>230</v>
      </c>
      <c r="E811" s="178" t="s">
        <v>1729</v>
      </c>
      <c r="F811" s="179" t="s">
        <v>1730</v>
      </c>
      <c r="G811" s="180" t="s">
        <v>510</v>
      </c>
      <c r="H811" s="181">
        <v>2</v>
      </c>
      <c r="I811" s="182"/>
      <c r="J811" s="183">
        <f>ROUND(I811*H811,2)</f>
        <v>0</v>
      </c>
      <c r="K811" s="179" t="s">
        <v>234</v>
      </c>
      <c r="L811" s="41"/>
      <c r="M811" s="184" t="s">
        <v>28</v>
      </c>
      <c r="N811" s="185" t="s">
        <v>45</v>
      </c>
      <c r="O811" s="66"/>
      <c r="P811" s="186">
        <f>O811*H811</f>
        <v>0</v>
      </c>
      <c r="Q811" s="186">
        <v>0</v>
      </c>
      <c r="R811" s="186">
        <f>Q811*H811</f>
        <v>0</v>
      </c>
      <c r="S811" s="186">
        <v>0</v>
      </c>
      <c r="T811" s="187">
        <f>S811*H811</f>
        <v>0</v>
      </c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R811" s="188" t="s">
        <v>320</v>
      </c>
      <c r="AT811" s="188" t="s">
        <v>230</v>
      </c>
      <c r="AU811" s="188" t="s">
        <v>85</v>
      </c>
      <c r="AY811" s="19" t="s">
        <v>228</v>
      </c>
      <c r="BE811" s="189">
        <f>IF(N811="základní",J811,0)</f>
        <v>0</v>
      </c>
      <c r="BF811" s="189">
        <f>IF(N811="snížená",J811,0)</f>
        <v>0</v>
      </c>
      <c r="BG811" s="189">
        <f>IF(N811="zákl. přenesená",J811,0)</f>
        <v>0</v>
      </c>
      <c r="BH811" s="189">
        <f>IF(N811="sníž. přenesená",J811,0)</f>
        <v>0</v>
      </c>
      <c r="BI811" s="189">
        <f>IF(N811="nulová",J811,0)</f>
        <v>0</v>
      </c>
      <c r="BJ811" s="19" t="s">
        <v>82</v>
      </c>
      <c r="BK811" s="189">
        <f>ROUND(I811*H811,2)</f>
        <v>0</v>
      </c>
      <c r="BL811" s="19" t="s">
        <v>320</v>
      </c>
      <c r="BM811" s="188" t="s">
        <v>1731</v>
      </c>
    </row>
    <row r="812" spans="1:47" s="2" customFormat="1" ht="11.25">
      <c r="A812" s="36"/>
      <c r="B812" s="37"/>
      <c r="C812" s="38"/>
      <c r="D812" s="190" t="s">
        <v>236</v>
      </c>
      <c r="E812" s="38"/>
      <c r="F812" s="191" t="s">
        <v>1732</v>
      </c>
      <c r="G812" s="38"/>
      <c r="H812" s="38"/>
      <c r="I812" s="192"/>
      <c r="J812" s="38"/>
      <c r="K812" s="38"/>
      <c r="L812" s="41"/>
      <c r="M812" s="193"/>
      <c r="N812" s="194"/>
      <c r="O812" s="66"/>
      <c r="P812" s="66"/>
      <c r="Q812" s="66"/>
      <c r="R812" s="66"/>
      <c r="S812" s="66"/>
      <c r="T812" s="67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T812" s="19" t="s">
        <v>236</v>
      </c>
      <c r="AU812" s="19" t="s">
        <v>85</v>
      </c>
    </row>
    <row r="813" spans="2:51" s="13" customFormat="1" ht="11.25">
      <c r="B813" s="195"/>
      <c r="C813" s="196"/>
      <c r="D813" s="197" t="s">
        <v>238</v>
      </c>
      <c r="E813" s="198" t="s">
        <v>28</v>
      </c>
      <c r="F813" s="199" t="s">
        <v>1300</v>
      </c>
      <c r="G813" s="196"/>
      <c r="H813" s="198" t="s">
        <v>28</v>
      </c>
      <c r="I813" s="200"/>
      <c r="J813" s="196"/>
      <c r="K813" s="196"/>
      <c r="L813" s="201"/>
      <c r="M813" s="202"/>
      <c r="N813" s="203"/>
      <c r="O813" s="203"/>
      <c r="P813" s="203"/>
      <c r="Q813" s="203"/>
      <c r="R813" s="203"/>
      <c r="S813" s="203"/>
      <c r="T813" s="204"/>
      <c r="AT813" s="205" t="s">
        <v>238</v>
      </c>
      <c r="AU813" s="205" t="s">
        <v>85</v>
      </c>
      <c r="AV813" s="13" t="s">
        <v>82</v>
      </c>
      <c r="AW813" s="13" t="s">
        <v>35</v>
      </c>
      <c r="AX813" s="13" t="s">
        <v>74</v>
      </c>
      <c r="AY813" s="205" t="s">
        <v>228</v>
      </c>
    </row>
    <row r="814" spans="2:51" s="14" customFormat="1" ht="11.25">
      <c r="B814" s="206"/>
      <c r="C814" s="207"/>
      <c r="D814" s="197" t="s">
        <v>238</v>
      </c>
      <c r="E814" s="208" t="s">
        <v>28</v>
      </c>
      <c r="F814" s="209" t="s">
        <v>85</v>
      </c>
      <c r="G814" s="207"/>
      <c r="H814" s="210">
        <v>2</v>
      </c>
      <c r="I814" s="211"/>
      <c r="J814" s="207"/>
      <c r="K814" s="207"/>
      <c r="L814" s="212"/>
      <c r="M814" s="213"/>
      <c r="N814" s="214"/>
      <c r="O814" s="214"/>
      <c r="P814" s="214"/>
      <c r="Q814" s="214"/>
      <c r="R814" s="214"/>
      <c r="S814" s="214"/>
      <c r="T814" s="215"/>
      <c r="AT814" s="216" t="s">
        <v>238</v>
      </c>
      <c r="AU814" s="216" t="s">
        <v>85</v>
      </c>
      <c r="AV814" s="14" t="s">
        <v>85</v>
      </c>
      <c r="AW814" s="14" t="s">
        <v>35</v>
      </c>
      <c r="AX814" s="14" t="s">
        <v>82</v>
      </c>
      <c r="AY814" s="216" t="s">
        <v>228</v>
      </c>
    </row>
    <row r="815" spans="1:65" s="2" customFormat="1" ht="24.2" customHeight="1">
      <c r="A815" s="36"/>
      <c r="B815" s="37"/>
      <c r="C815" s="177" t="s">
        <v>838</v>
      </c>
      <c r="D815" s="177" t="s">
        <v>230</v>
      </c>
      <c r="E815" s="178" t="s">
        <v>1733</v>
      </c>
      <c r="F815" s="179" t="s">
        <v>1734</v>
      </c>
      <c r="G815" s="180" t="s">
        <v>323</v>
      </c>
      <c r="H815" s="181">
        <v>45.15</v>
      </c>
      <c r="I815" s="182"/>
      <c r="J815" s="183">
        <f>ROUND(I815*H815,2)</f>
        <v>0</v>
      </c>
      <c r="K815" s="179" t="s">
        <v>234</v>
      </c>
      <c r="L815" s="41"/>
      <c r="M815" s="184" t="s">
        <v>28</v>
      </c>
      <c r="N815" s="185" t="s">
        <v>45</v>
      </c>
      <c r="O815" s="66"/>
      <c r="P815" s="186">
        <f>O815*H815</f>
        <v>0</v>
      </c>
      <c r="Q815" s="186">
        <v>0.00034</v>
      </c>
      <c r="R815" s="186">
        <f>Q815*H815</f>
        <v>0.015351</v>
      </c>
      <c r="S815" s="186">
        <v>0</v>
      </c>
      <c r="T815" s="187">
        <f>S815*H815</f>
        <v>0</v>
      </c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R815" s="188" t="s">
        <v>320</v>
      </c>
      <c r="AT815" s="188" t="s">
        <v>230</v>
      </c>
      <c r="AU815" s="188" t="s">
        <v>85</v>
      </c>
      <c r="AY815" s="19" t="s">
        <v>228</v>
      </c>
      <c r="BE815" s="189">
        <f>IF(N815="základní",J815,0)</f>
        <v>0</v>
      </c>
      <c r="BF815" s="189">
        <f>IF(N815="snížená",J815,0)</f>
        <v>0</v>
      </c>
      <c r="BG815" s="189">
        <f>IF(N815="zákl. přenesená",J815,0)</f>
        <v>0</v>
      </c>
      <c r="BH815" s="189">
        <f>IF(N815="sníž. přenesená",J815,0)</f>
        <v>0</v>
      </c>
      <c r="BI815" s="189">
        <f>IF(N815="nulová",J815,0)</f>
        <v>0</v>
      </c>
      <c r="BJ815" s="19" t="s">
        <v>82</v>
      </c>
      <c r="BK815" s="189">
        <f>ROUND(I815*H815,2)</f>
        <v>0</v>
      </c>
      <c r="BL815" s="19" t="s">
        <v>320</v>
      </c>
      <c r="BM815" s="188" t="s">
        <v>1735</v>
      </c>
    </row>
    <row r="816" spans="1:47" s="2" customFormat="1" ht="11.25">
      <c r="A816" s="36"/>
      <c r="B816" s="37"/>
      <c r="C816" s="38"/>
      <c r="D816" s="190" t="s">
        <v>236</v>
      </c>
      <c r="E816" s="38"/>
      <c r="F816" s="191" t="s">
        <v>1736</v>
      </c>
      <c r="G816" s="38"/>
      <c r="H816" s="38"/>
      <c r="I816" s="192"/>
      <c r="J816" s="38"/>
      <c r="K816" s="38"/>
      <c r="L816" s="41"/>
      <c r="M816" s="193"/>
      <c r="N816" s="194"/>
      <c r="O816" s="66"/>
      <c r="P816" s="66"/>
      <c r="Q816" s="66"/>
      <c r="R816" s="66"/>
      <c r="S816" s="66"/>
      <c r="T816" s="67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T816" s="19" t="s">
        <v>236</v>
      </c>
      <c r="AU816" s="19" t="s">
        <v>85</v>
      </c>
    </row>
    <row r="817" spans="2:51" s="13" customFormat="1" ht="11.25">
      <c r="B817" s="195"/>
      <c r="C817" s="196"/>
      <c r="D817" s="197" t="s">
        <v>238</v>
      </c>
      <c r="E817" s="198" t="s">
        <v>28</v>
      </c>
      <c r="F817" s="199" t="s">
        <v>1737</v>
      </c>
      <c r="G817" s="196"/>
      <c r="H817" s="198" t="s">
        <v>28</v>
      </c>
      <c r="I817" s="200"/>
      <c r="J817" s="196"/>
      <c r="K817" s="196"/>
      <c r="L817" s="201"/>
      <c r="M817" s="202"/>
      <c r="N817" s="203"/>
      <c r="O817" s="203"/>
      <c r="P817" s="203"/>
      <c r="Q817" s="203"/>
      <c r="R817" s="203"/>
      <c r="S817" s="203"/>
      <c r="T817" s="204"/>
      <c r="AT817" s="205" t="s">
        <v>238</v>
      </c>
      <c r="AU817" s="205" t="s">
        <v>85</v>
      </c>
      <c r="AV817" s="13" t="s">
        <v>82</v>
      </c>
      <c r="AW817" s="13" t="s">
        <v>35</v>
      </c>
      <c r="AX817" s="13" t="s">
        <v>74</v>
      </c>
      <c r="AY817" s="205" t="s">
        <v>228</v>
      </c>
    </row>
    <row r="818" spans="2:51" s="13" customFormat="1" ht="11.25">
      <c r="B818" s="195"/>
      <c r="C818" s="196"/>
      <c r="D818" s="197" t="s">
        <v>238</v>
      </c>
      <c r="E818" s="198" t="s">
        <v>28</v>
      </c>
      <c r="F818" s="199" t="s">
        <v>1300</v>
      </c>
      <c r="G818" s="196"/>
      <c r="H818" s="198" t="s">
        <v>28</v>
      </c>
      <c r="I818" s="200"/>
      <c r="J818" s="196"/>
      <c r="K818" s="196"/>
      <c r="L818" s="201"/>
      <c r="M818" s="202"/>
      <c r="N818" s="203"/>
      <c r="O818" s="203"/>
      <c r="P818" s="203"/>
      <c r="Q818" s="203"/>
      <c r="R818" s="203"/>
      <c r="S818" s="203"/>
      <c r="T818" s="204"/>
      <c r="AT818" s="205" t="s">
        <v>238</v>
      </c>
      <c r="AU818" s="205" t="s">
        <v>85</v>
      </c>
      <c r="AV818" s="13" t="s">
        <v>82</v>
      </c>
      <c r="AW818" s="13" t="s">
        <v>35</v>
      </c>
      <c r="AX818" s="13" t="s">
        <v>74</v>
      </c>
      <c r="AY818" s="205" t="s">
        <v>228</v>
      </c>
    </row>
    <row r="819" spans="2:51" s="13" customFormat="1" ht="11.25">
      <c r="B819" s="195"/>
      <c r="C819" s="196"/>
      <c r="D819" s="197" t="s">
        <v>238</v>
      </c>
      <c r="E819" s="198" t="s">
        <v>28</v>
      </c>
      <c r="F819" s="199" t="s">
        <v>1640</v>
      </c>
      <c r="G819" s="196"/>
      <c r="H819" s="198" t="s">
        <v>28</v>
      </c>
      <c r="I819" s="200"/>
      <c r="J819" s="196"/>
      <c r="K819" s="196"/>
      <c r="L819" s="201"/>
      <c r="M819" s="202"/>
      <c r="N819" s="203"/>
      <c r="O819" s="203"/>
      <c r="P819" s="203"/>
      <c r="Q819" s="203"/>
      <c r="R819" s="203"/>
      <c r="S819" s="203"/>
      <c r="T819" s="204"/>
      <c r="AT819" s="205" t="s">
        <v>238</v>
      </c>
      <c r="AU819" s="205" t="s">
        <v>85</v>
      </c>
      <c r="AV819" s="13" t="s">
        <v>82</v>
      </c>
      <c r="AW819" s="13" t="s">
        <v>35</v>
      </c>
      <c r="AX819" s="13" t="s">
        <v>74</v>
      </c>
      <c r="AY819" s="205" t="s">
        <v>228</v>
      </c>
    </row>
    <row r="820" spans="2:51" s="14" customFormat="1" ht="11.25">
      <c r="B820" s="206"/>
      <c r="C820" s="207"/>
      <c r="D820" s="197" t="s">
        <v>238</v>
      </c>
      <c r="E820" s="208" t="s">
        <v>28</v>
      </c>
      <c r="F820" s="209" t="s">
        <v>1738</v>
      </c>
      <c r="G820" s="207"/>
      <c r="H820" s="210">
        <v>8.13</v>
      </c>
      <c r="I820" s="211"/>
      <c r="J820" s="207"/>
      <c r="K820" s="207"/>
      <c r="L820" s="212"/>
      <c r="M820" s="213"/>
      <c r="N820" s="214"/>
      <c r="O820" s="214"/>
      <c r="P820" s="214"/>
      <c r="Q820" s="214"/>
      <c r="R820" s="214"/>
      <c r="S820" s="214"/>
      <c r="T820" s="215"/>
      <c r="AT820" s="216" t="s">
        <v>238</v>
      </c>
      <c r="AU820" s="216" t="s">
        <v>85</v>
      </c>
      <c r="AV820" s="14" t="s">
        <v>85</v>
      </c>
      <c r="AW820" s="14" t="s">
        <v>35</v>
      </c>
      <c r="AX820" s="14" t="s">
        <v>74</v>
      </c>
      <c r="AY820" s="216" t="s">
        <v>228</v>
      </c>
    </row>
    <row r="821" spans="2:51" s="13" customFormat="1" ht="11.25">
      <c r="B821" s="195"/>
      <c r="C821" s="196"/>
      <c r="D821" s="197" t="s">
        <v>238</v>
      </c>
      <c r="E821" s="198" t="s">
        <v>28</v>
      </c>
      <c r="F821" s="199" t="s">
        <v>1739</v>
      </c>
      <c r="G821" s="196"/>
      <c r="H821" s="198" t="s">
        <v>28</v>
      </c>
      <c r="I821" s="200"/>
      <c r="J821" s="196"/>
      <c r="K821" s="196"/>
      <c r="L821" s="201"/>
      <c r="M821" s="202"/>
      <c r="N821" s="203"/>
      <c r="O821" s="203"/>
      <c r="P821" s="203"/>
      <c r="Q821" s="203"/>
      <c r="R821" s="203"/>
      <c r="S821" s="203"/>
      <c r="T821" s="204"/>
      <c r="AT821" s="205" t="s">
        <v>238</v>
      </c>
      <c r="AU821" s="205" t="s">
        <v>85</v>
      </c>
      <c r="AV821" s="13" t="s">
        <v>82</v>
      </c>
      <c r="AW821" s="13" t="s">
        <v>35</v>
      </c>
      <c r="AX821" s="13" t="s">
        <v>74</v>
      </c>
      <c r="AY821" s="205" t="s">
        <v>228</v>
      </c>
    </row>
    <row r="822" spans="2:51" s="14" customFormat="1" ht="11.25">
      <c r="B822" s="206"/>
      <c r="C822" s="207"/>
      <c r="D822" s="197" t="s">
        <v>238</v>
      </c>
      <c r="E822" s="208" t="s">
        <v>28</v>
      </c>
      <c r="F822" s="209" t="s">
        <v>1740</v>
      </c>
      <c r="G822" s="207"/>
      <c r="H822" s="210">
        <v>3.75</v>
      </c>
      <c r="I822" s="211"/>
      <c r="J822" s="207"/>
      <c r="K822" s="207"/>
      <c r="L822" s="212"/>
      <c r="M822" s="213"/>
      <c r="N822" s="214"/>
      <c r="O822" s="214"/>
      <c r="P822" s="214"/>
      <c r="Q822" s="214"/>
      <c r="R822" s="214"/>
      <c r="S822" s="214"/>
      <c r="T822" s="215"/>
      <c r="AT822" s="216" t="s">
        <v>238</v>
      </c>
      <c r="AU822" s="216" t="s">
        <v>85</v>
      </c>
      <c r="AV822" s="14" t="s">
        <v>85</v>
      </c>
      <c r="AW822" s="14" t="s">
        <v>35</v>
      </c>
      <c r="AX822" s="14" t="s">
        <v>74</v>
      </c>
      <c r="AY822" s="216" t="s">
        <v>228</v>
      </c>
    </row>
    <row r="823" spans="2:51" s="13" customFormat="1" ht="11.25">
      <c r="B823" s="195"/>
      <c r="C823" s="196"/>
      <c r="D823" s="197" t="s">
        <v>238</v>
      </c>
      <c r="E823" s="198" t="s">
        <v>28</v>
      </c>
      <c r="F823" s="199" t="s">
        <v>1741</v>
      </c>
      <c r="G823" s="196"/>
      <c r="H823" s="198" t="s">
        <v>28</v>
      </c>
      <c r="I823" s="200"/>
      <c r="J823" s="196"/>
      <c r="K823" s="196"/>
      <c r="L823" s="201"/>
      <c r="M823" s="202"/>
      <c r="N823" s="203"/>
      <c r="O823" s="203"/>
      <c r="P823" s="203"/>
      <c r="Q823" s="203"/>
      <c r="R823" s="203"/>
      <c r="S823" s="203"/>
      <c r="T823" s="204"/>
      <c r="AT823" s="205" t="s">
        <v>238</v>
      </c>
      <c r="AU823" s="205" t="s">
        <v>85</v>
      </c>
      <c r="AV823" s="13" t="s">
        <v>82</v>
      </c>
      <c r="AW823" s="13" t="s">
        <v>35</v>
      </c>
      <c r="AX823" s="13" t="s">
        <v>74</v>
      </c>
      <c r="AY823" s="205" t="s">
        <v>228</v>
      </c>
    </row>
    <row r="824" spans="2:51" s="14" customFormat="1" ht="11.25">
      <c r="B824" s="206"/>
      <c r="C824" s="207"/>
      <c r="D824" s="197" t="s">
        <v>238</v>
      </c>
      <c r="E824" s="208" t="s">
        <v>28</v>
      </c>
      <c r="F824" s="209" t="s">
        <v>1516</v>
      </c>
      <c r="G824" s="207"/>
      <c r="H824" s="210">
        <v>2.9</v>
      </c>
      <c r="I824" s="211"/>
      <c r="J824" s="207"/>
      <c r="K824" s="207"/>
      <c r="L824" s="212"/>
      <c r="M824" s="213"/>
      <c r="N824" s="214"/>
      <c r="O824" s="214"/>
      <c r="P824" s="214"/>
      <c r="Q824" s="214"/>
      <c r="R824" s="214"/>
      <c r="S824" s="214"/>
      <c r="T824" s="215"/>
      <c r="AT824" s="216" t="s">
        <v>238</v>
      </c>
      <c r="AU824" s="216" t="s">
        <v>85</v>
      </c>
      <c r="AV824" s="14" t="s">
        <v>85</v>
      </c>
      <c r="AW824" s="14" t="s">
        <v>35</v>
      </c>
      <c r="AX824" s="14" t="s">
        <v>74</v>
      </c>
      <c r="AY824" s="216" t="s">
        <v>228</v>
      </c>
    </row>
    <row r="825" spans="2:51" s="13" customFormat="1" ht="11.25">
      <c r="B825" s="195"/>
      <c r="C825" s="196"/>
      <c r="D825" s="197" t="s">
        <v>238</v>
      </c>
      <c r="E825" s="198" t="s">
        <v>28</v>
      </c>
      <c r="F825" s="199" t="s">
        <v>1304</v>
      </c>
      <c r="G825" s="196"/>
      <c r="H825" s="198" t="s">
        <v>28</v>
      </c>
      <c r="I825" s="200"/>
      <c r="J825" s="196"/>
      <c r="K825" s="196"/>
      <c r="L825" s="201"/>
      <c r="M825" s="202"/>
      <c r="N825" s="203"/>
      <c r="O825" s="203"/>
      <c r="P825" s="203"/>
      <c r="Q825" s="203"/>
      <c r="R825" s="203"/>
      <c r="S825" s="203"/>
      <c r="T825" s="204"/>
      <c r="AT825" s="205" t="s">
        <v>238</v>
      </c>
      <c r="AU825" s="205" t="s">
        <v>85</v>
      </c>
      <c r="AV825" s="13" t="s">
        <v>82</v>
      </c>
      <c r="AW825" s="13" t="s">
        <v>35</v>
      </c>
      <c r="AX825" s="13" t="s">
        <v>74</v>
      </c>
      <c r="AY825" s="205" t="s">
        <v>228</v>
      </c>
    </row>
    <row r="826" spans="2:51" s="14" customFormat="1" ht="11.25">
      <c r="B826" s="206"/>
      <c r="C826" s="207"/>
      <c r="D826" s="197" t="s">
        <v>238</v>
      </c>
      <c r="E826" s="208" t="s">
        <v>28</v>
      </c>
      <c r="F826" s="209" t="s">
        <v>1742</v>
      </c>
      <c r="G826" s="207"/>
      <c r="H826" s="210">
        <v>1.6</v>
      </c>
      <c r="I826" s="211"/>
      <c r="J826" s="207"/>
      <c r="K826" s="207"/>
      <c r="L826" s="212"/>
      <c r="M826" s="213"/>
      <c r="N826" s="214"/>
      <c r="O826" s="214"/>
      <c r="P826" s="214"/>
      <c r="Q826" s="214"/>
      <c r="R826" s="214"/>
      <c r="S826" s="214"/>
      <c r="T826" s="215"/>
      <c r="AT826" s="216" t="s">
        <v>238</v>
      </c>
      <c r="AU826" s="216" t="s">
        <v>85</v>
      </c>
      <c r="AV826" s="14" t="s">
        <v>85</v>
      </c>
      <c r="AW826" s="14" t="s">
        <v>35</v>
      </c>
      <c r="AX826" s="14" t="s">
        <v>74</v>
      </c>
      <c r="AY826" s="216" t="s">
        <v>228</v>
      </c>
    </row>
    <row r="827" spans="2:51" s="13" customFormat="1" ht="11.25">
      <c r="B827" s="195"/>
      <c r="C827" s="196"/>
      <c r="D827" s="197" t="s">
        <v>238</v>
      </c>
      <c r="E827" s="198" t="s">
        <v>28</v>
      </c>
      <c r="F827" s="199" t="s">
        <v>1306</v>
      </c>
      <c r="G827" s="196"/>
      <c r="H827" s="198" t="s">
        <v>28</v>
      </c>
      <c r="I827" s="200"/>
      <c r="J827" s="196"/>
      <c r="K827" s="196"/>
      <c r="L827" s="201"/>
      <c r="M827" s="202"/>
      <c r="N827" s="203"/>
      <c r="O827" s="203"/>
      <c r="P827" s="203"/>
      <c r="Q827" s="203"/>
      <c r="R827" s="203"/>
      <c r="S827" s="203"/>
      <c r="T827" s="204"/>
      <c r="AT827" s="205" t="s">
        <v>238</v>
      </c>
      <c r="AU827" s="205" t="s">
        <v>85</v>
      </c>
      <c r="AV827" s="13" t="s">
        <v>82</v>
      </c>
      <c r="AW827" s="13" t="s">
        <v>35</v>
      </c>
      <c r="AX827" s="13" t="s">
        <v>74</v>
      </c>
      <c r="AY827" s="205" t="s">
        <v>228</v>
      </c>
    </row>
    <row r="828" spans="2:51" s="14" customFormat="1" ht="11.25">
      <c r="B828" s="206"/>
      <c r="C828" s="207"/>
      <c r="D828" s="197" t="s">
        <v>238</v>
      </c>
      <c r="E828" s="208" t="s">
        <v>28</v>
      </c>
      <c r="F828" s="209" t="s">
        <v>1743</v>
      </c>
      <c r="G828" s="207"/>
      <c r="H828" s="210">
        <v>8.24</v>
      </c>
      <c r="I828" s="211"/>
      <c r="J828" s="207"/>
      <c r="K828" s="207"/>
      <c r="L828" s="212"/>
      <c r="M828" s="213"/>
      <c r="N828" s="214"/>
      <c r="O828" s="214"/>
      <c r="P828" s="214"/>
      <c r="Q828" s="214"/>
      <c r="R828" s="214"/>
      <c r="S828" s="214"/>
      <c r="T828" s="215"/>
      <c r="AT828" s="216" t="s">
        <v>238</v>
      </c>
      <c r="AU828" s="216" t="s">
        <v>85</v>
      </c>
      <c r="AV828" s="14" t="s">
        <v>85</v>
      </c>
      <c r="AW828" s="14" t="s">
        <v>35</v>
      </c>
      <c r="AX828" s="14" t="s">
        <v>74</v>
      </c>
      <c r="AY828" s="216" t="s">
        <v>228</v>
      </c>
    </row>
    <row r="829" spans="2:51" s="14" customFormat="1" ht="11.25">
      <c r="B829" s="206"/>
      <c r="C829" s="207"/>
      <c r="D829" s="197" t="s">
        <v>238</v>
      </c>
      <c r="E829" s="208" t="s">
        <v>28</v>
      </c>
      <c r="F829" s="209" t="s">
        <v>1744</v>
      </c>
      <c r="G829" s="207"/>
      <c r="H829" s="210">
        <v>7.98</v>
      </c>
      <c r="I829" s="211"/>
      <c r="J829" s="207"/>
      <c r="K829" s="207"/>
      <c r="L829" s="212"/>
      <c r="M829" s="213"/>
      <c r="N829" s="214"/>
      <c r="O829" s="214"/>
      <c r="P829" s="214"/>
      <c r="Q829" s="214"/>
      <c r="R829" s="214"/>
      <c r="S829" s="214"/>
      <c r="T829" s="215"/>
      <c r="AT829" s="216" t="s">
        <v>238</v>
      </c>
      <c r="AU829" s="216" t="s">
        <v>85</v>
      </c>
      <c r="AV829" s="14" t="s">
        <v>85</v>
      </c>
      <c r="AW829" s="14" t="s">
        <v>35</v>
      </c>
      <c r="AX829" s="14" t="s">
        <v>74</v>
      </c>
      <c r="AY829" s="216" t="s">
        <v>228</v>
      </c>
    </row>
    <row r="830" spans="2:51" s="16" customFormat="1" ht="11.25">
      <c r="B830" s="238"/>
      <c r="C830" s="239"/>
      <c r="D830" s="197" t="s">
        <v>238</v>
      </c>
      <c r="E830" s="240" t="s">
        <v>28</v>
      </c>
      <c r="F830" s="241" t="s">
        <v>554</v>
      </c>
      <c r="G830" s="239"/>
      <c r="H830" s="242">
        <v>32.6</v>
      </c>
      <c r="I830" s="243"/>
      <c r="J830" s="239"/>
      <c r="K830" s="239"/>
      <c r="L830" s="244"/>
      <c r="M830" s="245"/>
      <c r="N830" s="246"/>
      <c r="O830" s="246"/>
      <c r="P830" s="246"/>
      <c r="Q830" s="246"/>
      <c r="R830" s="246"/>
      <c r="S830" s="246"/>
      <c r="T830" s="247"/>
      <c r="AT830" s="248" t="s">
        <v>238</v>
      </c>
      <c r="AU830" s="248" t="s">
        <v>85</v>
      </c>
      <c r="AV830" s="16" t="s">
        <v>246</v>
      </c>
      <c r="AW830" s="16" t="s">
        <v>35</v>
      </c>
      <c r="AX830" s="16" t="s">
        <v>74</v>
      </c>
      <c r="AY830" s="248" t="s">
        <v>228</v>
      </c>
    </row>
    <row r="831" spans="2:51" s="13" customFormat="1" ht="11.25">
      <c r="B831" s="195"/>
      <c r="C831" s="196"/>
      <c r="D831" s="197" t="s">
        <v>238</v>
      </c>
      <c r="E831" s="198" t="s">
        <v>28</v>
      </c>
      <c r="F831" s="199" t="s">
        <v>1745</v>
      </c>
      <c r="G831" s="196"/>
      <c r="H831" s="198" t="s">
        <v>28</v>
      </c>
      <c r="I831" s="200"/>
      <c r="J831" s="196"/>
      <c r="K831" s="196"/>
      <c r="L831" s="201"/>
      <c r="M831" s="202"/>
      <c r="N831" s="203"/>
      <c r="O831" s="203"/>
      <c r="P831" s="203"/>
      <c r="Q831" s="203"/>
      <c r="R831" s="203"/>
      <c r="S831" s="203"/>
      <c r="T831" s="204"/>
      <c r="AT831" s="205" t="s">
        <v>238</v>
      </c>
      <c r="AU831" s="205" t="s">
        <v>85</v>
      </c>
      <c r="AV831" s="13" t="s">
        <v>82</v>
      </c>
      <c r="AW831" s="13" t="s">
        <v>35</v>
      </c>
      <c r="AX831" s="13" t="s">
        <v>74</v>
      </c>
      <c r="AY831" s="205" t="s">
        <v>228</v>
      </c>
    </row>
    <row r="832" spans="2:51" s="13" customFormat="1" ht="11.25">
      <c r="B832" s="195"/>
      <c r="C832" s="196"/>
      <c r="D832" s="197" t="s">
        <v>238</v>
      </c>
      <c r="E832" s="198" t="s">
        <v>28</v>
      </c>
      <c r="F832" s="199" t="s">
        <v>1300</v>
      </c>
      <c r="G832" s="196"/>
      <c r="H832" s="198" t="s">
        <v>28</v>
      </c>
      <c r="I832" s="200"/>
      <c r="J832" s="196"/>
      <c r="K832" s="196"/>
      <c r="L832" s="201"/>
      <c r="M832" s="202"/>
      <c r="N832" s="203"/>
      <c r="O832" s="203"/>
      <c r="P832" s="203"/>
      <c r="Q832" s="203"/>
      <c r="R832" s="203"/>
      <c r="S832" s="203"/>
      <c r="T832" s="204"/>
      <c r="AT832" s="205" t="s">
        <v>238</v>
      </c>
      <c r="AU832" s="205" t="s">
        <v>85</v>
      </c>
      <c r="AV832" s="13" t="s">
        <v>82</v>
      </c>
      <c r="AW832" s="13" t="s">
        <v>35</v>
      </c>
      <c r="AX832" s="13" t="s">
        <v>74</v>
      </c>
      <c r="AY832" s="205" t="s">
        <v>228</v>
      </c>
    </row>
    <row r="833" spans="2:51" s="14" customFormat="1" ht="11.25">
      <c r="B833" s="206"/>
      <c r="C833" s="207"/>
      <c r="D833" s="197" t="s">
        <v>238</v>
      </c>
      <c r="E833" s="208" t="s">
        <v>28</v>
      </c>
      <c r="F833" s="209" t="s">
        <v>1746</v>
      </c>
      <c r="G833" s="207"/>
      <c r="H833" s="210">
        <v>4.35</v>
      </c>
      <c r="I833" s="211"/>
      <c r="J833" s="207"/>
      <c r="K833" s="207"/>
      <c r="L833" s="212"/>
      <c r="M833" s="213"/>
      <c r="N833" s="214"/>
      <c r="O833" s="214"/>
      <c r="P833" s="214"/>
      <c r="Q833" s="214"/>
      <c r="R833" s="214"/>
      <c r="S833" s="214"/>
      <c r="T833" s="215"/>
      <c r="AT833" s="216" t="s">
        <v>238</v>
      </c>
      <c r="AU833" s="216" t="s">
        <v>85</v>
      </c>
      <c r="AV833" s="14" t="s">
        <v>85</v>
      </c>
      <c r="AW833" s="14" t="s">
        <v>35</v>
      </c>
      <c r="AX833" s="14" t="s">
        <v>74</v>
      </c>
      <c r="AY833" s="216" t="s">
        <v>228</v>
      </c>
    </row>
    <row r="834" spans="2:51" s="14" customFormat="1" ht="11.25">
      <c r="B834" s="206"/>
      <c r="C834" s="207"/>
      <c r="D834" s="197" t="s">
        <v>238</v>
      </c>
      <c r="E834" s="208" t="s">
        <v>28</v>
      </c>
      <c r="F834" s="209" t="s">
        <v>1747</v>
      </c>
      <c r="G834" s="207"/>
      <c r="H834" s="210">
        <v>3.77</v>
      </c>
      <c r="I834" s="211"/>
      <c r="J834" s="207"/>
      <c r="K834" s="207"/>
      <c r="L834" s="212"/>
      <c r="M834" s="213"/>
      <c r="N834" s="214"/>
      <c r="O834" s="214"/>
      <c r="P834" s="214"/>
      <c r="Q834" s="214"/>
      <c r="R834" s="214"/>
      <c r="S834" s="214"/>
      <c r="T834" s="215"/>
      <c r="AT834" s="216" t="s">
        <v>238</v>
      </c>
      <c r="AU834" s="216" t="s">
        <v>85</v>
      </c>
      <c r="AV834" s="14" t="s">
        <v>85</v>
      </c>
      <c r="AW834" s="14" t="s">
        <v>35</v>
      </c>
      <c r="AX834" s="14" t="s">
        <v>74</v>
      </c>
      <c r="AY834" s="216" t="s">
        <v>228</v>
      </c>
    </row>
    <row r="835" spans="2:51" s="13" customFormat="1" ht="11.25">
      <c r="B835" s="195"/>
      <c r="C835" s="196"/>
      <c r="D835" s="197" t="s">
        <v>238</v>
      </c>
      <c r="E835" s="198" t="s">
        <v>28</v>
      </c>
      <c r="F835" s="199" t="s">
        <v>1304</v>
      </c>
      <c r="G835" s="196"/>
      <c r="H835" s="198" t="s">
        <v>28</v>
      </c>
      <c r="I835" s="200"/>
      <c r="J835" s="196"/>
      <c r="K835" s="196"/>
      <c r="L835" s="201"/>
      <c r="M835" s="202"/>
      <c r="N835" s="203"/>
      <c r="O835" s="203"/>
      <c r="P835" s="203"/>
      <c r="Q835" s="203"/>
      <c r="R835" s="203"/>
      <c r="S835" s="203"/>
      <c r="T835" s="204"/>
      <c r="AT835" s="205" t="s">
        <v>238</v>
      </c>
      <c r="AU835" s="205" t="s">
        <v>85</v>
      </c>
      <c r="AV835" s="13" t="s">
        <v>82</v>
      </c>
      <c r="AW835" s="13" t="s">
        <v>35</v>
      </c>
      <c r="AX835" s="13" t="s">
        <v>74</v>
      </c>
      <c r="AY835" s="205" t="s">
        <v>228</v>
      </c>
    </row>
    <row r="836" spans="2:51" s="14" customFormat="1" ht="11.25">
      <c r="B836" s="206"/>
      <c r="C836" s="207"/>
      <c r="D836" s="197" t="s">
        <v>238</v>
      </c>
      <c r="E836" s="208" t="s">
        <v>28</v>
      </c>
      <c r="F836" s="209" t="s">
        <v>1748</v>
      </c>
      <c r="G836" s="207"/>
      <c r="H836" s="210">
        <v>1.82</v>
      </c>
      <c r="I836" s="211"/>
      <c r="J836" s="207"/>
      <c r="K836" s="207"/>
      <c r="L836" s="212"/>
      <c r="M836" s="213"/>
      <c r="N836" s="214"/>
      <c r="O836" s="214"/>
      <c r="P836" s="214"/>
      <c r="Q836" s="214"/>
      <c r="R836" s="214"/>
      <c r="S836" s="214"/>
      <c r="T836" s="215"/>
      <c r="AT836" s="216" t="s">
        <v>238</v>
      </c>
      <c r="AU836" s="216" t="s">
        <v>85</v>
      </c>
      <c r="AV836" s="14" t="s">
        <v>85</v>
      </c>
      <c r="AW836" s="14" t="s">
        <v>35</v>
      </c>
      <c r="AX836" s="14" t="s">
        <v>74</v>
      </c>
      <c r="AY836" s="216" t="s">
        <v>228</v>
      </c>
    </row>
    <row r="837" spans="2:51" s="14" customFormat="1" ht="11.25">
      <c r="B837" s="206"/>
      <c r="C837" s="207"/>
      <c r="D837" s="197" t="s">
        <v>238</v>
      </c>
      <c r="E837" s="208" t="s">
        <v>28</v>
      </c>
      <c r="F837" s="209" t="s">
        <v>1749</v>
      </c>
      <c r="G837" s="207"/>
      <c r="H837" s="210">
        <v>1.48</v>
      </c>
      <c r="I837" s="211"/>
      <c r="J837" s="207"/>
      <c r="K837" s="207"/>
      <c r="L837" s="212"/>
      <c r="M837" s="213"/>
      <c r="N837" s="214"/>
      <c r="O837" s="214"/>
      <c r="P837" s="214"/>
      <c r="Q837" s="214"/>
      <c r="R837" s="214"/>
      <c r="S837" s="214"/>
      <c r="T837" s="215"/>
      <c r="AT837" s="216" t="s">
        <v>238</v>
      </c>
      <c r="AU837" s="216" t="s">
        <v>85</v>
      </c>
      <c r="AV837" s="14" t="s">
        <v>85</v>
      </c>
      <c r="AW837" s="14" t="s">
        <v>35</v>
      </c>
      <c r="AX837" s="14" t="s">
        <v>74</v>
      </c>
      <c r="AY837" s="216" t="s">
        <v>228</v>
      </c>
    </row>
    <row r="838" spans="2:51" s="13" customFormat="1" ht="11.25">
      <c r="B838" s="195"/>
      <c r="C838" s="196"/>
      <c r="D838" s="197" t="s">
        <v>238</v>
      </c>
      <c r="E838" s="198" t="s">
        <v>28</v>
      </c>
      <c r="F838" s="199" t="s">
        <v>1306</v>
      </c>
      <c r="G838" s="196"/>
      <c r="H838" s="198" t="s">
        <v>28</v>
      </c>
      <c r="I838" s="200"/>
      <c r="J838" s="196"/>
      <c r="K838" s="196"/>
      <c r="L838" s="201"/>
      <c r="M838" s="202"/>
      <c r="N838" s="203"/>
      <c r="O838" s="203"/>
      <c r="P838" s="203"/>
      <c r="Q838" s="203"/>
      <c r="R838" s="203"/>
      <c r="S838" s="203"/>
      <c r="T838" s="204"/>
      <c r="AT838" s="205" t="s">
        <v>238</v>
      </c>
      <c r="AU838" s="205" t="s">
        <v>85</v>
      </c>
      <c r="AV838" s="13" t="s">
        <v>82</v>
      </c>
      <c r="AW838" s="13" t="s">
        <v>35</v>
      </c>
      <c r="AX838" s="13" t="s">
        <v>74</v>
      </c>
      <c r="AY838" s="205" t="s">
        <v>228</v>
      </c>
    </row>
    <row r="839" spans="2:51" s="14" customFormat="1" ht="11.25">
      <c r="B839" s="206"/>
      <c r="C839" s="207"/>
      <c r="D839" s="197" t="s">
        <v>238</v>
      </c>
      <c r="E839" s="208" t="s">
        <v>28</v>
      </c>
      <c r="F839" s="209" t="s">
        <v>1750</v>
      </c>
      <c r="G839" s="207"/>
      <c r="H839" s="210">
        <v>1.13</v>
      </c>
      <c r="I839" s="211"/>
      <c r="J839" s="207"/>
      <c r="K839" s="207"/>
      <c r="L839" s="212"/>
      <c r="M839" s="213"/>
      <c r="N839" s="214"/>
      <c r="O839" s="214"/>
      <c r="P839" s="214"/>
      <c r="Q839" s="214"/>
      <c r="R839" s="214"/>
      <c r="S839" s="214"/>
      <c r="T839" s="215"/>
      <c r="AT839" s="216" t="s">
        <v>238</v>
      </c>
      <c r="AU839" s="216" t="s">
        <v>85</v>
      </c>
      <c r="AV839" s="14" t="s">
        <v>85</v>
      </c>
      <c r="AW839" s="14" t="s">
        <v>35</v>
      </c>
      <c r="AX839" s="14" t="s">
        <v>74</v>
      </c>
      <c r="AY839" s="216" t="s">
        <v>228</v>
      </c>
    </row>
    <row r="840" spans="2:51" s="16" customFormat="1" ht="11.25">
      <c r="B840" s="238"/>
      <c r="C840" s="239"/>
      <c r="D840" s="197" t="s">
        <v>238</v>
      </c>
      <c r="E840" s="240" t="s">
        <v>28</v>
      </c>
      <c r="F840" s="241" t="s">
        <v>554</v>
      </c>
      <c r="G840" s="239"/>
      <c r="H840" s="242">
        <v>12.55</v>
      </c>
      <c r="I840" s="243"/>
      <c r="J840" s="239"/>
      <c r="K840" s="239"/>
      <c r="L840" s="244"/>
      <c r="M840" s="245"/>
      <c r="N840" s="246"/>
      <c r="O840" s="246"/>
      <c r="P840" s="246"/>
      <c r="Q840" s="246"/>
      <c r="R840" s="246"/>
      <c r="S840" s="246"/>
      <c r="T840" s="247"/>
      <c r="AT840" s="248" t="s">
        <v>238</v>
      </c>
      <c r="AU840" s="248" t="s">
        <v>85</v>
      </c>
      <c r="AV840" s="16" t="s">
        <v>246</v>
      </c>
      <c r="AW840" s="16" t="s">
        <v>35</v>
      </c>
      <c r="AX840" s="16" t="s">
        <v>74</v>
      </c>
      <c r="AY840" s="248" t="s">
        <v>228</v>
      </c>
    </row>
    <row r="841" spans="2:51" s="15" customFormat="1" ht="11.25">
      <c r="B841" s="217"/>
      <c r="C841" s="218"/>
      <c r="D841" s="197" t="s">
        <v>238</v>
      </c>
      <c r="E841" s="219" t="s">
        <v>1203</v>
      </c>
      <c r="F841" s="220" t="s">
        <v>241</v>
      </c>
      <c r="G841" s="218"/>
      <c r="H841" s="221">
        <v>45.15</v>
      </c>
      <c r="I841" s="222"/>
      <c r="J841" s="218"/>
      <c r="K841" s="218"/>
      <c r="L841" s="223"/>
      <c r="M841" s="224"/>
      <c r="N841" s="225"/>
      <c r="O841" s="225"/>
      <c r="P841" s="225"/>
      <c r="Q841" s="225"/>
      <c r="R841" s="225"/>
      <c r="S841" s="225"/>
      <c r="T841" s="226"/>
      <c r="AT841" s="227" t="s">
        <v>238</v>
      </c>
      <c r="AU841" s="227" t="s">
        <v>85</v>
      </c>
      <c r="AV841" s="15" t="s">
        <v>176</v>
      </c>
      <c r="AW841" s="15" t="s">
        <v>35</v>
      </c>
      <c r="AX841" s="15" t="s">
        <v>82</v>
      </c>
      <c r="AY841" s="227" t="s">
        <v>228</v>
      </c>
    </row>
    <row r="842" spans="1:65" s="2" customFormat="1" ht="16.5" customHeight="1">
      <c r="A842" s="36"/>
      <c r="B842" s="37"/>
      <c r="C842" s="228" t="s">
        <v>843</v>
      </c>
      <c r="D842" s="228" t="s">
        <v>395</v>
      </c>
      <c r="E842" s="229" t="s">
        <v>1751</v>
      </c>
      <c r="F842" s="230" t="s">
        <v>1752</v>
      </c>
      <c r="G842" s="231" t="s">
        <v>323</v>
      </c>
      <c r="H842" s="232">
        <v>46.505</v>
      </c>
      <c r="I842" s="233"/>
      <c r="J842" s="234">
        <f>ROUND(I842*H842,2)</f>
        <v>0</v>
      </c>
      <c r="K842" s="230" t="s">
        <v>234</v>
      </c>
      <c r="L842" s="235"/>
      <c r="M842" s="236" t="s">
        <v>28</v>
      </c>
      <c r="N842" s="237" t="s">
        <v>45</v>
      </c>
      <c r="O842" s="66"/>
      <c r="P842" s="186">
        <f>O842*H842</f>
        <v>0</v>
      </c>
      <c r="Q842" s="186">
        <v>0.00013</v>
      </c>
      <c r="R842" s="186">
        <f>Q842*H842</f>
        <v>0.00604565</v>
      </c>
      <c r="S842" s="186">
        <v>0</v>
      </c>
      <c r="T842" s="187">
        <f>S842*H842</f>
        <v>0</v>
      </c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R842" s="188" t="s">
        <v>420</v>
      </c>
      <c r="AT842" s="188" t="s">
        <v>395</v>
      </c>
      <c r="AU842" s="188" t="s">
        <v>85</v>
      </c>
      <c r="AY842" s="19" t="s">
        <v>228</v>
      </c>
      <c r="BE842" s="189">
        <f>IF(N842="základní",J842,0)</f>
        <v>0</v>
      </c>
      <c r="BF842" s="189">
        <f>IF(N842="snížená",J842,0)</f>
        <v>0</v>
      </c>
      <c r="BG842" s="189">
        <f>IF(N842="zákl. přenesená",J842,0)</f>
        <v>0</v>
      </c>
      <c r="BH842" s="189">
        <f>IF(N842="sníž. přenesená",J842,0)</f>
        <v>0</v>
      </c>
      <c r="BI842" s="189">
        <f>IF(N842="nulová",J842,0)</f>
        <v>0</v>
      </c>
      <c r="BJ842" s="19" t="s">
        <v>82</v>
      </c>
      <c r="BK842" s="189">
        <f>ROUND(I842*H842,2)</f>
        <v>0</v>
      </c>
      <c r="BL842" s="19" t="s">
        <v>320</v>
      </c>
      <c r="BM842" s="188" t="s">
        <v>1753</v>
      </c>
    </row>
    <row r="843" spans="2:51" s="14" customFormat="1" ht="11.25">
      <c r="B843" s="206"/>
      <c r="C843" s="207"/>
      <c r="D843" s="197" t="s">
        <v>238</v>
      </c>
      <c r="E843" s="208" t="s">
        <v>28</v>
      </c>
      <c r="F843" s="209" t="s">
        <v>1754</v>
      </c>
      <c r="G843" s="207"/>
      <c r="H843" s="210">
        <v>46.505</v>
      </c>
      <c r="I843" s="211"/>
      <c r="J843" s="207"/>
      <c r="K843" s="207"/>
      <c r="L843" s="212"/>
      <c r="M843" s="213"/>
      <c r="N843" s="214"/>
      <c r="O843" s="214"/>
      <c r="P843" s="214"/>
      <c r="Q843" s="214"/>
      <c r="R843" s="214"/>
      <c r="S843" s="214"/>
      <c r="T843" s="215"/>
      <c r="AT843" s="216" t="s">
        <v>238</v>
      </c>
      <c r="AU843" s="216" t="s">
        <v>85</v>
      </c>
      <c r="AV843" s="14" t="s">
        <v>85</v>
      </c>
      <c r="AW843" s="14" t="s">
        <v>35</v>
      </c>
      <c r="AX843" s="14" t="s">
        <v>82</v>
      </c>
      <c r="AY843" s="216" t="s">
        <v>228</v>
      </c>
    </row>
    <row r="844" spans="1:65" s="2" customFormat="1" ht="24.2" customHeight="1">
      <c r="A844" s="36"/>
      <c r="B844" s="37"/>
      <c r="C844" s="177" t="s">
        <v>850</v>
      </c>
      <c r="D844" s="177" t="s">
        <v>230</v>
      </c>
      <c r="E844" s="178" t="s">
        <v>1755</v>
      </c>
      <c r="F844" s="179" t="s">
        <v>1756</v>
      </c>
      <c r="G844" s="180" t="s">
        <v>323</v>
      </c>
      <c r="H844" s="181">
        <v>20.11</v>
      </c>
      <c r="I844" s="182"/>
      <c r="J844" s="183">
        <f>ROUND(I844*H844,2)</f>
        <v>0</v>
      </c>
      <c r="K844" s="179" t="s">
        <v>234</v>
      </c>
      <c r="L844" s="41"/>
      <c r="M844" s="184" t="s">
        <v>28</v>
      </c>
      <c r="N844" s="185" t="s">
        <v>45</v>
      </c>
      <c r="O844" s="66"/>
      <c r="P844" s="186">
        <f>O844*H844</f>
        <v>0</v>
      </c>
      <c r="Q844" s="186">
        <v>0.00043</v>
      </c>
      <c r="R844" s="186">
        <f>Q844*H844</f>
        <v>0.0086473</v>
      </c>
      <c r="S844" s="186">
        <v>0</v>
      </c>
      <c r="T844" s="187">
        <f>S844*H844</f>
        <v>0</v>
      </c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R844" s="188" t="s">
        <v>320</v>
      </c>
      <c r="AT844" s="188" t="s">
        <v>230</v>
      </c>
      <c r="AU844" s="188" t="s">
        <v>85</v>
      </c>
      <c r="AY844" s="19" t="s">
        <v>228</v>
      </c>
      <c r="BE844" s="189">
        <f>IF(N844="základní",J844,0)</f>
        <v>0</v>
      </c>
      <c r="BF844" s="189">
        <f>IF(N844="snížená",J844,0)</f>
        <v>0</v>
      </c>
      <c r="BG844" s="189">
        <f>IF(N844="zákl. přenesená",J844,0)</f>
        <v>0</v>
      </c>
      <c r="BH844" s="189">
        <f>IF(N844="sníž. přenesená",J844,0)</f>
        <v>0</v>
      </c>
      <c r="BI844" s="189">
        <f>IF(N844="nulová",J844,0)</f>
        <v>0</v>
      </c>
      <c r="BJ844" s="19" t="s">
        <v>82</v>
      </c>
      <c r="BK844" s="189">
        <f>ROUND(I844*H844,2)</f>
        <v>0</v>
      </c>
      <c r="BL844" s="19" t="s">
        <v>320</v>
      </c>
      <c r="BM844" s="188" t="s">
        <v>1757</v>
      </c>
    </row>
    <row r="845" spans="1:47" s="2" customFormat="1" ht="11.25">
      <c r="A845" s="36"/>
      <c r="B845" s="37"/>
      <c r="C845" s="38"/>
      <c r="D845" s="190" t="s">
        <v>236</v>
      </c>
      <c r="E845" s="38"/>
      <c r="F845" s="191" t="s">
        <v>1758</v>
      </c>
      <c r="G845" s="38"/>
      <c r="H845" s="38"/>
      <c r="I845" s="192"/>
      <c r="J845" s="38"/>
      <c r="K845" s="38"/>
      <c r="L845" s="41"/>
      <c r="M845" s="193"/>
      <c r="N845" s="194"/>
      <c r="O845" s="66"/>
      <c r="P845" s="66"/>
      <c r="Q845" s="66"/>
      <c r="R845" s="66"/>
      <c r="S845" s="66"/>
      <c r="T845" s="67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T845" s="19" t="s">
        <v>236</v>
      </c>
      <c r="AU845" s="19" t="s">
        <v>85</v>
      </c>
    </row>
    <row r="846" spans="2:51" s="13" customFormat="1" ht="11.25">
      <c r="B846" s="195"/>
      <c r="C846" s="196"/>
      <c r="D846" s="197" t="s">
        <v>238</v>
      </c>
      <c r="E846" s="198" t="s">
        <v>28</v>
      </c>
      <c r="F846" s="199" t="s">
        <v>1737</v>
      </c>
      <c r="G846" s="196"/>
      <c r="H846" s="198" t="s">
        <v>28</v>
      </c>
      <c r="I846" s="200"/>
      <c r="J846" s="196"/>
      <c r="K846" s="196"/>
      <c r="L846" s="201"/>
      <c r="M846" s="202"/>
      <c r="N846" s="203"/>
      <c r="O846" s="203"/>
      <c r="P846" s="203"/>
      <c r="Q846" s="203"/>
      <c r="R846" s="203"/>
      <c r="S846" s="203"/>
      <c r="T846" s="204"/>
      <c r="AT846" s="205" t="s">
        <v>238</v>
      </c>
      <c r="AU846" s="205" t="s">
        <v>85</v>
      </c>
      <c r="AV846" s="13" t="s">
        <v>82</v>
      </c>
      <c r="AW846" s="13" t="s">
        <v>35</v>
      </c>
      <c r="AX846" s="13" t="s">
        <v>74</v>
      </c>
      <c r="AY846" s="205" t="s">
        <v>228</v>
      </c>
    </row>
    <row r="847" spans="2:51" s="13" customFormat="1" ht="11.25">
      <c r="B847" s="195"/>
      <c r="C847" s="196"/>
      <c r="D847" s="197" t="s">
        <v>238</v>
      </c>
      <c r="E847" s="198" t="s">
        <v>28</v>
      </c>
      <c r="F847" s="199" t="s">
        <v>1300</v>
      </c>
      <c r="G847" s="196"/>
      <c r="H847" s="198" t="s">
        <v>28</v>
      </c>
      <c r="I847" s="200"/>
      <c r="J847" s="196"/>
      <c r="K847" s="196"/>
      <c r="L847" s="201"/>
      <c r="M847" s="202"/>
      <c r="N847" s="203"/>
      <c r="O847" s="203"/>
      <c r="P847" s="203"/>
      <c r="Q847" s="203"/>
      <c r="R847" s="203"/>
      <c r="S847" s="203"/>
      <c r="T847" s="204"/>
      <c r="AT847" s="205" t="s">
        <v>238</v>
      </c>
      <c r="AU847" s="205" t="s">
        <v>85</v>
      </c>
      <c r="AV847" s="13" t="s">
        <v>82</v>
      </c>
      <c r="AW847" s="13" t="s">
        <v>35</v>
      </c>
      <c r="AX847" s="13" t="s">
        <v>74</v>
      </c>
      <c r="AY847" s="205" t="s">
        <v>228</v>
      </c>
    </row>
    <row r="848" spans="2:51" s="13" customFormat="1" ht="11.25">
      <c r="B848" s="195"/>
      <c r="C848" s="196"/>
      <c r="D848" s="197" t="s">
        <v>238</v>
      </c>
      <c r="E848" s="198" t="s">
        <v>28</v>
      </c>
      <c r="F848" s="199" t="s">
        <v>1759</v>
      </c>
      <c r="G848" s="196"/>
      <c r="H848" s="198" t="s">
        <v>28</v>
      </c>
      <c r="I848" s="200"/>
      <c r="J848" s="196"/>
      <c r="K848" s="196"/>
      <c r="L848" s="201"/>
      <c r="M848" s="202"/>
      <c r="N848" s="203"/>
      <c r="O848" s="203"/>
      <c r="P848" s="203"/>
      <c r="Q848" s="203"/>
      <c r="R848" s="203"/>
      <c r="S848" s="203"/>
      <c r="T848" s="204"/>
      <c r="AT848" s="205" t="s">
        <v>238</v>
      </c>
      <c r="AU848" s="205" t="s">
        <v>85</v>
      </c>
      <c r="AV848" s="13" t="s">
        <v>82</v>
      </c>
      <c r="AW848" s="13" t="s">
        <v>35</v>
      </c>
      <c r="AX848" s="13" t="s">
        <v>74</v>
      </c>
      <c r="AY848" s="205" t="s">
        <v>228</v>
      </c>
    </row>
    <row r="849" spans="2:51" s="14" customFormat="1" ht="11.25">
      <c r="B849" s="206"/>
      <c r="C849" s="207"/>
      <c r="D849" s="197" t="s">
        <v>238</v>
      </c>
      <c r="E849" s="208" t="s">
        <v>28</v>
      </c>
      <c r="F849" s="209" t="s">
        <v>1760</v>
      </c>
      <c r="G849" s="207"/>
      <c r="H849" s="210">
        <v>3.8</v>
      </c>
      <c r="I849" s="211"/>
      <c r="J849" s="207"/>
      <c r="K849" s="207"/>
      <c r="L849" s="212"/>
      <c r="M849" s="213"/>
      <c r="N849" s="214"/>
      <c r="O849" s="214"/>
      <c r="P849" s="214"/>
      <c r="Q849" s="214"/>
      <c r="R849" s="214"/>
      <c r="S849" s="214"/>
      <c r="T849" s="215"/>
      <c r="AT849" s="216" t="s">
        <v>238</v>
      </c>
      <c r="AU849" s="216" t="s">
        <v>85</v>
      </c>
      <c r="AV849" s="14" t="s">
        <v>85</v>
      </c>
      <c r="AW849" s="14" t="s">
        <v>35</v>
      </c>
      <c r="AX849" s="14" t="s">
        <v>74</v>
      </c>
      <c r="AY849" s="216" t="s">
        <v>228</v>
      </c>
    </row>
    <row r="850" spans="2:51" s="13" customFormat="1" ht="11.25">
      <c r="B850" s="195"/>
      <c r="C850" s="196"/>
      <c r="D850" s="197" t="s">
        <v>238</v>
      </c>
      <c r="E850" s="198" t="s">
        <v>28</v>
      </c>
      <c r="F850" s="199" t="s">
        <v>1304</v>
      </c>
      <c r="G850" s="196"/>
      <c r="H850" s="198" t="s">
        <v>28</v>
      </c>
      <c r="I850" s="200"/>
      <c r="J850" s="196"/>
      <c r="K850" s="196"/>
      <c r="L850" s="201"/>
      <c r="M850" s="202"/>
      <c r="N850" s="203"/>
      <c r="O850" s="203"/>
      <c r="P850" s="203"/>
      <c r="Q850" s="203"/>
      <c r="R850" s="203"/>
      <c r="S850" s="203"/>
      <c r="T850" s="204"/>
      <c r="AT850" s="205" t="s">
        <v>238</v>
      </c>
      <c r="AU850" s="205" t="s">
        <v>85</v>
      </c>
      <c r="AV850" s="13" t="s">
        <v>82</v>
      </c>
      <c r="AW850" s="13" t="s">
        <v>35</v>
      </c>
      <c r="AX850" s="13" t="s">
        <v>74</v>
      </c>
      <c r="AY850" s="205" t="s">
        <v>228</v>
      </c>
    </row>
    <row r="851" spans="2:51" s="14" customFormat="1" ht="11.25">
      <c r="B851" s="206"/>
      <c r="C851" s="207"/>
      <c r="D851" s="197" t="s">
        <v>238</v>
      </c>
      <c r="E851" s="208" t="s">
        <v>28</v>
      </c>
      <c r="F851" s="209" t="s">
        <v>1761</v>
      </c>
      <c r="G851" s="207"/>
      <c r="H851" s="210">
        <v>7.4</v>
      </c>
      <c r="I851" s="211"/>
      <c r="J851" s="207"/>
      <c r="K851" s="207"/>
      <c r="L851" s="212"/>
      <c r="M851" s="213"/>
      <c r="N851" s="214"/>
      <c r="O851" s="214"/>
      <c r="P851" s="214"/>
      <c r="Q851" s="214"/>
      <c r="R851" s="214"/>
      <c r="S851" s="214"/>
      <c r="T851" s="215"/>
      <c r="AT851" s="216" t="s">
        <v>238</v>
      </c>
      <c r="AU851" s="216" t="s">
        <v>85</v>
      </c>
      <c r="AV851" s="14" t="s">
        <v>85</v>
      </c>
      <c r="AW851" s="14" t="s">
        <v>35</v>
      </c>
      <c r="AX851" s="14" t="s">
        <v>74</v>
      </c>
      <c r="AY851" s="216" t="s">
        <v>228</v>
      </c>
    </row>
    <row r="852" spans="2:51" s="13" customFormat="1" ht="11.25">
      <c r="B852" s="195"/>
      <c r="C852" s="196"/>
      <c r="D852" s="197" t="s">
        <v>238</v>
      </c>
      <c r="E852" s="198" t="s">
        <v>28</v>
      </c>
      <c r="F852" s="199" t="s">
        <v>1306</v>
      </c>
      <c r="G852" s="196"/>
      <c r="H852" s="198" t="s">
        <v>28</v>
      </c>
      <c r="I852" s="200"/>
      <c r="J852" s="196"/>
      <c r="K852" s="196"/>
      <c r="L852" s="201"/>
      <c r="M852" s="202"/>
      <c r="N852" s="203"/>
      <c r="O852" s="203"/>
      <c r="P852" s="203"/>
      <c r="Q852" s="203"/>
      <c r="R852" s="203"/>
      <c r="S852" s="203"/>
      <c r="T852" s="204"/>
      <c r="AT852" s="205" t="s">
        <v>238</v>
      </c>
      <c r="AU852" s="205" t="s">
        <v>85</v>
      </c>
      <c r="AV852" s="13" t="s">
        <v>82</v>
      </c>
      <c r="AW852" s="13" t="s">
        <v>35</v>
      </c>
      <c r="AX852" s="13" t="s">
        <v>74</v>
      </c>
      <c r="AY852" s="205" t="s">
        <v>228</v>
      </c>
    </row>
    <row r="853" spans="2:51" s="14" customFormat="1" ht="11.25">
      <c r="B853" s="206"/>
      <c r="C853" s="207"/>
      <c r="D853" s="197" t="s">
        <v>238</v>
      </c>
      <c r="E853" s="208" t="s">
        <v>28</v>
      </c>
      <c r="F853" s="209" t="s">
        <v>1762</v>
      </c>
      <c r="G853" s="207"/>
      <c r="H853" s="210">
        <v>5.13</v>
      </c>
      <c r="I853" s="211"/>
      <c r="J853" s="207"/>
      <c r="K853" s="207"/>
      <c r="L853" s="212"/>
      <c r="M853" s="213"/>
      <c r="N853" s="214"/>
      <c r="O853" s="214"/>
      <c r="P853" s="214"/>
      <c r="Q853" s="214"/>
      <c r="R853" s="214"/>
      <c r="S853" s="214"/>
      <c r="T853" s="215"/>
      <c r="AT853" s="216" t="s">
        <v>238</v>
      </c>
      <c r="AU853" s="216" t="s">
        <v>85</v>
      </c>
      <c r="AV853" s="14" t="s">
        <v>85</v>
      </c>
      <c r="AW853" s="14" t="s">
        <v>35</v>
      </c>
      <c r="AX853" s="14" t="s">
        <v>74</v>
      </c>
      <c r="AY853" s="216" t="s">
        <v>228</v>
      </c>
    </row>
    <row r="854" spans="2:51" s="16" customFormat="1" ht="11.25">
      <c r="B854" s="238"/>
      <c r="C854" s="239"/>
      <c r="D854" s="197" t="s">
        <v>238</v>
      </c>
      <c r="E854" s="240" t="s">
        <v>28</v>
      </c>
      <c r="F854" s="241" t="s">
        <v>554</v>
      </c>
      <c r="G854" s="239"/>
      <c r="H854" s="242">
        <v>16.33</v>
      </c>
      <c r="I854" s="243"/>
      <c r="J854" s="239"/>
      <c r="K854" s="239"/>
      <c r="L854" s="244"/>
      <c r="M854" s="245"/>
      <c r="N854" s="246"/>
      <c r="O854" s="246"/>
      <c r="P854" s="246"/>
      <c r="Q854" s="246"/>
      <c r="R854" s="246"/>
      <c r="S854" s="246"/>
      <c r="T854" s="247"/>
      <c r="AT854" s="248" t="s">
        <v>238</v>
      </c>
      <c r="AU854" s="248" t="s">
        <v>85</v>
      </c>
      <c r="AV854" s="16" t="s">
        <v>246</v>
      </c>
      <c r="AW854" s="16" t="s">
        <v>35</v>
      </c>
      <c r="AX854" s="16" t="s">
        <v>74</v>
      </c>
      <c r="AY854" s="248" t="s">
        <v>228</v>
      </c>
    </row>
    <row r="855" spans="2:51" s="13" customFormat="1" ht="11.25">
      <c r="B855" s="195"/>
      <c r="C855" s="196"/>
      <c r="D855" s="197" t="s">
        <v>238</v>
      </c>
      <c r="E855" s="198" t="s">
        <v>28</v>
      </c>
      <c r="F855" s="199" t="s">
        <v>1745</v>
      </c>
      <c r="G855" s="196"/>
      <c r="H855" s="198" t="s">
        <v>28</v>
      </c>
      <c r="I855" s="200"/>
      <c r="J855" s="196"/>
      <c r="K855" s="196"/>
      <c r="L855" s="201"/>
      <c r="M855" s="202"/>
      <c r="N855" s="203"/>
      <c r="O855" s="203"/>
      <c r="P855" s="203"/>
      <c r="Q855" s="203"/>
      <c r="R855" s="203"/>
      <c r="S855" s="203"/>
      <c r="T855" s="204"/>
      <c r="AT855" s="205" t="s">
        <v>238</v>
      </c>
      <c r="AU855" s="205" t="s">
        <v>85</v>
      </c>
      <c r="AV855" s="13" t="s">
        <v>82</v>
      </c>
      <c r="AW855" s="13" t="s">
        <v>35</v>
      </c>
      <c r="AX855" s="13" t="s">
        <v>74</v>
      </c>
      <c r="AY855" s="205" t="s">
        <v>228</v>
      </c>
    </row>
    <row r="856" spans="2:51" s="13" customFormat="1" ht="11.25">
      <c r="B856" s="195"/>
      <c r="C856" s="196"/>
      <c r="D856" s="197" t="s">
        <v>238</v>
      </c>
      <c r="E856" s="198" t="s">
        <v>28</v>
      </c>
      <c r="F856" s="199" t="s">
        <v>1300</v>
      </c>
      <c r="G856" s="196"/>
      <c r="H856" s="198" t="s">
        <v>28</v>
      </c>
      <c r="I856" s="200"/>
      <c r="J856" s="196"/>
      <c r="K856" s="196"/>
      <c r="L856" s="201"/>
      <c r="M856" s="202"/>
      <c r="N856" s="203"/>
      <c r="O856" s="203"/>
      <c r="P856" s="203"/>
      <c r="Q856" s="203"/>
      <c r="R856" s="203"/>
      <c r="S856" s="203"/>
      <c r="T856" s="204"/>
      <c r="AT856" s="205" t="s">
        <v>238</v>
      </c>
      <c r="AU856" s="205" t="s">
        <v>85</v>
      </c>
      <c r="AV856" s="13" t="s">
        <v>82</v>
      </c>
      <c r="AW856" s="13" t="s">
        <v>35</v>
      </c>
      <c r="AX856" s="13" t="s">
        <v>74</v>
      </c>
      <c r="AY856" s="205" t="s">
        <v>228</v>
      </c>
    </row>
    <row r="857" spans="2:51" s="13" customFormat="1" ht="11.25">
      <c r="B857" s="195"/>
      <c r="C857" s="196"/>
      <c r="D857" s="197" t="s">
        <v>238</v>
      </c>
      <c r="E857" s="198" t="s">
        <v>28</v>
      </c>
      <c r="F857" s="199" t="s">
        <v>1759</v>
      </c>
      <c r="G857" s="196"/>
      <c r="H857" s="198" t="s">
        <v>28</v>
      </c>
      <c r="I857" s="200"/>
      <c r="J857" s="196"/>
      <c r="K857" s="196"/>
      <c r="L857" s="201"/>
      <c r="M857" s="202"/>
      <c r="N857" s="203"/>
      <c r="O857" s="203"/>
      <c r="P857" s="203"/>
      <c r="Q857" s="203"/>
      <c r="R857" s="203"/>
      <c r="S857" s="203"/>
      <c r="T857" s="204"/>
      <c r="AT857" s="205" t="s">
        <v>238</v>
      </c>
      <c r="AU857" s="205" t="s">
        <v>85</v>
      </c>
      <c r="AV857" s="13" t="s">
        <v>82</v>
      </c>
      <c r="AW857" s="13" t="s">
        <v>35</v>
      </c>
      <c r="AX857" s="13" t="s">
        <v>74</v>
      </c>
      <c r="AY857" s="205" t="s">
        <v>228</v>
      </c>
    </row>
    <row r="858" spans="2:51" s="14" customFormat="1" ht="11.25">
      <c r="B858" s="206"/>
      <c r="C858" s="207"/>
      <c r="D858" s="197" t="s">
        <v>238</v>
      </c>
      <c r="E858" s="208" t="s">
        <v>28</v>
      </c>
      <c r="F858" s="209" t="s">
        <v>1520</v>
      </c>
      <c r="G858" s="207"/>
      <c r="H858" s="210">
        <v>3.78</v>
      </c>
      <c r="I858" s="211"/>
      <c r="J858" s="207"/>
      <c r="K858" s="207"/>
      <c r="L858" s="212"/>
      <c r="M858" s="213"/>
      <c r="N858" s="214"/>
      <c r="O858" s="214"/>
      <c r="P858" s="214"/>
      <c r="Q858" s="214"/>
      <c r="R858" s="214"/>
      <c r="S858" s="214"/>
      <c r="T858" s="215"/>
      <c r="AT858" s="216" t="s">
        <v>238</v>
      </c>
      <c r="AU858" s="216" t="s">
        <v>85</v>
      </c>
      <c r="AV858" s="14" t="s">
        <v>85</v>
      </c>
      <c r="AW858" s="14" t="s">
        <v>35</v>
      </c>
      <c r="AX858" s="14" t="s">
        <v>74</v>
      </c>
      <c r="AY858" s="216" t="s">
        <v>228</v>
      </c>
    </row>
    <row r="859" spans="2:51" s="16" customFormat="1" ht="11.25">
      <c r="B859" s="238"/>
      <c r="C859" s="239"/>
      <c r="D859" s="197" t="s">
        <v>238</v>
      </c>
      <c r="E859" s="240" t="s">
        <v>28</v>
      </c>
      <c r="F859" s="241" t="s">
        <v>554</v>
      </c>
      <c r="G859" s="239"/>
      <c r="H859" s="242">
        <v>3.78</v>
      </c>
      <c r="I859" s="243"/>
      <c r="J859" s="239"/>
      <c r="K859" s="239"/>
      <c r="L859" s="244"/>
      <c r="M859" s="245"/>
      <c r="N859" s="246"/>
      <c r="O859" s="246"/>
      <c r="P859" s="246"/>
      <c r="Q859" s="246"/>
      <c r="R859" s="246"/>
      <c r="S859" s="246"/>
      <c r="T859" s="247"/>
      <c r="AT859" s="248" t="s">
        <v>238</v>
      </c>
      <c r="AU859" s="248" t="s">
        <v>85</v>
      </c>
      <c r="AV859" s="16" t="s">
        <v>246</v>
      </c>
      <c r="AW859" s="16" t="s">
        <v>35</v>
      </c>
      <c r="AX859" s="16" t="s">
        <v>74</v>
      </c>
      <c r="AY859" s="248" t="s">
        <v>228</v>
      </c>
    </row>
    <row r="860" spans="2:51" s="15" customFormat="1" ht="11.25">
      <c r="B860" s="217"/>
      <c r="C860" s="218"/>
      <c r="D860" s="197" t="s">
        <v>238</v>
      </c>
      <c r="E860" s="219" t="s">
        <v>1206</v>
      </c>
      <c r="F860" s="220" t="s">
        <v>241</v>
      </c>
      <c r="G860" s="218"/>
      <c r="H860" s="221">
        <v>20.11</v>
      </c>
      <c r="I860" s="222"/>
      <c r="J860" s="218"/>
      <c r="K860" s="218"/>
      <c r="L860" s="223"/>
      <c r="M860" s="224"/>
      <c r="N860" s="225"/>
      <c r="O860" s="225"/>
      <c r="P860" s="225"/>
      <c r="Q860" s="225"/>
      <c r="R860" s="225"/>
      <c r="S860" s="225"/>
      <c r="T860" s="226"/>
      <c r="AT860" s="227" t="s">
        <v>238</v>
      </c>
      <c r="AU860" s="227" t="s">
        <v>85</v>
      </c>
      <c r="AV860" s="15" t="s">
        <v>176</v>
      </c>
      <c r="AW860" s="15" t="s">
        <v>35</v>
      </c>
      <c r="AX860" s="15" t="s">
        <v>82</v>
      </c>
      <c r="AY860" s="227" t="s">
        <v>228</v>
      </c>
    </row>
    <row r="861" spans="1:65" s="2" customFormat="1" ht="16.5" customHeight="1">
      <c r="A861" s="36"/>
      <c r="B861" s="37"/>
      <c r="C861" s="228" t="s">
        <v>856</v>
      </c>
      <c r="D861" s="228" t="s">
        <v>395</v>
      </c>
      <c r="E861" s="229" t="s">
        <v>1763</v>
      </c>
      <c r="F861" s="230" t="s">
        <v>1764</v>
      </c>
      <c r="G861" s="231" t="s">
        <v>323</v>
      </c>
      <c r="H861" s="232">
        <v>20.713</v>
      </c>
      <c r="I861" s="233"/>
      <c r="J861" s="234">
        <f>ROUND(I861*H861,2)</f>
        <v>0</v>
      </c>
      <c r="K861" s="230" t="s">
        <v>234</v>
      </c>
      <c r="L861" s="235"/>
      <c r="M861" s="236" t="s">
        <v>28</v>
      </c>
      <c r="N861" s="237" t="s">
        <v>45</v>
      </c>
      <c r="O861" s="66"/>
      <c r="P861" s="186">
        <f>O861*H861</f>
        <v>0</v>
      </c>
      <c r="Q861" s="186">
        <v>0.00038</v>
      </c>
      <c r="R861" s="186">
        <f>Q861*H861</f>
        <v>0.007870940000000002</v>
      </c>
      <c r="S861" s="186">
        <v>0</v>
      </c>
      <c r="T861" s="187">
        <f>S861*H861</f>
        <v>0</v>
      </c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R861" s="188" t="s">
        <v>420</v>
      </c>
      <c r="AT861" s="188" t="s">
        <v>395</v>
      </c>
      <c r="AU861" s="188" t="s">
        <v>85</v>
      </c>
      <c r="AY861" s="19" t="s">
        <v>228</v>
      </c>
      <c r="BE861" s="189">
        <f>IF(N861="základní",J861,0)</f>
        <v>0</v>
      </c>
      <c r="BF861" s="189">
        <f>IF(N861="snížená",J861,0)</f>
        <v>0</v>
      </c>
      <c r="BG861" s="189">
        <f>IF(N861="zákl. přenesená",J861,0)</f>
        <v>0</v>
      </c>
      <c r="BH861" s="189">
        <f>IF(N861="sníž. přenesená",J861,0)</f>
        <v>0</v>
      </c>
      <c r="BI861" s="189">
        <f>IF(N861="nulová",J861,0)</f>
        <v>0</v>
      </c>
      <c r="BJ861" s="19" t="s">
        <v>82</v>
      </c>
      <c r="BK861" s="189">
        <f>ROUND(I861*H861,2)</f>
        <v>0</v>
      </c>
      <c r="BL861" s="19" t="s">
        <v>320</v>
      </c>
      <c r="BM861" s="188" t="s">
        <v>1765</v>
      </c>
    </row>
    <row r="862" spans="2:51" s="14" customFormat="1" ht="11.25">
      <c r="B862" s="206"/>
      <c r="C862" s="207"/>
      <c r="D862" s="197" t="s">
        <v>238</v>
      </c>
      <c r="E862" s="208" t="s">
        <v>28</v>
      </c>
      <c r="F862" s="209" t="s">
        <v>1766</v>
      </c>
      <c r="G862" s="207"/>
      <c r="H862" s="210">
        <v>20.713</v>
      </c>
      <c r="I862" s="211"/>
      <c r="J862" s="207"/>
      <c r="K862" s="207"/>
      <c r="L862" s="212"/>
      <c r="M862" s="213"/>
      <c r="N862" s="214"/>
      <c r="O862" s="214"/>
      <c r="P862" s="214"/>
      <c r="Q862" s="214"/>
      <c r="R862" s="214"/>
      <c r="S862" s="214"/>
      <c r="T862" s="215"/>
      <c r="AT862" s="216" t="s">
        <v>238</v>
      </c>
      <c r="AU862" s="216" t="s">
        <v>85</v>
      </c>
      <c r="AV862" s="14" t="s">
        <v>85</v>
      </c>
      <c r="AW862" s="14" t="s">
        <v>35</v>
      </c>
      <c r="AX862" s="14" t="s">
        <v>82</v>
      </c>
      <c r="AY862" s="216" t="s">
        <v>228</v>
      </c>
    </row>
    <row r="863" spans="1:65" s="2" customFormat="1" ht="55.5" customHeight="1">
      <c r="A863" s="36"/>
      <c r="B863" s="37"/>
      <c r="C863" s="177" t="s">
        <v>861</v>
      </c>
      <c r="D863" s="177" t="s">
        <v>230</v>
      </c>
      <c r="E863" s="178" t="s">
        <v>1767</v>
      </c>
      <c r="F863" s="179" t="s">
        <v>1768</v>
      </c>
      <c r="G863" s="180" t="s">
        <v>323</v>
      </c>
      <c r="H863" s="181">
        <v>17.4</v>
      </c>
      <c r="I863" s="182"/>
      <c r="J863" s="183">
        <f>ROUND(I863*H863,2)</f>
        <v>0</v>
      </c>
      <c r="K863" s="179" t="s">
        <v>234</v>
      </c>
      <c r="L863" s="41"/>
      <c r="M863" s="184" t="s">
        <v>28</v>
      </c>
      <c r="N863" s="185" t="s">
        <v>45</v>
      </c>
      <c r="O863" s="66"/>
      <c r="P863" s="186">
        <f>O863*H863</f>
        <v>0</v>
      </c>
      <c r="Q863" s="186">
        <v>5E-05</v>
      </c>
      <c r="R863" s="186">
        <f>Q863*H863</f>
        <v>0.00087</v>
      </c>
      <c r="S863" s="186">
        <v>0</v>
      </c>
      <c r="T863" s="187">
        <f>S863*H863</f>
        <v>0</v>
      </c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R863" s="188" t="s">
        <v>320</v>
      </c>
      <c r="AT863" s="188" t="s">
        <v>230</v>
      </c>
      <c r="AU863" s="188" t="s">
        <v>85</v>
      </c>
      <c r="AY863" s="19" t="s">
        <v>228</v>
      </c>
      <c r="BE863" s="189">
        <f>IF(N863="základní",J863,0)</f>
        <v>0</v>
      </c>
      <c r="BF863" s="189">
        <f>IF(N863="snížená",J863,0)</f>
        <v>0</v>
      </c>
      <c r="BG863" s="189">
        <f>IF(N863="zákl. přenesená",J863,0)</f>
        <v>0</v>
      </c>
      <c r="BH863" s="189">
        <f>IF(N863="sníž. přenesená",J863,0)</f>
        <v>0</v>
      </c>
      <c r="BI863" s="189">
        <f>IF(N863="nulová",J863,0)</f>
        <v>0</v>
      </c>
      <c r="BJ863" s="19" t="s">
        <v>82</v>
      </c>
      <c r="BK863" s="189">
        <f>ROUND(I863*H863,2)</f>
        <v>0</v>
      </c>
      <c r="BL863" s="19" t="s">
        <v>320</v>
      </c>
      <c r="BM863" s="188" t="s">
        <v>1769</v>
      </c>
    </row>
    <row r="864" spans="1:47" s="2" customFormat="1" ht="11.25">
      <c r="A864" s="36"/>
      <c r="B864" s="37"/>
      <c r="C864" s="38"/>
      <c r="D864" s="190" t="s">
        <v>236</v>
      </c>
      <c r="E864" s="38"/>
      <c r="F864" s="191" t="s">
        <v>1770</v>
      </c>
      <c r="G864" s="38"/>
      <c r="H864" s="38"/>
      <c r="I864" s="192"/>
      <c r="J864" s="38"/>
      <c r="K864" s="38"/>
      <c r="L864" s="41"/>
      <c r="M864" s="193"/>
      <c r="N864" s="194"/>
      <c r="O864" s="66"/>
      <c r="P864" s="66"/>
      <c r="Q864" s="66"/>
      <c r="R864" s="66"/>
      <c r="S864" s="66"/>
      <c r="T864" s="67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T864" s="19" t="s">
        <v>236</v>
      </c>
      <c r="AU864" s="19" t="s">
        <v>85</v>
      </c>
    </row>
    <row r="865" spans="2:51" s="13" customFormat="1" ht="11.25">
      <c r="B865" s="195"/>
      <c r="C865" s="196"/>
      <c r="D865" s="197" t="s">
        <v>238</v>
      </c>
      <c r="E865" s="198" t="s">
        <v>28</v>
      </c>
      <c r="F865" s="199" t="s">
        <v>1300</v>
      </c>
      <c r="G865" s="196"/>
      <c r="H865" s="198" t="s">
        <v>28</v>
      </c>
      <c r="I865" s="200"/>
      <c r="J865" s="196"/>
      <c r="K865" s="196"/>
      <c r="L865" s="201"/>
      <c r="M865" s="202"/>
      <c r="N865" s="203"/>
      <c r="O865" s="203"/>
      <c r="P865" s="203"/>
      <c r="Q865" s="203"/>
      <c r="R865" s="203"/>
      <c r="S865" s="203"/>
      <c r="T865" s="204"/>
      <c r="AT865" s="205" t="s">
        <v>238</v>
      </c>
      <c r="AU865" s="205" t="s">
        <v>85</v>
      </c>
      <c r="AV865" s="13" t="s">
        <v>82</v>
      </c>
      <c r="AW865" s="13" t="s">
        <v>35</v>
      </c>
      <c r="AX865" s="13" t="s">
        <v>74</v>
      </c>
      <c r="AY865" s="205" t="s">
        <v>228</v>
      </c>
    </row>
    <row r="866" spans="2:51" s="14" customFormat="1" ht="11.25">
      <c r="B866" s="206"/>
      <c r="C866" s="207"/>
      <c r="D866" s="197" t="s">
        <v>238</v>
      </c>
      <c r="E866" s="208" t="s">
        <v>28</v>
      </c>
      <c r="F866" s="209" t="s">
        <v>1417</v>
      </c>
      <c r="G866" s="207"/>
      <c r="H866" s="210">
        <v>3.51</v>
      </c>
      <c r="I866" s="211"/>
      <c r="J866" s="207"/>
      <c r="K866" s="207"/>
      <c r="L866" s="212"/>
      <c r="M866" s="213"/>
      <c r="N866" s="214"/>
      <c r="O866" s="214"/>
      <c r="P866" s="214"/>
      <c r="Q866" s="214"/>
      <c r="R866" s="214"/>
      <c r="S866" s="214"/>
      <c r="T866" s="215"/>
      <c r="AT866" s="216" t="s">
        <v>238</v>
      </c>
      <c r="AU866" s="216" t="s">
        <v>85</v>
      </c>
      <c r="AV866" s="14" t="s">
        <v>85</v>
      </c>
      <c r="AW866" s="14" t="s">
        <v>35</v>
      </c>
      <c r="AX866" s="14" t="s">
        <v>74</v>
      </c>
      <c r="AY866" s="216" t="s">
        <v>228</v>
      </c>
    </row>
    <row r="867" spans="2:51" s="13" customFormat="1" ht="11.25">
      <c r="B867" s="195"/>
      <c r="C867" s="196"/>
      <c r="D867" s="197" t="s">
        <v>238</v>
      </c>
      <c r="E867" s="198" t="s">
        <v>28</v>
      </c>
      <c r="F867" s="199" t="s">
        <v>1304</v>
      </c>
      <c r="G867" s="196"/>
      <c r="H867" s="198" t="s">
        <v>28</v>
      </c>
      <c r="I867" s="200"/>
      <c r="J867" s="196"/>
      <c r="K867" s="196"/>
      <c r="L867" s="201"/>
      <c r="M867" s="202"/>
      <c r="N867" s="203"/>
      <c r="O867" s="203"/>
      <c r="P867" s="203"/>
      <c r="Q867" s="203"/>
      <c r="R867" s="203"/>
      <c r="S867" s="203"/>
      <c r="T867" s="204"/>
      <c r="AT867" s="205" t="s">
        <v>238</v>
      </c>
      <c r="AU867" s="205" t="s">
        <v>85</v>
      </c>
      <c r="AV867" s="13" t="s">
        <v>82</v>
      </c>
      <c r="AW867" s="13" t="s">
        <v>35</v>
      </c>
      <c r="AX867" s="13" t="s">
        <v>74</v>
      </c>
      <c r="AY867" s="205" t="s">
        <v>228</v>
      </c>
    </row>
    <row r="868" spans="2:51" s="14" customFormat="1" ht="11.25">
      <c r="B868" s="206"/>
      <c r="C868" s="207"/>
      <c r="D868" s="197" t="s">
        <v>238</v>
      </c>
      <c r="E868" s="208" t="s">
        <v>28</v>
      </c>
      <c r="F868" s="209" t="s">
        <v>1771</v>
      </c>
      <c r="G868" s="207"/>
      <c r="H868" s="210">
        <v>0.17</v>
      </c>
      <c r="I868" s="211"/>
      <c r="J868" s="207"/>
      <c r="K868" s="207"/>
      <c r="L868" s="212"/>
      <c r="M868" s="213"/>
      <c r="N868" s="214"/>
      <c r="O868" s="214"/>
      <c r="P868" s="214"/>
      <c r="Q868" s="214"/>
      <c r="R868" s="214"/>
      <c r="S868" s="214"/>
      <c r="T868" s="215"/>
      <c r="AT868" s="216" t="s">
        <v>238</v>
      </c>
      <c r="AU868" s="216" t="s">
        <v>85</v>
      </c>
      <c r="AV868" s="14" t="s">
        <v>85</v>
      </c>
      <c r="AW868" s="14" t="s">
        <v>35</v>
      </c>
      <c r="AX868" s="14" t="s">
        <v>74</v>
      </c>
      <c r="AY868" s="216" t="s">
        <v>228</v>
      </c>
    </row>
    <row r="869" spans="2:51" s="13" customFormat="1" ht="11.25">
      <c r="B869" s="195"/>
      <c r="C869" s="196"/>
      <c r="D869" s="197" t="s">
        <v>238</v>
      </c>
      <c r="E869" s="198" t="s">
        <v>28</v>
      </c>
      <c r="F869" s="199" t="s">
        <v>1306</v>
      </c>
      <c r="G869" s="196"/>
      <c r="H869" s="198" t="s">
        <v>28</v>
      </c>
      <c r="I869" s="200"/>
      <c r="J869" s="196"/>
      <c r="K869" s="196"/>
      <c r="L869" s="201"/>
      <c r="M869" s="202"/>
      <c r="N869" s="203"/>
      <c r="O869" s="203"/>
      <c r="P869" s="203"/>
      <c r="Q869" s="203"/>
      <c r="R869" s="203"/>
      <c r="S869" s="203"/>
      <c r="T869" s="204"/>
      <c r="AT869" s="205" t="s">
        <v>238</v>
      </c>
      <c r="AU869" s="205" t="s">
        <v>85</v>
      </c>
      <c r="AV869" s="13" t="s">
        <v>82</v>
      </c>
      <c r="AW869" s="13" t="s">
        <v>35</v>
      </c>
      <c r="AX869" s="13" t="s">
        <v>74</v>
      </c>
      <c r="AY869" s="205" t="s">
        <v>228</v>
      </c>
    </row>
    <row r="870" spans="2:51" s="14" customFormat="1" ht="11.25">
      <c r="B870" s="206"/>
      <c r="C870" s="207"/>
      <c r="D870" s="197" t="s">
        <v>238</v>
      </c>
      <c r="E870" s="208" t="s">
        <v>28</v>
      </c>
      <c r="F870" s="209" t="s">
        <v>1772</v>
      </c>
      <c r="G870" s="207"/>
      <c r="H870" s="210">
        <v>6.99</v>
      </c>
      <c r="I870" s="211"/>
      <c r="J870" s="207"/>
      <c r="K870" s="207"/>
      <c r="L870" s="212"/>
      <c r="M870" s="213"/>
      <c r="N870" s="214"/>
      <c r="O870" s="214"/>
      <c r="P870" s="214"/>
      <c r="Q870" s="214"/>
      <c r="R870" s="214"/>
      <c r="S870" s="214"/>
      <c r="T870" s="215"/>
      <c r="AT870" s="216" t="s">
        <v>238</v>
      </c>
      <c r="AU870" s="216" t="s">
        <v>85</v>
      </c>
      <c r="AV870" s="14" t="s">
        <v>85</v>
      </c>
      <c r="AW870" s="14" t="s">
        <v>35</v>
      </c>
      <c r="AX870" s="14" t="s">
        <v>74</v>
      </c>
      <c r="AY870" s="216" t="s">
        <v>228</v>
      </c>
    </row>
    <row r="871" spans="2:51" s="14" customFormat="1" ht="11.25">
      <c r="B871" s="206"/>
      <c r="C871" s="207"/>
      <c r="D871" s="197" t="s">
        <v>238</v>
      </c>
      <c r="E871" s="208" t="s">
        <v>28</v>
      </c>
      <c r="F871" s="209" t="s">
        <v>1421</v>
      </c>
      <c r="G871" s="207"/>
      <c r="H871" s="210">
        <v>6.73</v>
      </c>
      <c r="I871" s="211"/>
      <c r="J871" s="207"/>
      <c r="K871" s="207"/>
      <c r="L871" s="212"/>
      <c r="M871" s="213"/>
      <c r="N871" s="214"/>
      <c r="O871" s="214"/>
      <c r="P871" s="214"/>
      <c r="Q871" s="214"/>
      <c r="R871" s="214"/>
      <c r="S871" s="214"/>
      <c r="T871" s="215"/>
      <c r="AT871" s="216" t="s">
        <v>238</v>
      </c>
      <c r="AU871" s="216" t="s">
        <v>85</v>
      </c>
      <c r="AV871" s="14" t="s">
        <v>85</v>
      </c>
      <c r="AW871" s="14" t="s">
        <v>35</v>
      </c>
      <c r="AX871" s="14" t="s">
        <v>74</v>
      </c>
      <c r="AY871" s="216" t="s">
        <v>228</v>
      </c>
    </row>
    <row r="872" spans="2:51" s="15" customFormat="1" ht="11.25">
      <c r="B872" s="217"/>
      <c r="C872" s="218"/>
      <c r="D872" s="197" t="s">
        <v>238</v>
      </c>
      <c r="E872" s="219" t="s">
        <v>28</v>
      </c>
      <c r="F872" s="220" t="s">
        <v>241</v>
      </c>
      <c r="G872" s="218"/>
      <c r="H872" s="221">
        <v>17.4</v>
      </c>
      <c r="I872" s="222"/>
      <c r="J872" s="218"/>
      <c r="K872" s="218"/>
      <c r="L872" s="223"/>
      <c r="M872" s="224"/>
      <c r="N872" s="225"/>
      <c r="O872" s="225"/>
      <c r="P872" s="225"/>
      <c r="Q872" s="225"/>
      <c r="R872" s="225"/>
      <c r="S872" s="225"/>
      <c r="T872" s="226"/>
      <c r="AT872" s="227" t="s">
        <v>238</v>
      </c>
      <c r="AU872" s="227" t="s">
        <v>85</v>
      </c>
      <c r="AV872" s="15" t="s">
        <v>176</v>
      </c>
      <c r="AW872" s="15" t="s">
        <v>35</v>
      </c>
      <c r="AX872" s="15" t="s">
        <v>82</v>
      </c>
      <c r="AY872" s="227" t="s">
        <v>228</v>
      </c>
    </row>
    <row r="873" spans="1:65" s="2" customFormat="1" ht="55.5" customHeight="1">
      <c r="A873" s="36"/>
      <c r="B873" s="37"/>
      <c r="C873" s="177" t="s">
        <v>868</v>
      </c>
      <c r="D873" s="177" t="s">
        <v>230</v>
      </c>
      <c r="E873" s="178" t="s">
        <v>1773</v>
      </c>
      <c r="F873" s="179" t="s">
        <v>1774</v>
      </c>
      <c r="G873" s="180" t="s">
        <v>323</v>
      </c>
      <c r="H873" s="181">
        <v>12.53</v>
      </c>
      <c r="I873" s="182"/>
      <c r="J873" s="183">
        <f>ROUND(I873*H873,2)</f>
        <v>0</v>
      </c>
      <c r="K873" s="179" t="s">
        <v>234</v>
      </c>
      <c r="L873" s="41"/>
      <c r="M873" s="184" t="s">
        <v>28</v>
      </c>
      <c r="N873" s="185" t="s">
        <v>45</v>
      </c>
      <c r="O873" s="66"/>
      <c r="P873" s="186">
        <f>O873*H873</f>
        <v>0</v>
      </c>
      <c r="Q873" s="186">
        <v>7E-05</v>
      </c>
      <c r="R873" s="186">
        <f>Q873*H873</f>
        <v>0.0008770999999999999</v>
      </c>
      <c r="S873" s="186">
        <v>0</v>
      </c>
      <c r="T873" s="187">
        <f>S873*H873</f>
        <v>0</v>
      </c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R873" s="188" t="s">
        <v>320</v>
      </c>
      <c r="AT873" s="188" t="s">
        <v>230</v>
      </c>
      <c r="AU873" s="188" t="s">
        <v>85</v>
      </c>
      <c r="AY873" s="19" t="s">
        <v>228</v>
      </c>
      <c r="BE873" s="189">
        <f>IF(N873="základní",J873,0)</f>
        <v>0</v>
      </c>
      <c r="BF873" s="189">
        <f>IF(N873="snížená",J873,0)</f>
        <v>0</v>
      </c>
      <c r="BG873" s="189">
        <f>IF(N873="zákl. přenesená",J873,0)</f>
        <v>0</v>
      </c>
      <c r="BH873" s="189">
        <f>IF(N873="sníž. přenesená",J873,0)</f>
        <v>0</v>
      </c>
      <c r="BI873" s="189">
        <f>IF(N873="nulová",J873,0)</f>
        <v>0</v>
      </c>
      <c r="BJ873" s="19" t="s">
        <v>82</v>
      </c>
      <c r="BK873" s="189">
        <f>ROUND(I873*H873,2)</f>
        <v>0</v>
      </c>
      <c r="BL873" s="19" t="s">
        <v>320</v>
      </c>
      <c r="BM873" s="188" t="s">
        <v>1775</v>
      </c>
    </row>
    <row r="874" spans="1:47" s="2" customFormat="1" ht="11.25">
      <c r="A874" s="36"/>
      <c r="B874" s="37"/>
      <c r="C874" s="38"/>
      <c r="D874" s="190" t="s">
        <v>236</v>
      </c>
      <c r="E874" s="38"/>
      <c r="F874" s="191" t="s">
        <v>1776</v>
      </c>
      <c r="G874" s="38"/>
      <c r="H874" s="38"/>
      <c r="I874" s="192"/>
      <c r="J874" s="38"/>
      <c r="K874" s="38"/>
      <c r="L874" s="41"/>
      <c r="M874" s="193"/>
      <c r="N874" s="194"/>
      <c r="O874" s="66"/>
      <c r="P874" s="66"/>
      <c r="Q874" s="66"/>
      <c r="R874" s="66"/>
      <c r="S874" s="66"/>
      <c r="T874" s="67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T874" s="19" t="s">
        <v>236</v>
      </c>
      <c r="AU874" s="19" t="s">
        <v>85</v>
      </c>
    </row>
    <row r="875" spans="2:51" s="13" customFormat="1" ht="11.25">
      <c r="B875" s="195"/>
      <c r="C875" s="196"/>
      <c r="D875" s="197" t="s">
        <v>238</v>
      </c>
      <c r="E875" s="198" t="s">
        <v>28</v>
      </c>
      <c r="F875" s="199" t="s">
        <v>1304</v>
      </c>
      <c r="G875" s="196"/>
      <c r="H875" s="198" t="s">
        <v>28</v>
      </c>
      <c r="I875" s="200"/>
      <c r="J875" s="196"/>
      <c r="K875" s="196"/>
      <c r="L875" s="201"/>
      <c r="M875" s="202"/>
      <c r="N875" s="203"/>
      <c r="O875" s="203"/>
      <c r="P875" s="203"/>
      <c r="Q875" s="203"/>
      <c r="R875" s="203"/>
      <c r="S875" s="203"/>
      <c r="T875" s="204"/>
      <c r="AT875" s="205" t="s">
        <v>238</v>
      </c>
      <c r="AU875" s="205" t="s">
        <v>85</v>
      </c>
      <c r="AV875" s="13" t="s">
        <v>82</v>
      </c>
      <c r="AW875" s="13" t="s">
        <v>35</v>
      </c>
      <c r="AX875" s="13" t="s">
        <v>74</v>
      </c>
      <c r="AY875" s="205" t="s">
        <v>228</v>
      </c>
    </row>
    <row r="876" spans="2:51" s="14" customFormat="1" ht="11.25">
      <c r="B876" s="206"/>
      <c r="C876" s="207"/>
      <c r="D876" s="197" t="s">
        <v>238</v>
      </c>
      <c r="E876" s="208" t="s">
        <v>28</v>
      </c>
      <c r="F876" s="209" t="s">
        <v>1761</v>
      </c>
      <c r="G876" s="207"/>
      <c r="H876" s="210">
        <v>7.4</v>
      </c>
      <c r="I876" s="211"/>
      <c r="J876" s="207"/>
      <c r="K876" s="207"/>
      <c r="L876" s="212"/>
      <c r="M876" s="213"/>
      <c r="N876" s="214"/>
      <c r="O876" s="214"/>
      <c r="P876" s="214"/>
      <c r="Q876" s="214"/>
      <c r="R876" s="214"/>
      <c r="S876" s="214"/>
      <c r="T876" s="215"/>
      <c r="AT876" s="216" t="s">
        <v>238</v>
      </c>
      <c r="AU876" s="216" t="s">
        <v>85</v>
      </c>
      <c r="AV876" s="14" t="s">
        <v>85</v>
      </c>
      <c r="AW876" s="14" t="s">
        <v>35</v>
      </c>
      <c r="AX876" s="14" t="s">
        <v>74</v>
      </c>
      <c r="AY876" s="216" t="s">
        <v>228</v>
      </c>
    </row>
    <row r="877" spans="2:51" s="13" customFormat="1" ht="11.25">
      <c r="B877" s="195"/>
      <c r="C877" s="196"/>
      <c r="D877" s="197" t="s">
        <v>238</v>
      </c>
      <c r="E877" s="198" t="s">
        <v>28</v>
      </c>
      <c r="F877" s="199" t="s">
        <v>1306</v>
      </c>
      <c r="G877" s="196"/>
      <c r="H877" s="198" t="s">
        <v>28</v>
      </c>
      <c r="I877" s="200"/>
      <c r="J877" s="196"/>
      <c r="K877" s="196"/>
      <c r="L877" s="201"/>
      <c r="M877" s="202"/>
      <c r="N877" s="203"/>
      <c r="O877" s="203"/>
      <c r="P877" s="203"/>
      <c r="Q877" s="203"/>
      <c r="R877" s="203"/>
      <c r="S877" s="203"/>
      <c r="T877" s="204"/>
      <c r="AT877" s="205" t="s">
        <v>238</v>
      </c>
      <c r="AU877" s="205" t="s">
        <v>85</v>
      </c>
      <c r="AV877" s="13" t="s">
        <v>82</v>
      </c>
      <c r="AW877" s="13" t="s">
        <v>35</v>
      </c>
      <c r="AX877" s="13" t="s">
        <v>74</v>
      </c>
      <c r="AY877" s="205" t="s">
        <v>228</v>
      </c>
    </row>
    <row r="878" spans="2:51" s="14" customFormat="1" ht="11.25">
      <c r="B878" s="206"/>
      <c r="C878" s="207"/>
      <c r="D878" s="197" t="s">
        <v>238</v>
      </c>
      <c r="E878" s="208" t="s">
        <v>28</v>
      </c>
      <c r="F878" s="209" t="s">
        <v>1762</v>
      </c>
      <c r="G878" s="207"/>
      <c r="H878" s="210">
        <v>5.13</v>
      </c>
      <c r="I878" s="211"/>
      <c r="J878" s="207"/>
      <c r="K878" s="207"/>
      <c r="L878" s="212"/>
      <c r="M878" s="213"/>
      <c r="N878" s="214"/>
      <c r="O878" s="214"/>
      <c r="P878" s="214"/>
      <c r="Q878" s="214"/>
      <c r="R878" s="214"/>
      <c r="S878" s="214"/>
      <c r="T878" s="215"/>
      <c r="AT878" s="216" t="s">
        <v>238</v>
      </c>
      <c r="AU878" s="216" t="s">
        <v>85</v>
      </c>
      <c r="AV878" s="14" t="s">
        <v>85</v>
      </c>
      <c r="AW878" s="14" t="s">
        <v>35</v>
      </c>
      <c r="AX878" s="14" t="s">
        <v>74</v>
      </c>
      <c r="AY878" s="216" t="s">
        <v>228</v>
      </c>
    </row>
    <row r="879" spans="2:51" s="15" customFormat="1" ht="11.25">
      <c r="B879" s="217"/>
      <c r="C879" s="218"/>
      <c r="D879" s="197" t="s">
        <v>238</v>
      </c>
      <c r="E879" s="219" t="s">
        <v>28</v>
      </c>
      <c r="F879" s="220" t="s">
        <v>241</v>
      </c>
      <c r="G879" s="218"/>
      <c r="H879" s="221">
        <v>12.53</v>
      </c>
      <c r="I879" s="222"/>
      <c r="J879" s="218"/>
      <c r="K879" s="218"/>
      <c r="L879" s="223"/>
      <c r="M879" s="224"/>
      <c r="N879" s="225"/>
      <c r="O879" s="225"/>
      <c r="P879" s="225"/>
      <c r="Q879" s="225"/>
      <c r="R879" s="225"/>
      <c r="S879" s="225"/>
      <c r="T879" s="226"/>
      <c r="AT879" s="227" t="s">
        <v>238</v>
      </c>
      <c r="AU879" s="227" t="s">
        <v>85</v>
      </c>
      <c r="AV879" s="15" t="s">
        <v>176</v>
      </c>
      <c r="AW879" s="15" t="s">
        <v>35</v>
      </c>
      <c r="AX879" s="15" t="s">
        <v>82</v>
      </c>
      <c r="AY879" s="227" t="s">
        <v>228</v>
      </c>
    </row>
    <row r="880" spans="1:65" s="2" customFormat="1" ht="55.5" customHeight="1">
      <c r="A880" s="36"/>
      <c r="B880" s="37"/>
      <c r="C880" s="177" t="s">
        <v>876</v>
      </c>
      <c r="D880" s="177" t="s">
        <v>230</v>
      </c>
      <c r="E880" s="178" t="s">
        <v>1777</v>
      </c>
      <c r="F880" s="179" t="s">
        <v>1778</v>
      </c>
      <c r="G880" s="180" t="s">
        <v>323</v>
      </c>
      <c r="H880" s="181">
        <v>12.24</v>
      </c>
      <c r="I880" s="182"/>
      <c r="J880" s="183">
        <f>ROUND(I880*H880,2)</f>
        <v>0</v>
      </c>
      <c r="K880" s="179" t="s">
        <v>234</v>
      </c>
      <c r="L880" s="41"/>
      <c r="M880" s="184" t="s">
        <v>28</v>
      </c>
      <c r="N880" s="185" t="s">
        <v>45</v>
      </c>
      <c r="O880" s="66"/>
      <c r="P880" s="186">
        <f>O880*H880</f>
        <v>0</v>
      </c>
      <c r="Q880" s="186">
        <v>7E-05</v>
      </c>
      <c r="R880" s="186">
        <f>Q880*H880</f>
        <v>0.0008567999999999999</v>
      </c>
      <c r="S880" s="186">
        <v>0</v>
      </c>
      <c r="T880" s="187">
        <f>S880*H880</f>
        <v>0</v>
      </c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R880" s="188" t="s">
        <v>320</v>
      </c>
      <c r="AT880" s="188" t="s">
        <v>230</v>
      </c>
      <c r="AU880" s="188" t="s">
        <v>85</v>
      </c>
      <c r="AY880" s="19" t="s">
        <v>228</v>
      </c>
      <c r="BE880" s="189">
        <f>IF(N880="základní",J880,0)</f>
        <v>0</v>
      </c>
      <c r="BF880" s="189">
        <f>IF(N880="snížená",J880,0)</f>
        <v>0</v>
      </c>
      <c r="BG880" s="189">
        <f>IF(N880="zákl. přenesená",J880,0)</f>
        <v>0</v>
      </c>
      <c r="BH880" s="189">
        <f>IF(N880="sníž. přenesená",J880,0)</f>
        <v>0</v>
      </c>
      <c r="BI880" s="189">
        <f>IF(N880="nulová",J880,0)</f>
        <v>0</v>
      </c>
      <c r="BJ880" s="19" t="s">
        <v>82</v>
      </c>
      <c r="BK880" s="189">
        <f>ROUND(I880*H880,2)</f>
        <v>0</v>
      </c>
      <c r="BL880" s="19" t="s">
        <v>320</v>
      </c>
      <c r="BM880" s="188" t="s">
        <v>1779</v>
      </c>
    </row>
    <row r="881" spans="1:47" s="2" customFormat="1" ht="11.25">
      <c r="A881" s="36"/>
      <c r="B881" s="37"/>
      <c r="C881" s="38"/>
      <c r="D881" s="190" t="s">
        <v>236</v>
      </c>
      <c r="E881" s="38"/>
      <c r="F881" s="191" t="s">
        <v>1780</v>
      </c>
      <c r="G881" s="38"/>
      <c r="H881" s="38"/>
      <c r="I881" s="192"/>
      <c r="J881" s="38"/>
      <c r="K881" s="38"/>
      <c r="L881" s="41"/>
      <c r="M881" s="193"/>
      <c r="N881" s="194"/>
      <c r="O881" s="66"/>
      <c r="P881" s="66"/>
      <c r="Q881" s="66"/>
      <c r="R881" s="66"/>
      <c r="S881" s="66"/>
      <c r="T881" s="67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T881" s="19" t="s">
        <v>236</v>
      </c>
      <c r="AU881" s="19" t="s">
        <v>85</v>
      </c>
    </row>
    <row r="882" spans="2:51" s="13" customFormat="1" ht="11.25">
      <c r="B882" s="195"/>
      <c r="C882" s="196"/>
      <c r="D882" s="197" t="s">
        <v>238</v>
      </c>
      <c r="E882" s="198" t="s">
        <v>28</v>
      </c>
      <c r="F882" s="199" t="s">
        <v>1300</v>
      </c>
      <c r="G882" s="196"/>
      <c r="H882" s="198" t="s">
        <v>28</v>
      </c>
      <c r="I882" s="200"/>
      <c r="J882" s="196"/>
      <c r="K882" s="196"/>
      <c r="L882" s="201"/>
      <c r="M882" s="202"/>
      <c r="N882" s="203"/>
      <c r="O882" s="203"/>
      <c r="P882" s="203"/>
      <c r="Q882" s="203"/>
      <c r="R882" s="203"/>
      <c r="S882" s="203"/>
      <c r="T882" s="204"/>
      <c r="AT882" s="205" t="s">
        <v>238</v>
      </c>
      <c r="AU882" s="205" t="s">
        <v>85</v>
      </c>
      <c r="AV882" s="13" t="s">
        <v>82</v>
      </c>
      <c r="AW882" s="13" t="s">
        <v>35</v>
      </c>
      <c r="AX882" s="13" t="s">
        <v>74</v>
      </c>
      <c r="AY882" s="205" t="s">
        <v>228</v>
      </c>
    </row>
    <row r="883" spans="2:51" s="14" customFormat="1" ht="11.25">
      <c r="B883" s="206"/>
      <c r="C883" s="207"/>
      <c r="D883" s="197" t="s">
        <v>238</v>
      </c>
      <c r="E883" s="208" t="s">
        <v>28</v>
      </c>
      <c r="F883" s="209" t="s">
        <v>1781</v>
      </c>
      <c r="G883" s="207"/>
      <c r="H883" s="210">
        <v>4.62</v>
      </c>
      <c r="I883" s="211"/>
      <c r="J883" s="207"/>
      <c r="K883" s="207"/>
      <c r="L883" s="212"/>
      <c r="M883" s="213"/>
      <c r="N883" s="214"/>
      <c r="O883" s="214"/>
      <c r="P883" s="214"/>
      <c r="Q883" s="214"/>
      <c r="R883" s="214"/>
      <c r="S883" s="214"/>
      <c r="T883" s="215"/>
      <c r="AT883" s="216" t="s">
        <v>238</v>
      </c>
      <c r="AU883" s="216" t="s">
        <v>85</v>
      </c>
      <c r="AV883" s="14" t="s">
        <v>85</v>
      </c>
      <c r="AW883" s="14" t="s">
        <v>35</v>
      </c>
      <c r="AX883" s="14" t="s">
        <v>74</v>
      </c>
      <c r="AY883" s="216" t="s">
        <v>228</v>
      </c>
    </row>
    <row r="884" spans="2:51" s="14" customFormat="1" ht="11.25">
      <c r="B884" s="206"/>
      <c r="C884" s="207"/>
      <c r="D884" s="197" t="s">
        <v>238</v>
      </c>
      <c r="E884" s="208" t="s">
        <v>28</v>
      </c>
      <c r="F884" s="209" t="s">
        <v>1782</v>
      </c>
      <c r="G884" s="207"/>
      <c r="H884" s="210">
        <v>4.19</v>
      </c>
      <c r="I884" s="211"/>
      <c r="J884" s="207"/>
      <c r="K884" s="207"/>
      <c r="L884" s="212"/>
      <c r="M884" s="213"/>
      <c r="N884" s="214"/>
      <c r="O884" s="214"/>
      <c r="P884" s="214"/>
      <c r="Q884" s="214"/>
      <c r="R884" s="214"/>
      <c r="S884" s="214"/>
      <c r="T884" s="215"/>
      <c r="AT884" s="216" t="s">
        <v>238</v>
      </c>
      <c r="AU884" s="216" t="s">
        <v>85</v>
      </c>
      <c r="AV884" s="14" t="s">
        <v>85</v>
      </c>
      <c r="AW884" s="14" t="s">
        <v>35</v>
      </c>
      <c r="AX884" s="14" t="s">
        <v>74</v>
      </c>
      <c r="AY884" s="216" t="s">
        <v>228</v>
      </c>
    </row>
    <row r="885" spans="2:51" s="13" customFormat="1" ht="11.25">
      <c r="B885" s="195"/>
      <c r="C885" s="196"/>
      <c r="D885" s="197" t="s">
        <v>238</v>
      </c>
      <c r="E885" s="198" t="s">
        <v>28</v>
      </c>
      <c r="F885" s="199" t="s">
        <v>1304</v>
      </c>
      <c r="G885" s="196"/>
      <c r="H885" s="198" t="s">
        <v>28</v>
      </c>
      <c r="I885" s="200"/>
      <c r="J885" s="196"/>
      <c r="K885" s="196"/>
      <c r="L885" s="201"/>
      <c r="M885" s="202"/>
      <c r="N885" s="203"/>
      <c r="O885" s="203"/>
      <c r="P885" s="203"/>
      <c r="Q885" s="203"/>
      <c r="R885" s="203"/>
      <c r="S885" s="203"/>
      <c r="T885" s="204"/>
      <c r="AT885" s="205" t="s">
        <v>238</v>
      </c>
      <c r="AU885" s="205" t="s">
        <v>85</v>
      </c>
      <c r="AV885" s="13" t="s">
        <v>82</v>
      </c>
      <c r="AW885" s="13" t="s">
        <v>35</v>
      </c>
      <c r="AX885" s="13" t="s">
        <v>74</v>
      </c>
      <c r="AY885" s="205" t="s">
        <v>228</v>
      </c>
    </row>
    <row r="886" spans="2:51" s="14" customFormat="1" ht="11.25">
      <c r="B886" s="206"/>
      <c r="C886" s="207"/>
      <c r="D886" s="197" t="s">
        <v>238</v>
      </c>
      <c r="E886" s="208" t="s">
        <v>28</v>
      </c>
      <c r="F886" s="209" t="s">
        <v>1783</v>
      </c>
      <c r="G886" s="207"/>
      <c r="H886" s="210">
        <v>1.24</v>
      </c>
      <c r="I886" s="211"/>
      <c r="J886" s="207"/>
      <c r="K886" s="207"/>
      <c r="L886" s="212"/>
      <c r="M886" s="213"/>
      <c r="N886" s="214"/>
      <c r="O886" s="214"/>
      <c r="P886" s="214"/>
      <c r="Q886" s="214"/>
      <c r="R886" s="214"/>
      <c r="S886" s="214"/>
      <c r="T886" s="215"/>
      <c r="AT886" s="216" t="s">
        <v>238</v>
      </c>
      <c r="AU886" s="216" t="s">
        <v>85</v>
      </c>
      <c r="AV886" s="14" t="s">
        <v>85</v>
      </c>
      <c r="AW886" s="14" t="s">
        <v>35</v>
      </c>
      <c r="AX886" s="14" t="s">
        <v>74</v>
      </c>
      <c r="AY886" s="216" t="s">
        <v>228</v>
      </c>
    </row>
    <row r="887" spans="2:51" s="13" customFormat="1" ht="11.25">
      <c r="B887" s="195"/>
      <c r="C887" s="196"/>
      <c r="D887" s="197" t="s">
        <v>238</v>
      </c>
      <c r="E887" s="198" t="s">
        <v>28</v>
      </c>
      <c r="F887" s="199" t="s">
        <v>1306</v>
      </c>
      <c r="G887" s="196"/>
      <c r="H887" s="198" t="s">
        <v>28</v>
      </c>
      <c r="I887" s="200"/>
      <c r="J887" s="196"/>
      <c r="K887" s="196"/>
      <c r="L887" s="201"/>
      <c r="M887" s="202"/>
      <c r="N887" s="203"/>
      <c r="O887" s="203"/>
      <c r="P887" s="203"/>
      <c r="Q887" s="203"/>
      <c r="R887" s="203"/>
      <c r="S887" s="203"/>
      <c r="T887" s="204"/>
      <c r="AT887" s="205" t="s">
        <v>238</v>
      </c>
      <c r="AU887" s="205" t="s">
        <v>85</v>
      </c>
      <c r="AV887" s="13" t="s">
        <v>82</v>
      </c>
      <c r="AW887" s="13" t="s">
        <v>35</v>
      </c>
      <c r="AX887" s="13" t="s">
        <v>74</v>
      </c>
      <c r="AY887" s="205" t="s">
        <v>228</v>
      </c>
    </row>
    <row r="888" spans="2:51" s="14" customFormat="1" ht="11.25">
      <c r="B888" s="206"/>
      <c r="C888" s="207"/>
      <c r="D888" s="197" t="s">
        <v>238</v>
      </c>
      <c r="E888" s="208" t="s">
        <v>28</v>
      </c>
      <c r="F888" s="209" t="s">
        <v>1784</v>
      </c>
      <c r="G888" s="207"/>
      <c r="H888" s="210">
        <v>1.09</v>
      </c>
      <c r="I888" s="211"/>
      <c r="J888" s="207"/>
      <c r="K888" s="207"/>
      <c r="L888" s="212"/>
      <c r="M888" s="213"/>
      <c r="N888" s="214"/>
      <c r="O888" s="214"/>
      <c r="P888" s="214"/>
      <c r="Q888" s="214"/>
      <c r="R888" s="214"/>
      <c r="S888" s="214"/>
      <c r="T888" s="215"/>
      <c r="AT888" s="216" t="s">
        <v>238</v>
      </c>
      <c r="AU888" s="216" t="s">
        <v>85</v>
      </c>
      <c r="AV888" s="14" t="s">
        <v>85</v>
      </c>
      <c r="AW888" s="14" t="s">
        <v>35</v>
      </c>
      <c r="AX888" s="14" t="s">
        <v>74</v>
      </c>
      <c r="AY888" s="216" t="s">
        <v>228</v>
      </c>
    </row>
    <row r="889" spans="2:51" s="14" customFormat="1" ht="11.25">
      <c r="B889" s="206"/>
      <c r="C889" s="207"/>
      <c r="D889" s="197" t="s">
        <v>238</v>
      </c>
      <c r="E889" s="208" t="s">
        <v>28</v>
      </c>
      <c r="F889" s="209" t="s">
        <v>1785</v>
      </c>
      <c r="G889" s="207"/>
      <c r="H889" s="210">
        <v>1.1</v>
      </c>
      <c r="I889" s="211"/>
      <c r="J889" s="207"/>
      <c r="K889" s="207"/>
      <c r="L889" s="212"/>
      <c r="M889" s="213"/>
      <c r="N889" s="214"/>
      <c r="O889" s="214"/>
      <c r="P889" s="214"/>
      <c r="Q889" s="214"/>
      <c r="R889" s="214"/>
      <c r="S889" s="214"/>
      <c r="T889" s="215"/>
      <c r="AT889" s="216" t="s">
        <v>238</v>
      </c>
      <c r="AU889" s="216" t="s">
        <v>85</v>
      </c>
      <c r="AV889" s="14" t="s">
        <v>85</v>
      </c>
      <c r="AW889" s="14" t="s">
        <v>35</v>
      </c>
      <c r="AX889" s="14" t="s">
        <v>74</v>
      </c>
      <c r="AY889" s="216" t="s">
        <v>228</v>
      </c>
    </row>
    <row r="890" spans="2:51" s="15" customFormat="1" ht="11.25">
      <c r="B890" s="217"/>
      <c r="C890" s="218"/>
      <c r="D890" s="197" t="s">
        <v>238</v>
      </c>
      <c r="E890" s="219" t="s">
        <v>28</v>
      </c>
      <c r="F890" s="220" t="s">
        <v>241</v>
      </c>
      <c r="G890" s="218"/>
      <c r="H890" s="221">
        <v>12.24</v>
      </c>
      <c r="I890" s="222"/>
      <c r="J890" s="218"/>
      <c r="K890" s="218"/>
      <c r="L890" s="223"/>
      <c r="M890" s="224"/>
      <c r="N890" s="225"/>
      <c r="O890" s="225"/>
      <c r="P890" s="225"/>
      <c r="Q890" s="225"/>
      <c r="R890" s="225"/>
      <c r="S890" s="225"/>
      <c r="T890" s="226"/>
      <c r="AT890" s="227" t="s">
        <v>238</v>
      </c>
      <c r="AU890" s="227" t="s">
        <v>85</v>
      </c>
      <c r="AV890" s="15" t="s">
        <v>176</v>
      </c>
      <c r="AW890" s="15" t="s">
        <v>35</v>
      </c>
      <c r="AX890" s="15" t="s">
        <v>82</v>
      </c>
      <c r="AY890" s="227" t="s">
        <v>228</v>
      </c>
    </row>
    <row r="891" spans="1:65" s="2" customFormat="1" ht="55.5" customHeight="1">
      <c r="A891" s="36"/>
      <c r="B891" s="37"/>
      <c r="C891" s="177" t="s">
        <v>881</v>
      </c>
      <c r="D891" s="177" t="s">
        <v>230</v>
      </c>
      <c r="E891" s="178" t="s">
        <v>1786</v>
      </c>
      <c r="F891" s="179" t="s">
        <v>1787</v>
      </c>
      <c r="G891" s="180" t="s">
        <v>323</v>
      </c>
      <c r="H891" s="181">
        <v>3.8</v>
      </c>
      <c r="I891" s="182"/>
      <c r="J891" s="183">
        <f>ROUND(I891*H891,2)</f>
        <v>0</v>
      </c>
      <c r="K891" s="179" t="s">
        <v>234</v>
      </c>
      <c r="L891" s="41"/>
      <c r="M891" s="184" t="s">
        <v>28</v>
      </c>
      <c r="N891" s="185" t="s">
        <v>45</v>
      </c>
      <c r="O891" s="66"/>
      <c r="P891" s="186">
        <f>O891*H891</f>
        <v>0</v>
      </c>
      <c r="Q891" s="186">
        <v>9E-05</v>
      </c>
      <c r="R891" s="186">
        <f>Q891*H891</f>
        <v>0.000342</v>
      </c>
      <c r="S891" s="186">
        <v>0</v>
      </c>
      <c r="T891" s="187">
        <f>S891*H891</f>
        <v>0</v>
      </c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R891" s="188" t="s">
        <v>320</v>
      </c>
      <c r="AT891" s="188" t="s">
        <v>230</v>
      </c>
      <c r="AU891" s="188" t="s">
        <v>85</v>
      </c>
      <c r="AY891" s="19" t="s">
        <v>228</v>
      </c>
      <c r="BE891" s="189">
        <f>IF(N891="základní",J891,0)</f>
        <v>0</v>
      </c>
      <c r="BF891" s="189">
        <f>IF(N891="snížená",J891,0)</f>
        <v>0</v>
      </c>
      <c r="BG891" s="189">
        <f>IF(N891="zákl. přenesená",J891,0)</f>
        <v>0</v>
      </c>
      <c r="BH891" s="189">
        <f>IF(N891="sníž. přenesená",J891,0)</f>
        <v>0</v>
      </c>
      <c r="BI891" s="189">
        <f>IF(N891="nulová",J891,0)</f>
        <v>0</v>
      </c>
      <c r="BJ891" s="19" t="s">
        <v>82</v>
      </c>
      <c r="BK891" s="189">
        <f>ROUND(I891*H891,2)</f>
        <v>0</v>
      </c>
      <c r="BL891" s="19" t="s">
        <v>320</v>
      </c>
      <c r="BM891" s="188" t="s">
        <v>1788</v>
      </c>
    </row>
    <row r="892" spans="1:47" s="2" customFormat="1" ht="11.25">
      <c r="A892" s="36"/>
      <c r="B892" s="37"/>
      <c r="C892" s="38"/>
      <c r="D892" s="190" t="s">
        <v>236</v>
      </c>
      <c r="E892" s="38"/>
      <c r="F892" s="191" t="s">
        <v>1789</v>
      </c>
      <c r="G892" s="38"/>
      <c r="H892" s="38"/>
      <c r="I892" s="192"/>
      <c r="J892" s="38"/>
      <c r="K892" s="38"/>
      <c r="L892" s="41"/>
      <c r="M892" s="193"/>
      <c r="N892" s="194"/>
      <c r="O892" s="66"/>
      <c r="P892" s="66"/>
      <c r="Q892" s="66"/>
      <c r="R892" s="66"/>
      <c r="S892" s="66"/>
      <c r="T892" s="67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T892" s="19" t="s">
        <v>236</v>
      </c>
      <c r="AU892" s="19" t="s">
        <v>85</v>
      </c>
    </row>
    <row r="893" spans="2:51" s="13" customFormat="1" ht="11.25">
      <c r="B893" s="195"/>
      <c r="C893" s="196"/>
      <c r="D893" s="197" t="s">
        <v>238</v>
      </c>
      <c r="E893" s="198" t="s">
        <v>28</v>
      </c>
      <c r="F893" s="199" t="s">
        <v>1300</v>
      </c>
      <c r="G893" s="196"/>
      <c r="H893" s="198" t="s">
        <v>28</v>
      </c>
      <c r="I893" s="200"/>
      <c r="J893" s="196"/>
      <c r="K893" s="196"/>
      <c r="L893" s="201"/>
      <c r="M893" s="202"/>
      <c r="N893" s="203"/>
      <c r="O893" s="203"/>
      <c r="P893" s="203"/>
      <c r="Q893" s="203"/>
      <c r="R893" s="203"/>
      <c r="S893" s="203"/>
      <c r="T893" s="204"/>
      <c r="AT893" s="205" t="s">
        <v>238</v>
      </c>
      <c r="AU893" s="205" t="s">
        <v>85</v>
      </c>
      <c r="AV893" s="13" t="s">
        <v>82</v>
      </c>
      <c r="AW893" s="13" t="s">
        <v>35</v>
      </c>
      <c r="AX893" s="13" t="s">
        <v>74</v>
      </c>
      <c r="AY893" s="205" t="s">
        <v>228</v>
      </c>
    </row>
    <row r="894" spans="2:51" s="14" customFormat="1" ht="11.25">
      <c r="B894" s="206"/>
      <c r="C894" s="207"/>
      <c r="D894" s="197" t="s">
        <v>238</v>
      </c>
      <c r="E894" s="208" t="s">
        <v>28</v>
      </c>
      <c r="F894" s="209" t="s">
        <v>1760</v>
      </c>
      <c r="G894" s="207"/>
      <c r="H894" s="210">
        <v>3.8</v>
      </c>
      <c r="I894" s="211"/>
      <c r="J894" s="207"/>
      <c r="K894" s="207"/>
      <c r="L894" s="212"/>
      <c r="M894" s="213"/>
      <c r="N894" s="214"/>
      <c r="O894" s="214"/>
      <c r="P894" s="214"/>
      <c r="Q894" s="214"/>
      <c r="R894" s="214"/>
      <c r="S894" s="214"/>
      <c r="T894" s="215"/>
      <c r="AT894" s="216" t="s">
        <v>238</v>
      </c>
      <c r="AU894" s="216" t="s">
        <v>85</v>
      </c>
      <c r="AV894" s="14" t="s">
        <v>85</v>
      </c>
      <c r="AW894" s="14" t="s">
        <v>35</v>
      </c>
      <c r="AX894" s="14" t="s">
        <v>82</v>
      </c>
      <c r="AY894" s="216" t="s">
        <v>228</v>
      </c>
    </row>
    <row r="895" spans="1:65" s="2" customFormat="1" ht="55.5" customHeight="1">
      <c r="A895" s="36"/>
      <c r="B895" s="37"/>
      <c r="C895" s="177" t="s">
        <v>886</v>
      </c>
      <c r="D895" s="177" t="s">
        <v>230</v>
      </c>
      <c r="E895" s="178" t="s">
        <v>1790</v>
      </c>
      <c r="F895" s="179" t="s">
        <v>1791</v>
      </c>
      <c r="G895" s="180" t="s">
        <v>323</v>
      </c>
      <c r="H895" s="181">
        <v>10.23</v>
      </c>
      <c r="I895" s="182"/>
      <c r="J895" s="183">
        <f>ROUND(I895*H895,2)</f>
        <v>0</v>
      </c>
      <c r="K895" s="179" t="s">
        <v>234</v>
      </c>
      <c r="L895" s="41"/>
      <c r="M895" s="184" t="s">
        <v>28</v>
      </c>
      <c r="N895" s="185" t="s">
        <v>45</v>
      </c>
      <c r="O895" s="66"/>
      <c r="P895" s="186">
        <f>O895*H895</f>
        <v>0</v>
      </c>
      <c r="Q895" s="186">
        <v>0.00012</v>
      </c>
      <c r="R895" s="186">
        <f>Q895*H895</f>
        <v>0.0012276000000000001</v>
      </c>
      <c r="S895" s="186">
        <v>0</v>
      </c>
      <c r="T895" s="187">
        <f>S895*H895</f>
        <v>0</v>
      </c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R895" s="188" t="s">
        <v>320</v>
      </c>
      <c r="AT895" s="188" t="s">
        <v>230</v>
      </c>
      <c r="AU895" s="188" t="s">
        <v>85</v>
      </c>
      <c r="AY895" s="19" t="s">
        <v>228</v>
      </c>
      <c r="BE895" s="189">
        <f>IF(N895="základní",J895,0)</f>
        <v>0</v>
      </c>
      <c r="BF895" s="189">
        <f>IF(N895="snížená",J895,0)</f>
        <v>0</v>
      </c>
      <c r="BG895" s="189">
        <f>IF(N895="zákl. přenesená",J895,0)</f>
        <v>0</v>
      </c>
      <c r="BH895" s="189">
        <f>IF(N895="sníž. přenesená",J895,0)</f>
        <v>0</v>
      </c>
      <c r="BI895" s="189">
        <f>IF(N895="nulová",J895,0)</f>
        <v>0</v>
      </c>
      <c r="BJ895" s="19" t="s">
        <v>82</v>
      </c>
      <c r="BK895" s="189">
        <f>ROUND(I895*H895,2)</f>
        <v>0</v>
      </c>
      <c r="BL895" s="19" t="s">
        <v>320</v>
      </c>
      <c r="BM895" s="188" t="s">
        <v>1792</v>
      </c>
    </row>
    <row r="896" spans="1:47" s="2" customFormat="1" ht="11.25">
      <c r="A896" s="36"/>
      <c r="B896" s="37"/>
      <c r="C896" s="38"/>
      <c r="D896" s="190" t="s">
        <v>236</v>
      </c>
      <c r="E896" s="38"/>
      <c r="F896" s="191" t="s">
        <v>1793</v>
      </c>
      <c r="G896" s="38"/>
      <c r="H896" s="38"/>
      <c r="I896" s="192"/>
      <c r="J896" s="38"/>
      <c r="K896" s="38"/>
      <c r="L896" s="41"/>
      <c r="M896" s="193"/>
      <c r="N896" s="194"/>
      <c r="O896" s="66"/>
      <c r="P896" s="66"/>
      <c r="Q896" s="66"/>
      <c r="R896" s="66"/>
      <c r="S896" s="66"/>
      <c r="T896" s="67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T896" s="19" t="s">
        <v>236</v>
      </c>
      <c r="AU896" s="19" t="s">
        <v>85</v>
      </c>
    </row>
    <row r="897" spans="2:51" s="13" customFormat="1" ht="11.25">
      <c r="B897" s="195"/>
      <c r="C897" s="196"/>
      <c r="D897" s="197" t="s">
        <v>238</v>
      </c>
      <c r="E897" s="198" t="s">
        <v>28</v>
      </c>
      <c r="F897" s="199" t="s">
        <v>1300</v>
      </c>
      <c r="G897" s="196"/>
      <c r="H897" s="198" t="s">
        <v>28</v>
      </c>
      <c r="I897" s="200"/>
      <c r="J897" s="196"/>
      <c r="K897" s="196"/>
      <c r="L897" s="201"/>
      <c r="M897" s="202"/>
      <c r="N897" s="203"/>
      <c r="O897" s="203"/>
      <c r="P897" s="203"/>
      <c r="Q897" s="203"/>
      <c r="R897" s="203"/>
      <c r="S897" s="203"/>
      <c r="T897" s="204"/>
      <c r="AT897" s="205" t="s">
        <v>238</v>
      </c>
      <c r="AU897" s="205" t="s">
        <v>85</v>
      </c>
      <c r="AV897" s="13" t="s">
        <v>82</v>
      </c>
      <c r="AW897" s="13" t="s">
        <v>35</v>
      </c>
      <c r="AX897" s="13" t="s">
        <v>74</v>
      </c>
      <c r="AY897" s="205" t="s">
        <v>228</v>
      </c>
    </row>
    <row r="898" spans="2:51" s="14" customFormat="1" ht="11.25">
      <c r="B898" s="206"/>
      <c r="C898" s="207"/>
      <c r="D898" s="197" t="s">
        <v>238</v>
      </c>
      <c r="E898" s="208" t="s">
        <v>28</v>
      </c>
      <c r="F898" s="209" t="s">
        <v>1794</v>
      </c>
      <c r="G898" s="207"/>
      <c r="H898" s="210">
        <v>1.9</v>
      </c>
      <c r="I898" s="211"/>
      <c r="J898" s="207"/>
      <c r="K898" s="207"/>
      <c r="L898" s="212"/>
      <c r="M898" s="213"/>
      <c r="N898" s="214"/>
      <c r="O898" s="214"/>
      <c r="P898" s="214"/>
      <c r="Q898" s="214"/>
      <c r="R898" s="214"/>
      <c r="S898" s="214"/>
      <c r="T898" s="215"/>
      <c r="AT898" s="216" t="s">
        <v>238</v>
      </c>
      <c r="AU898" s="216" t="s">
        <v>85</v>
      </c>
      <c r="AV898" s="14" t="s">
        <v>85</v>
      </c>
      <c r="AW898" s="14" t="s">
        <v>35</v>
      </c>
      <c r="AX898" s="14" t="s">
        <v>74</v>
      </c>
      <c r="AY898" s="216" t="s">
        <v>228</v>
      </c>
    </row>
    <row r="899" spans="2:51" s="14" customFormat="1" ht="11.25">
      <c r="B899" s="206"/>
      <c r="C899" s="207"/>
      <c r="D899" s="197" t="s">
        <v>238</v>
      </c>
      <c r="E899" s="208" t="s">
        <v>28</v>
      </c>
      <c r="F899" s="209" t="s">
        <v>1746</v>
      </c>
      <c r="G899" s="207"/>
      <c r="H899" s="210">
        <v>4.35</v>
      </c>
      <c r="I899" s="211"/>
      <c r="J899" s="207"/>
      <c r="K899" s="207"/>
      <c r="L899" s="212"/>
      <c r="M899" s="213"/>
      <c r="N899" s="214"/>
      <c r="O899" s="214"/>
      <c r="P899" s="214"/>
      <c r="Q899" s="214"/>
      <c r="R899" s="214"/>
      <c r="S899" s="214"/>
      <c r="T899" s="215"/>
      <c r="AT899" s="216" t="s">
        <v>238</v>
      </c>
      <c r="AU899" s="216" t="s">
        <v>85</v>
      </c>
      <c r="AV899" s="14" t="s">
        <v>85</v>
      </c>
      <c r="AW899" s="14" t="s">
        <v>35</v>
      </c>
      <c r="AX899" s="14" t="s">
        <v>74</v>
      </c>
      <c r="AY899" s="216" t="s">
        <v>228</v>
      </c>
    </row>
    <row r="900" spans="2:51" s="13" customFormat="1" ht="11.25">
      <c r="B900" s="195"/>
      <c r="C900" s="196"/>
      <c r="D900" s="197" t="s">
        <v>238</v>
      </c>
      <c r="E900" s="198" t="s">
        <v>28</v>
      </c>
      <c r="F900" s="199" t="s">
        <v>1304</v>
      </c>
      <c r="G900" s="196"/>
      <c r="H900" s="198" t="s">
        <v>28</v>
      </c>
      <c r="I900" s="200"/>
      <c r="J900" s="196"/>
      <c r="K900" s="196"/>
      <c r="L900" s="201"/>
      <c r="M900" s="202"/>
      <c r="N900" s="203"/>
      <c r="O900" s="203"/>
      <c r="P900" s="203"/>
      <c r="Q900" s="203"/>
      <c r="R900" s="203"/>
      <c r="S900" s="203"/>
      <c r="T900" s="204"/>
      <c r="AT900" s="205" t="s">
        <v>238</v>
      </c>
      <c r="AU900" s="205" t="s">
        <v>85</v>
      </c>
      <c r="AV900" s="13" t="s">
        <v>82</v>
      </c>
      <c r="AW900" s="13" t="s">
        <v>35</v>
      </c>
      <c r="AX900" s="13" t="s">
        <v>74</v>
      </c>
      <c r="AY900" s="205" t="s">
        <v>228</v>
      </c>
    </row>
    <row r="901" spans="2:51" s="14" customFormat="1" ht="11.25">
      <c r="B901" s="206"/>
      <c r="C901" s="207"/>
      <c r="D901" s="197" t="s">
        <v>238</v>
      </c>
      <c r="E901" s="208" t="s">
        <v>28</v>
      </c>
      <c r="F901" s="209" t="s">
        <v>1795</v>
      </c>
      <c r="G901" s="207"/>
      <c r="H901" s="210">
        <v>1.67</v>
      </c>
      <c r="I901" s="211"/>
      <c r="J901" s="207"/>
      <c r="K901" s="207"/>
      <c r="L901" s="212"/>
      <c r="M901" s="213"/>
      <c r="N901" s="214"/>
      <c r="O901" s="214"/>
      <c r="P901" s="214"/>
      <c r="Q901" s="214"/>
      <c r="R901" s="214"/>
      <c r="S901" s="214"/>
      <c r="T901" s="215"/>
      <c r="AT901" s="216" t="s">
        <v>238</v>
      </c>
      <c r="AU901" s="216" t="s">
        <v>85</v>
      </c>
      <c r="AV901" s="14" t="s">
        <v>85</v>
      </c>
      <c r="AW901" s="14" t="s">
        <v>35</v>
      </c>
      <c r="AX901" s="14" t="s">
        <v>74</v>
      </c>
      <c r="AY901" s="216" t="s">
        <v>228</v>
      </c>
    </row>
    <row r="902" spans="2:51" s="13" customFormat="1" ht="11.25">
      <c r="B902" s="195"/>
      <c r="C902" s="196"/>
      <c r="D902" s="197" t="s">
        <v>238</v>
      </c>
      <c r="E902" s="198" t="s">
        <v>28</v>
      </c>
      <c r="F902" s="199" t="s">
        <v>1306</v>
      </c>
      <c r="G902" s="196"/>
      <c r="H902" s="198" t="s">
        <v>28</v>
      </c>
      <c r="I902" s="200"/>
      <c r="J902" s="196"/>
      <c r="K902" s="196"/>
      <c r="L902" s="201"/>
      <c r="M902" s="202"/>
      <c r="N902" s="203"/>
      <c r="O902" s="203"/>
      <c r="P902" s="203"/>
      <c r="Q902" s="203"/>
      <c r="R902" s="203"/>
      <c r="S902" s="203"/>
      <c r="T902" s="204"/>
      <c r="AT902" s="205" t="s">
        <v>238</v>
      </c>
      <c r="AU902" s="205" t="s">
        <v>85</v>
      </c>
      <c r="AV902" s="13" t="s">
        <v>82</v>
      </c>
      <c r="AW902" s="13" t="s">
        <v>35</v>
      </c>
      <c r="AX902" s="13" t="s">
        <v>74</v>
      </c>
      <c r="AY902" s="205" t="s">
        <v>228</v>
      </c>
    </row>
    <row r="903" spans="2:51" s="14" customFormat="1" ht="11.25">
      <c r="B903" s="206"/>
      <c r="C903" s="207"/>
      <c r="D903" s="197" t="s">
        <v>238</v>
      </c>
      <c r="E903" s="208" t="s">
        <v>28</v>
      </c>
      <c r="F903" s="209" t="s">
        <v>1796</v>
      </c>
      <c r="G903" s="207"/>
      <c r="H903" s="210">
        <v>1.33</v>
      </c>
      <c r="I903" s="211"/>
      <c r="J903" s="207"/>
      <c r="K903" s="207"/>
      <c r="L903" s="212"/>
      <c r="M903" s="213"/>
      <c r="N903" s="214"/>
      <c r="O903" s="214"/>
      <c r="P903" s="214"/>
      <c r="Q903" s="214"/>
      <c r="R903" s="214"/>
      <c r="S903" s="214"/>
      <c r="T903" s="215"/>
      <c r="AT903" s="216" t="s">
        <v>238</v>
      </c>
      <c r="AU903" s="216" t="s">
        <v>85</v>
      </c>
      <c r="AV903" s="14" t="s">
        <v>85</v>
      </c>
      <c r="AW903" s="14" t="s">
        <v>35</v>
      </c>
      <c r="AX903" s="14" t="s">
        <v>74</v>
      </c>
      <c r="AY903" s="216" t="s">
        <v>228</v>
      </c>
    </row>
    <row r="904" spans="2:51" s="14" customFormat="1" ht="11.25">
      <c r="B904" s="206"/>
      <c r="C904" s="207"/>
      <c r="D904" s="197" t="s">
        <v>238</v>
      </c>
      <c r="E904" s="208" t="s">
        <v>28</v>
      </c>
      <c r="F904" s="209" t="s">
        <v>1797</v>
      </c>
      <c r="G904" s="207"/>
      <c r="H904" s="210">
        <v>0.98</v>
      </c>
      <c r="I904" s="211"/>
      <c r="J904" s="207"/>
      <c r="K904" s="207"/>
      <c r="L904" s="212"/>
      <c r="M904" s="213"/>
      <c r="N904" s="214"/>
      <c r="O904" s="214"/>
      <c r="P904" s="214"/>
      <c r="Q904" s="214"/>
      <c r="R904" s="214"/>
      <c r="S904" s="214"/>
      <c r="T904" s="215"/>
      <c r="AT904" s="216" t="s">
        <v>238</v>
      </c>
      <c r="AU904" s="216" t="s">
        <v>85</v>
      </c>
      <c r="AV904" s="14" t="s">
        <v>85</v>
      </c>
      <c r="AW904" s="14" t="s">
        <v>35</v>
      </c>
      <c r="AX904" s="14" t="s">
        <v>74</v>
      </c>
      <c r="AY904" s="216" t="s">
        <v>228</v>
      </c>
    </row>
    <row r="905" spans="2:51" s="15" customFormat="1" ht="11.25">
      <c r="B905" s="217"/>
      <c r="C905" s="218"/>
      <c r="D905" s="197" t="s">
        <v>238</v>
      </c>
      <c r="E905" s="219" t="s">
        <v>28</v>
      </c>
      <c r="F905" s="220" t="s">
        <v>241</v>
      </c>
      <c r="G905" s="218"/>
      <c r="H905" s="221">
        <v>10.23</v>
      </c>
      <c r="I905" s="222"/>
      <c r="J905" s="218"/>
      <c r="K905" s="218"/>
      <c r="L905" s="223"/>
      <c r="M905" s="224"/>
      <c r="N905" s="225"/>
      <c r="O905" s="225"/>
      <c r="P905" s="225"/>
      <c r="Q905" s="225"/>
      <c r="R905" s="225"/>
      <c r="S905" s="225"/>
      <c r="T905" s="226"/>
      <c r="AT905" s="227" t="s">
        <v>238</v>
      </c>
      <c r="AU905" s="227" t="s">
        <v>85</v>
      </c>
      <c r="AV905" s="15" t="s">
        <v>176</v>
      </c>
      <c r="AW905" s="15" t="s">
        <v>35</v>
      </c>
      <c r="AX905" s="15" t="s">
        <v>82</v>
      </c>
      <c r="AY905" s="227" t="s">
        <v>228</v>
      </c>
    </row>
    <row r="906" spans="1:65" s="2" customFormat="1" ht="24.2" customHeight="1">
      <c r="A906" s="36"/>
      <c r="B906" s="37"/>
      <c r="C906" s="177" t="s">
        <v>890</v>
      </c>
      <c r="D906" s="177" t="s">
        <v>230</v>
      </c>
      <c r="E906" s="178" t="s">
        <v>1798</v>
      </c>
      <c r="F906" s="179" t="s">
        <v>1799</v>
      </c>
      <c r="G906" s="180" t="s">
        <v>510</v>
      </c>
      <c r="H906" s="181">
        <v>17</v>
      </c>
      <c r="I906" s="182"/>
      <c r="J906" s="183">
        <f>ROUND(I906*H906,2)</f>
        <v>0</v>
      </c>
      <c r="K906" s="179" t="s">
        <v>234</v>
      </c>
      <c r="L906" s="41"/>
      <c r="M906" s="184" t="s">
        <v>28</v>
      </c>
      <c r="N906" s="185" t="s">
        <v>45</v>
      </c>
      <c r="O906" s="66"/>
      <c r="P906" s="186">
        <f>O906*H906</f>
        <v>0</v>
      </c>
      <c r="Q906" s="186">
        <v>0</v>
      </c>
      <c r="R906" s="186">
        <f>Q906*H906</f>
        <v>0</v>
      </c>
      <c r="S906" s="186">
        <v>0</v>
      </c>
      <c r="T906" s="187">
        <f>S906*H906</f>
        <v>0</v>
      </c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R906" s="188" t="s">
        <v>320</v>
      </c>
      <c r="AT906" s="188" t="s">
        <v>230</v>
      </c>
      <c r="AU906" s="188" t="s">
        <v>85</v>
      </c>
      <c r="AY906" s="19" t="s">
        <v>228</v>
      </c>
      <c r="BE906" s="189">
        <f>IF(N906="základní",J906,0)</f>
        <v>0</v>
      </c>
      <c r="BF906" s="189">
        <f>IF(N906="snížená",J906,0)</f>
        <v>0</v>
      </c>
      <c r="BG906" s="189">
        <f>IF(N906="zákl. přenesená",J906,0)</f>
        <v>0</v>
      </c>
      <c r="BH906" s="189">
        <f>IF(N906="sníž. přenesená",J906,0)</f>
        <v>0</v>
      </c>
      <c r="BI906" s="189">
        <f>IF(N906="nulová",J906,0)</f>
        <v>0</v>
      </c>
      <c r="BJ906" s="19" t="s">
        <v>82</v>
      </c>
      <c r="BK906" s="189">
        <f>ROUND(I906*H906,2)</f>
        <v>0</v>
      </c>
      <c r="BL906" s="19" t="s">
        <v>320</v>
      </c>
      <c r="BM906" s="188" t="s">
        <v>1800</v>
      </c>
    </row>
    <row r="907" spans="1:47" s="2" customFormat="1" ht="11.25">
      <c r="A907" s="36"/>
      <c r="B907" s="37"/>
      <c r="C907" s="38"/>
      <c r="D907" s="190" t="s">
        <v>236</v>
      </c>
      <c r="E907" s="38"/>
      <c r="F907" s="191" t="s">
        <v>1801</v>
      </c>
      <c r="G907" s="38"/>
      <c r="H907" s="38"/>
      <c r="I907" s="192"/>
      <c r="J907" s="38"/>
      <c r="K907" s="38"/>
      <c r="L907" s="41"/>
      <c r="M907" s="193"/>
      <c r="N907" s="194"/>
      <c r="O907" s="66"/>
      <c r="P907" s="66"/>
      <c r="Q907" s="66"/>
      <c r="R907" s="66"/>
      <c r="S907" s="66"/>
      <c r="T907" s="67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T907" s="19" t="s">
        <v>236</v>
      </c>
      <c r="AU907" s="19" t="s">
        <v>85</v>
      </c>
    </row>
    <row r="908" spans="2:51" s="13" customFormat="1" ht="11.25">
      <c r="B908" s="195"/>
      <c r="C908" s="196"/>
      <c r="D908" s="197" t="s">
        <v>238</v>
      </c>
      <c r="E908" s="198" t="s">
        <v>28</v>
      </c>
      <c r="F908" s="199" t="s">
        <v>1300</v>
      </c>
      <c r="G908" s="196"/>
      <c r="H908" s="198" t="s">
        <v>28</v>
      </c>
      <c r="I908" s="200"/>
      <c r="J908" s="196"/>
      <c r="K908" s="196"/>
      <c r="L908" s="201"/>
      <c r="M908" s="202"/>
      <c r="N908" s="203"/>
      <c r="O908" s="203"/>
      <c r="P908" s="203"/>
      <c r="Q908" s="203"/>
      <c r="R908" s="203"/>
      <c r="S908" s="203"/>
      <c r="T908" s="204"/>
      <c r="AT908" s="205" t="s">
        <v>238</v>
      </c>
      <c r="AU908" s="205" t="s">
        <v>85</v>
      </c>
      <c r="AV908" s="13" t="s">
        <v>82</v>
      </c>
      <c r="AW908" s="13" t="s">
        <v>35</v>
      </c>
      <c r="AX908" s="13" t="s">
        <v>74</v>
      </c>
      <c r="AY908" s="205" t="s">
        <v>228</v>
      </c>
    </row>
    <row r="909" spans="2:51" s="13" customFormat="1" ht="11.25">
      <c r="B909" s="195"/>
      <c r="C909" s="196"/>
      <c r="D909" s="197" t="s">
        <v>238</v>
      </c>
      <c r="E909" s="198" t="s">
        <v>28</v>
      </c>
      <c r="F909" s="199" t="s">
        <v>1545</v>
      </c>
      <c r="G909" s="196"/>
      <c r="H909" s="198" t="s">
        <v>28</v>
      </c>
      <c r="I909" s="200"/>
      <c r="J909" s="196"/>
      <c r="K909" s="196"/>
      <c r="L909" s="201"/>
      <c r="M909" s="202"/>
      <c r="N909" s="203"/>
      <c r="O909" s="203"/>
      <c r="P909" s="203"/>
      <c r="Q909" s="203"/>
      <c r="R909" s="203"/>
      <c r="S909" s="203"/>
      <c r="T909" s="204"/>
      <c r="AT909" s="205" t="s">
        <v>238</v>
      </c>
      <c r="AU909" s="205" t="s">
        <v>85</v>
      </c>
      <c r="AV909" s="13" t="s">
        <v>82</v>
      </c>
      <c r="AW909" s="13" t="s">
        <v>35</v>
      </c>
      <c r="AX909" s="13" t="s">
        <v>74</v>
      </c>
      <c r="AY909" s="205" t="s">
        <v>228</v>
      </c>
    </row>
    <row r="910" spans="2:51" s="14" customFormat="1" ht="11.25">
      <c r="B910" s="206"/>
      <c r="C910" s="207"/>
      <c r="D910" s="197" t="s">
        <v>238</v>
      </c>
      <c r="E910" s="208" t="s">
        <v>28</v>
      </c>
      <c r="F910" s="209" t="s">
        <v>85</v>
      </c>
      <c r="G910" s="207"/>
      <c r="H910" s="210">
        <v>2</v>
      </c>
      <c r="I910" s="211"/>
      <c r="J910" s="207"/>
      <c r="K910" s="207"/>
      <c r="L910" s="212"/>
      <c r="M910" s="213"/>
      <c r="N910" s="214"/>
      <c r="O910" s="214"/>
      <c r="P910" s="214"/>
      <c r="Q910" s="214"/>
      <c r="R910" s="214"/>
      <c r="S910" s="214"/>
      <c r="T910" s="215"/>
      <c r="AT910" s="216" t="s">
        <v>238</v>
      </c>
      <c r="AU910" s="216" t="s">
        <v>85</v>
      </c>
      <c r="AV910" s="14" t="s">
        <v>85</v>
      </c>
      <c r="AW910" s="14" t="s">
        <v>35</v>
      </c>
      <c r="AX910" s="14" t="s">
        <v>74</v>
      </c>
      <c r="AY910" s="216" t="s">
        <v>228</v>
      </c>
    </row>
    <row r="911" spans="2:51" s="13" customFormat="1" ht="11.25">
      <c r="B911" s="195"/>
      <c r="C911" s="196"/>
      <c r="D911" s="197" t="s">
        <v>238</v>
      </c>
      <c r="E911" s="198" t="s">
        <v>28</v>
      </c>
      <c r="F911" s="199" t="s">
        <v>1640</v>
      </c>
      <c r="G911" s="196"/>
      <c r="H911" s="198" t="s">
        <v>28</v>
      </c>
      <c r="I911" s="200"/>
      <c r="J911" s="196"/>
      <c r="K911" s="196"/>
      <c r="L911" s="201"/>
      <c r="M911" s="202"/>
      <c r="N911" s="203"/>
      <c r="O911" s="203"/>
      <c r="P911" s="203"/>
      <c r="Q911" s="203"/>
      <c r="R911" s="203"/>
      <c r="S911" s="203"/>
      <c r="T911" s="204"/>
      <c r="AT911" s="205" t="s">
        <v>238</v>
      </c>
      <c r="AU911" s="205" t="s">
        <v>85</v>
      </c>
      <c r="AV911" s="13" t="s">
        <v>82</v>
      </c>
      <c r="AW911" s="13" t="s">
        <v>35</v>
      </c>
      <c r="AX911" s="13" t="s">
        <v>74</v>
      </c>
      <c r="AY911" s="205" t="s">
        <v>228</v>
      </c>
    </row>
    <row r="912" spans="2:51" s="14" customFormat="1" ht="11.25">
      <c r="B912" s="206"/>
      <c r="C912" s="207"/>
      <c r="D912" s="197" t="s">
        <v>238</v>
      </c>
      <c r="E912" s="208" t="s">
        <v>28</v>
      </c>
      <c r="F912" s="209" t="s">
        <v>1802</v>
      </c>
      <c r="G912" s="207"/>
      <c r="H912" s="210">
        <v>3</v>
      </c>
      <c r="I912" s="211"/>
      <c r="J912" s="207"/>
      <c r="K912" s="207"/>
      <c r="L912" s="212"/>
      <c r="M912" s="213"/>
      <c r="N912" s="214"/>
      <c r="O912" s="214"/>
      <c r="P912" s="214"/>
      <c r="Q912" s="214"/>
      <c r="R912" s="214"/>
      <c r="S912" s="214"/>
      <c r="T912" s="215"/>
      <c r="AT912" s="216" t="s">
        <v>238</v>
      </c>
      <c r="AU912" s="216" t="s">
        <v>85</v>
      </c>
      <c r="AV912" s="14" t="s">
        <v>85</v>
      </c>
      <c r="AW912" s="14" t="s">
        <v>35</v>
      </c>
      <c r="AX912" s="14" t="s">
        <v>74</v>
      </c>
      <c r="AY912" s="216" t="s">
        <v>228</v>
      </c>
    </row>
    <row r="913" spans="2:51" s="13" customFormat="1" ht="11.25">
      <c r="B913" s="195"/>
      <c r="C913" s="196"/>
      <c r="D913" s="197" t="s">
        <v>238</v>
      </c>
      <c r="E913" s="198" t="s">
        <v>28</v>
      </c>
      <c r="F913" s="199" t="s">
        <v>1304</v>
      </c>
      <c r="G913" s="196"/>
      <c r="H913" s="198" t="s">
        <v>28</v>
      </c>
      <c r="I913" s="200"/>
      <c r="J913" s="196"/>
      <c r="K913" s="196"/>
      <c r="L913" s="201"/>
      <c r="M913" s="202"/>
      <c r="N913" s="203"/>
      <c r="O913" s="203"/>
      <c r="P913" s="203"/>
      <c r="Q913" s="203"/>
      <c r="R913" s="203"/>
      <c r="S913" s="203"/>
      <c r="T913" s="204"/>
      <c r="AT913" s="205" t="s">
        <v>238</v>
      </c>
      <c r="AU913" s="205" t="s">
        <v>85</v>
      </c>
      <c r="AV913" s="13" t="s">
        <v>82</v>
      </c>
      <c r="AW913" s="13" t="s">
        <v>35</v>
      </c>
      <c r="AX913" s="13" t="s">
        <v>74</v>
      </c>
      <c r="AY913" s="205" t="s">
        <v>228</v>
      </c>
    </row>
    <row r="914" spans="2:51" s="14" customFormat="1" ht="11.25">
      <c r="B914" s="206"/>
      <c r="C914" s="207"/>
      <c r="D914" s="197" t="s">
        <v>238</v>
      </c>
      <c r="E914" s="208" t="s">
        <v>28</v>
      </c>
      <c r="F914" s="209" t="s">
        <v>1706</v>
      </c>
      <c r="G914" s="207"/>
      <c r="H914" s="210">
        <v>4</v>
      </c>
      <c r="I914" s="211"/>
      <c r="J914" s="207"/>
      <c r="K914" s="207"/>
      <c r="L914" s="212"/>
      <c r="M914" s="213"/>
      <c r="N914" s="214"/>
      <c r="O914" s="214"/>
      <c r="P914" s="214"/>
      <c r="Q914" s="214"/>
      <c r="R914" s="214"/>
      <c r="S914" s="214"/>
      <c r="T914" s="215"/>
      <c r="AT914" s="216" t="s">
        <v>238</v>
      </c>
      <c r="AU914" s="216" t="s">
        <v>85</v>
      </c>
      <c r="AV914" s="14" t="s">
        <v>85</v>
      </c>
      <c r="AW914" s="14" t="s">
        <v>35</v>
      </c>
      <c r="AX914" s="14" t="s">
        <v>74</v>
      </c>
      <c r="AY914" s="216" t="s">
        <v>228</v>
      </c>
    </row>
    <row r="915" spans="2:51" s="13" customFormat="1" ht="11.25">
      <c r="B915" s="195"/>
      <c r="C915" s="196"/>
      <c r="D915" s="197" t="s">
        <v>238</v>
      </c>
      <c r="E915" s="198" t="s">
        <v>28</v>
      </c>
      <c r="F915" s="199" t="s">
        <v>1306</v>
      </c>
      <c r="G915" s="196"/>
      <c r="H915" s="198" t="s">
        <v>28</v>
      </c>
      <c r="I915" s="200"/>
      <c r="J915" s="196"/>
      <c r="K915" s="196"/>
      <c r="L915" s="201"/>
      <c r="M915" s="202"/>
      <c r="N915" s="203"/>
      <c r="O915" s="203"/>
      <c r="P915" s="203"/>
      <c r="Q915" s="203"/>
      <c r="R915" s="203"/>
      <c r="S915" s="203"/>
      <c r="T915" s="204"/>
      <c r="AT915" s="205" t="s">
        <v>238</v>
      </c>
      <c r="AU915" s="205" t="s">
        <v>85</v>
      </c>
      <c r="AV915" s="13" t="s">
        <v>82</v>
      </c>
      <c r="AW915" s="13" t="s">
        <v>35</v>
      </c>
      <c r="AX915" s="13" t="s">
        <v>74</v>
      </c>
      <c r="AY915" s="205" t="s">
        <v>228</v>
      </c>
    </row>
    <row r="916" spans="2:51" s="14" customFormat="1" ht="11.25">
      <c r="B916" s="206"/>
      <c r="C916" s="207"/>
      <c r="D916" s="197" t="s">
        <v>238</v>
      </c>
      <c r="E916" s="208" t="s">
        <v>28</v>
      </c>
      <c r="F916" s="209" t="s">
        <v>1706</v>
      </c>
      <c r="G916" s="207"/>
      <c r="H916" s="210">
        <v>4</v>
      </c>
      <c r="I916" s="211"/>
      <c r="J916" s="207"/>
      <c r="K916" s="207"/>
      <c r="L916" s="212"/>
      <c r="M916" s="213"/>
      <c r="N916" s="214"/>
      <c r="O916" s="214"/>
      <c r="P916" s="214"/>
      <c r="Q916" s="214"/>
      <c r="R916" s="214"/>
      <c r="S916" s="214"/>
      <c r="T916" s="215"/>
      <c r="AT916" s="216" t="s">
        <v>238</v>
      </c>
      <c r="AU916" s="216" t="s">
        <v>85</v>
      </c>
      <c r="AV916" s="14" t="s">
        <v>85</v>
      </c>
      <c r="AW916" s="14" t="s">
        <v>35</v>
      </c>
      <c r="AX916" s="14" t="s">
        <v>74</v>
      </c>
      <c r="AY916" s="216" t="s">
        <v>228</v>
      </c>
    </row>
    <row r="917" spans="2:51" s="14" customFormat="1" ht="11.25">
      <c r="B917" s="206"/>
      <c r="C917" s="207"/>
      <c r="D917" s="197" t="s">
        <v>238</v>
      </c>
      <c r="E917" s="208" t="s">
        <v>28</v>
      </c>
      <c r="F917" s="209" t="s">
        <v>1706</v>
      </c>
      <c r="G917" s="207"/>
      <c r="H917" s="210">
        <v>4</v>
      </c>
      <c r="I917" s="211"/>
      <c r="J917" s="207"/>
      <c r="K917" s="207"/>
      <c r="L917" s="212"/>
      <c r="M917" s="213"/>
      <c r="N917" s="214"/>
      <c r="O917" s="214"/>
      <c r="P917" s="214"/>
      <c r="Q917" s="214"/>
      <c r="R917" s="214"/>
      <c r="S917" s="214"/>
      <c r="T917" s="215"/>
      <c r="AT917" s="216" t="s">
        <v>238</v>
      </c>
      <c r="AU917" s="216" t="s">
        <v>85</v>
      </c>
      <c r="AV917" s="14" t="s">
        <v>85</v>
      </c>
      <c r="AW917" s="14" t="s">
        <v>35</v>
      </c>
      <c r="AX917" s="14" t="s">
        <v>74</v>
      </c>
      <c r="AY917" s="216" t="s">
        <v>228</v>
      </c>
    </row>
    <row r="918" spans="2:51" s="15" customFormat="1" ht="11.25">
      <c r="B918" s="217"/>
      <c r="C918" s="218"/>
      <c r="D918" s="197" t="s">
        <v>238</v>
      </c>
      <c r="E918" s="219" t="s">
        <v>28</v>
      </c>
      <c r="F918" s="220" t="s">
        <v>241</v>
      </c>
      <c r="G918" s="218"/>
      <c r="H918" s="221">
        <v>17</v>
      </c>
      <c r="I918" s="222"/>
      <c r="J918" s="218"/>
      <c r="K918" s="218"/>
      <c r="L918" s="223"/>
      <c r="M918" s="224"/>
      <c r="N918" s="225"/>
      <c r="O918" s="225"/>
      <c r="P918" s="225"/>
      <c r="Q918" s="225"/>
      <c r="R918" s="225"/>
      <c r="S918" s="225"/>
      <c r="T918" s="226"/>
      <c r="AT918" s="227" t="s">
        <v>238</v>
      </c>
      <c r="AU918" s="227" t="s">
        <v>85</v>
      </c>
      <c r="AV918" s="15" t="s">
        <v>176</v>
      </c>
      <c r="AW918" s="15" t="s">
        <v>35</v>
      </c>
      <c r="AX918" s="15" t="s">
        <v>82</v>
      </c>
      <c r="AY918" s="227" t="s">
        <v>228</v>
      </c>
    </row>
    <row r="919" spans="1:65" s="2" customFormat="1" ht="21.75" customHeight="1">
      <c r="A919" s="36"/>
      <c r="B919" s="37"/>
      <c r="C919" s="177" t="s">
        <v>894</v>
      </c>
      <c r="D919" s="177" t="s">
        <v>230</v>
      </c>
      <c r="E919" s="178" t="s">
        <v>1803</v>
      </c>
      <c r="F919" s="179" t="s">
        <v>1804</v>
      </c>
      <c r="G919" s="180" t="s">
        <v>1805</v>
      </c>
      <c r="H919" s="181">
        <v>5</v>
      </c>
      <c r="I919" s="182"/>
      <c r="J919" s="183">
        <f>ROUND(I919*H919,2)</f>
        <v>0</v>
      </c>
      <c r="K919" s="179" t="s">
        <v>234</v>
      </c>
      <c r="L919" s="41"/>
      <c r="M919" s="184" t="s">
        <v>28</v>
      </c>
      <c r="N919" s="185" t="s">
        <v>45</v>
      </c>
      <c r="O919" s="66"/>
      <c r="P919" s="186">
        <f>O919*H919</f>
        <v>0</v>
      </c>
      <c r="Q919" s="186">
        <v>0.00025</v>
      </c>
      <c r="R919" s="186">
        <f>Q919*H919</f>
        <v>0.00125</v>
      </c>
      <c r="S919" s="186">
        <v>0</v>
      </c>
      <c r="T919" s="187">
        <f>S919*H919</f>
        <v>0</v>
      </c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R919" s="188" t="s">
        <v>320</v>
      </c>
      <c r="AT919" s="188" t="s">
        <v>230</v>
      </c>
      <c r="AU919" s="188" t="s">
        <v>85</v>
      </c>
      <c r="AY919" s="19" t="s">
        <v>228</v>
      </c>
      <c r="BE919" s="189">
        <f>IF(N919="základní",J919,0)</f>
        <v>0</v>
      </c>
      <c r="BF919" s="189">
        <f>IF(N919="snížená",J919,0)</f>
        <v>0</v>
      </c>
      <c r="BG919" s="189">
        <f>IF(N919="zákl. přenesená",J919,0)</f>
        <v>0</v>
      </c>
      <c r="BH919" s="189">
        <f>IF(N919="sníž. přenesená",J919,0)</f>
        <v>0</v>
      </c>
      <c r="BI919" s="189">
        <f>IF(N919="nulová",J919,0)</f>
        <v>0</v>
      </c>
      <c r="BJ919" s="19" t="s">
        <v>82</v>
      </c>
      <c r="BK919" s="189">
        <f>ROUND(I919*H919,2)</f>
        <v>0</v>
      </c>
      <c r="BL919" s="19" t="s">
        <v>320</v>
      </c>
      <c r="BM919" s="188" t="s">
        <v>1806</v>
      </c>
    </row>
    <row r="920" spans="1:47" s="2" customFormat="1" ht="11.25">
      <c r="A920" s="36"/>
      <c r="B920" s="37"/>
      <c r="C920" s="38"/>
      <c r="D920" s="190" t="s">
        <v>236</v>
      </c>
      <c r="E920" s="38"/>
      <c r="F920" s="191" t="s">
        <v>1807</v>
      </c>
      <c r="G920" s="38"/>
      <c r="H920" s="38"/>
      <c r="I920" s="192"/>
      <c r="J920" s="38"/>
      <c r="K920" s="38"/>
      <c r="L920" s="41"/>
      <c r="M920" s="193"/>
      <c r="N920" s="194"/>
      <c r="O920" s="66"/>
      <c r="P920" s="66"/>
      <c r="Q920" s="66"/>
      <c r="R920" s="66"/>
      <c r="S920" s="66"/>
      <c r="T920" s="67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T920" s="19" t="s">
        <v>236</v>
      </c>
      <c r="AU920" s="19" t="s">
        <v>85</v>
      </c>
    </row>
    <row r="921" spans="2:51" s="13" customFormat="1" ht="11.25">
      <c r="B921" s="195"/>
      <c r="C921" s="196"/>
      <c r="D921" s="197" t="s">
        <v>238</v>
      </c>
      <c r="E921" s="198" t="s">
        <v>28</v>
      </c>
      <c r="F921" s="199" t="s">
        <v>1300</v>
      </c>
      <c r="G921" s="196"/>
      <c r="H921" s="198" t="s">
        <v>28</v>
      </c>
      <c r="I921" s="200"/>
      <c r="J921" s="196"/>
      <c r="K921" s="196"/>
      <c r="L921" s="201"/>
      <c r="M921" s="202"/>
      <c r="N921" s="203"/>
      <c r="O921" s="203"/>
      <c r="P921" s="203"/>
      <c r="Q921" s="203"/>
      <c r="R921" s="203"/>
      <c r="S921" s="203"/>
      <c r="T921" s="204"/>
      <c r="AT921" s="205" t="s">
        <v>238</v>
      </c>
      <c r="AU921" s="205" t="s">
        <v>85</v>
      </c>
      <c r="AV921" s="13" t="s">
        <v>82</v>
      </c>
      <c r="AW921" s="13" t="s">
        <v>35</v>
      </c>
      <c r="AX921" s="13" t="s">
        <v>74</v>
      </c>
      <c r="AY921" s="205" t="s">
        <v>228</v>
      </c>
    </row>
    <row r="922" spans="2:51" s="13" customFormat="1" ht="11.25">
      <c r="B922" s="195"/>
      <c r="C922" s="196"/>
      <c r="D922" s="197" t="s">
        <v>238</v>
      </c>
      <c r="E922" s="198" t="s">
        <v>28</v>
      </c>
      <c r="F922" s="199" t="s">
        <v>1545</v>
      </c>
      <c r="G922" s="196"/>
      <c r="H922" s="198" t="s">
        <v>28</v>
      </c>
      <c r="I922" s="200"/>
      <c r="J922" s="196"/>
      <c r="K922" s="196"/>
      <c r="L922" s="201"/>
      <c r="M922" s="202"/>
      <c r="N922" s="203"/>
      <c r="O922" s="203"/>
      <c r="P922" s="203"/>
      <c r="Q922" s="203"/>
      <c r="R922" s="203"/>
      <c r="S922" s="203"/>
      <c r="T922" s="204"/>
      <c r="AT922" s="205" t="s">
        <v>238</v>
      </c>
      <c r="AU922" s="205" t="s">
        <v>85</v>
      </c>
      <c r="AV922" s="13" t="s">
        <v>82</v>
      </c>
      <c r="AW922" s="13" t="s">
        <v>35</v>
      </c>
      <c r="AX922" s="13" t="s">
        <v>74</v>
      </c>
      <c r="AY922" s="205" t="s">
        <v>228</v>
      </c>
    </row>
    <row r="923" spans="2:51" s="14" customFormat="1" ht="11.25">
      <c r="B923" s="206"/>
      <c r="C923" s="207"/>
      <c r="D923" s="197" t="s">
        <v>238</v>
      </c>
      <c r="E923" s="208" t="s">
        <v>28</v>
      </c>
      <c r="F923" s="209" t="s">
        <v>82</v>
      </c>
      <c r="G923" s="207"/>
      <c r="H923" s="210">
        <v>1</v>
      </c>
      <c r="I923" s="211"/>
      <c r="J923" s="207"/>
      <c r="K923" s="207"/>
      <c r="L923" s="212"/>
      <c r="M923" s="213"/>
      <c r="N923" s="214"/>
      <c r="O923" s="214"/>
      <c r="P923" s="214"/>
      <c r="Q923" s="214"/>
      <c r="R923" s="214"/>
      <c r="S923" s="214"/>
      <c r="T923" s="215"/>
      <c r="AT923" s="216" t="s">
        <v>238</v>
      </c>
      <c r="AU923" s="216" t="s">
        <v>85</v>
      </c>
      <c r="AV923" s="14" t="s">
        <v>85</v>
      </c>
      <c r="AW923" s="14" t="s">
        <v>35</v>
      </c>
      <c r="AX923" s="14" t="s">
        <v>74</v>
      </c>
      <c r="AY923" s="216" t="s">
        <v>228</v>
      </c>
    </row>
    <row r="924" spans="2:51" s="13" customFormat="1" ht="11.25">
      <c r="B924" s="195"/>
      <c r="C924" s="196"/>
      <c r="D924" s="197" t="s">
        <v>238</v>
      </c>
      <c r="E924" s="198" t="s">
        <v>28</v>
      </c>
      <c r="F924" s="199" t="s">
        <v>1640</v>
      </c>
      <c r="G924" s="196"/>
      <c r="H924" s="198" t="s">
        <v>28</v>
      </c>
      <c r="I924" s="200"/>
      <c r="J924" s="196"/>
      <c r="K924" s="196"/>
      <c r="L924" s="201"/>
      <c r="M924" s="202"/>
      <c r="N924" s="203"/>
      <c r="O924" s="203"/>
      <c r="P924" s="203"/>
      <c r="Q924" s="203"/>
      <c r="R924" s="203"/>
      <c r="S924" s="203"/>
      <c r="T924" s="204"/>
      <c r="AT924" s="205" t="s">
        <v>238</v>
      </c>
      <c r="AU924" s="205" t="s">
        <v>85</v>
      </c>
      <c r="AV924" s="13" t="s">
        <v>82</v>
      </c>
      <c r="AW924" s="13" t="s">
        <v>35</v>
      </c>
      <c r="AX924" s="13" t="s">
        <v>74</v>
      </c>
      <c r="AY924" s="205" t="s">
        <v>228</v>
      </c>
    </row>
    <row r="925" spans="2:51" s="14" customFormat="1" ht="11.25">
      <c r="B925" s="206"/>
      <c r="C925" s="207"/>
      <c r="D925" s="197" t="s">
        <v>238</v>
      </c>
      <c r="E925" s="208" t="s">
        <v>28</v>
      </c>
      <c r="F925" s="209" t="s">
        <v>82</v>
      </c>
      <c r="G925" s="207"/>
      <c r="H925" s="210">
        <v>1</v>
      </c>
      <c r="I925" s="211"/>
      <c r="J925" s="207"/>
      <c r="K925" s="207"/>
      <c r="L925" s="212"/>
      <c r="M925" s="213"/>
      <c r="N925" s="214"/>
      <c r="O925" s="214"/>
      <c r="P925" s="214"/>
      <c r="Q925" s="214"/>
      <c r="R925" s="214"/>
      <c r="S925" s="214"/>
      <c r="T925" s="215"/>
      <c r="AT925" s="216" t="s">
        <v>238</v>
      </c>
      <c r="AU925" s="216" t="s">
        <v>85</v>
      </c>
      <c r="AV925" s="14" t="s">
        <v>85</v>
      </c>
      <c r="AW925" s="14" t="s">
        <v>35</v>
      </c>
      <c r="AX925" s="14" t="s">
        <v>74</v>
      </c>
      <c r="AY925" s="216" t="s">
        <v>228</v>
      </c>
    </row>
    <row r="926" spans="2:51" s="13" customFormat="1" ht="11.25">
      <c r="B926" s="195"/>
      <c r="C926" s="196"/>
      <c r="D926" s="197" t="s">
        <v>238</v>
      </c>
      <c r="E926" s="198" t="s">
        <v>28</v>
      </c>
      <c r="F926" s="199" t="s">
        <v>1304</v>
      </c>
      <c r="G926" s="196"/>
      <c r="H926" s="198" t="s">
        <v>28</v>
      </c>
      <c r="I926" s="200"/>
      <c r="J926" s="196"/>
      <c r="K926" s="196"/>
      <c r="L926" s="201"/>
      <c r="M926" s="202"/>
      <c r="N926" s="203"/>
      <c r="O926" s="203"/>
      <c r="P926" s="203"/>
      <c r="Q926" s="203"/>
      <c r="R926" s="203"/>
      <c r="S926" s="203"/>
      <c r="T926" s="204"/>
      <c r="AT926" s="205" t="s">
        <v>238</v>
      </c>
      <c r="AU926" s="205" t="s">
        <v>85</v>
      </c>
      <c r="AV926" s="13" t="s">
        <v>82</v>
      </c>
      <c r="AW926" s="13" t="s">
        <v>35</v>
      </c>
      <c r="AX926" s="13" t="s">
        <v>74</v>
      </c>
      <c r="AY926" s="205" t="s">
        <v>228</v>
      </c>
    </row>
    <row r="927" spans="2:51" s="14" customFormat="1" ht="11.25">
      <c r="B927" s="206"/>
      <c r="C927" s="207"/>
      <c r="D927" s="197" t="s">
        <v>238</v>
      </c>
      <c r="E927" s="208" t="s">
        <v>28</v>
      </c>
      <c r="F927" s="209" t="s">
        <v>82</v>
      </c>
      <c r="G927" s="207"/>
      <c r="H927" s="210">
        <v>1</v>
      </c>
      <c r="I927" s="211"/>
      <c r="J927" s="207"/>
      <c r="K927" s="207"/>
      <c r="L927" s="212"/>
      <c r="M927" s="213"/>
      <c r="N927" s="214"/>
      <c r="O927" s="214"/>
      <c r="P927" s="214"/>
      <c r="Q927" s="214"/>
      <c r="R927" s="214"/>
      <c r="S927" s="214"/>
      <c r="T927" s="215"/>
      <c r="AT927" s="216" t="s">
        <v>238</v>
      </c>
      <c r="AU927" s="216" t="s">
        <v>85</v>
      </c>
      <c r="AV927" s="14" t="s">
        <v>85</v>
      </c>
      <c r="AW927" s="14" t="s">
        <v>35</v>
      </c>
      <c r="AX927" s="14" t="s">
        <v>74</v>
      </c>
      <c r="AY927" s="216" t="s">
        <v>228</v>
      </c>
    </row>
    <row r="928" spans="2:51" s="13" customFormat="1" ht="11.25">
      <c r="B928" s="195"/>
      <c r="C928" s="196"/>
      <c r="D928" s="197" t="s">
        <v>238</v>
      </c>
      <c r="E928" s="198" t="s">
        <v>28</v>
      </c>
      <c r="F928" s="199" t="s">
        <v>1306</v>
      </c>
      <c r="G928" s="196"/>
      <c r="H928" s="198" t="s">
        <v>28</v>
      </c>
      <c r="I928" s="200"/>
      <c r="J928" s="196"/>
      <c r="K928" s="196"/>
      <c r="L928" s="201"/>
      <c r="M928" s="202"/>
      <c r="N928" s="203"/>
      <c r="O928" s="203"/>
      <c r="P928" s="203"/>
      <c r="Q928" s="203"/>
      <c r="R928" s="203"/>
      <c r="S928" s="203"/>
      <c r="T928" s="204"/>
      <c r="AT928" s="205" t="s">
        <v>238</v>
      </c>
      <c r="AU928" s="205" t="s">
        <v>85</v>
      </c>
      <c r="AV928" s="13" t="s">
        <v>82</v>
      </c>
      <c r="AW928" s="13" t="s">
        <v>35</v>
      </c>
      <c r="AX928" s="13" t="s">
        <v>74</v>
      </c>
      <c r="AY928" s="205" t="s">
        <v>228</v>
      </c>
    </row>
    <row r="929" spans="2:51" s="14" customFormat="1" ht="11.25">
      <c r="B929" s="206"/>
      <c r="C929" s="207"/>
      <c r="D929" s="197" t="s">
        <v>238</v>
      </c>
      <c r="E929" s="208" t="s">
        <v>28</v>
      </c>
      <c r="F929" s="209" t="s">
        <v>1808</v>
      </c>
      <c r="G929" s="207"/>
      <c r="H929" s="210">
        <v>2</v>
      </c>
      <c r="I929" s="211"/>
      <c r="J929" s="207"/>
      <c r="K929" s="207"/>
      <c r="L929" s="212"/>
      <c r="M929" s="213"/>
      <c r="N929" s="214"/>
      <c r="O929" s="214"/>
      <c r="P929" s="214"/>
      <c r="Q929" s="214"/>
      <c r="R929" s="214"/>
      <c r="S929" s="214"/>
      <c r="T929" s="215"/>
      <c r="AT929" s="216" t="s">
        <v>238</v>
      </c>
      <c r="AU929" s="216" t="s">
        <v>85</v>
      </c>
      <c r="AV929" s="14" t="s">
        <v>85</v>
      </c>
      <c r="AW929" s="14" t="s">
        <v>35</v>
      </c>
      <c r="AX929" s="14" t="s">
        <v>74</v>
      </c>
      <c r="AY929" s="216" t="s">
        <v>228</v>
      </c>
    </row>
    <row r="930" spans="2:51" s="15" customFormat="1" ht="11.25">
      <c r="B930" s="217"/>
      <c r="C930" s="218"/>
      <c r="D930" s="197" t="s">
        <v>238</v>
      </c>
      <c r="E930" s="219" t="s">
        <v>28</v>
      </c>
      <c r="F930" s="220" t="s">
        <v>241</v>
      </c>
      <c r="G930" s="218"/>
      <c r="H930" s="221">
        <v>5</v>
      </c>
      <c r="I930" s="222"/>
      <c r="J930" s="218"/>
      <c r="K930" s="218"/>
      <c r="L930" s="223"/>
      <c r="M930" s="224"/>
      <c r="N930" s="225"/>
      <c r="O930" s="225"/>
      <c r="P930" s="225"/>
      <c r="Q930" s="225"/>
      <c r="R930" s="225"/>
      <c r="S930" s="225"/>
      <c r="T930" s="226"/>
      <c r="AT930" s="227" t="s">
        <v>238</v>
      </c>
      <c r="AU930" s="227" t="s">
        <v>85</v>
      </c>
      <c r="AV930" s="15" t="s">
        <v>176</v>
      </c>
      <c r="AW930" s="15" t="s">
        <v>35</v>
      </c>
      <c r="AX930" s="15" t="s">
        <v>82</v>
      </c>
      <c r="AY930" s="227" t="s">
        <v>228</v>
      </c>
    </row>
    <row r="931" spans="1:65" s="2" customFormat="1" ht="21.75" customHeight="1">
      <c r="A931" s="36"/>
      <c r="B931" s="37"/>
      <c r="C931" s="177" t="s">
        <v>899</v>
      </c>
      <c r="D931" s="177" t="s">
        <v>230</v>
      </c>
      <c r="E931" s="178" t="s">
        <v>1809</v>
      </c>
      <c r="F931" s="179" t="s">
        <v>1810</v>
      </c>
      <c r="G931" s="180" t="s">
        <v>510</v>
      </c>
      <c r="H931" s="181">
        <v>4</v>
      </c>
      <c r="I931" s="182"/>
      <c r="J931" s="183">
        <f>ROUND(I931*H931,2)</f>
        <v>0</v>
      </c>
      <c r="K931" s="179" t="s">
        <v>234</v>
      </c>
      <c r="L931" s="41"/>
      <c r="M931" s="184" t="s">
        <v>28</v>
      </c>
      <c r="N931" s="185" t="s">
        <v>45</v>
      </c>
      <c r="O931" s="66"/>
      <c r="P931" s="186">
        <f>O931*H931</f>
        <v>0</v>
      </c>
      <c r="Q931" s="186">
        <v>0</v>
      </c>
      <c r="R931" s="186">
        <f>Q931*H931</f>
        <v>0</v>
      </c>
      <c r="S931" s="186">
        <v>0.00053</v>
      </c>
      <c r="T931" s="187">
        <f>S931*H931</f>
        <v>0.00212</v>
      </c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R931" s="188" t="s">
        <v>320</v>
      </c>
      <c r="AT931" s="188" t="s">
        <v>230</v>
      </c>
      <c r="AU931" s="188" t="s">
        <v>85</v>
      </c>
      <c r="AY931" s="19" t="s">
        <v>228</v>
      </c>
      <c r="BE931" s="189">
        <f>IF(N931="základní",J931,0)</f>
        <v>0</v>
      </c>
      <c r="BF931" s="189">
        <f>IF(N931="snížená",J931,0)</f>
        <v>0</v>
      </c>
      <c r="BG931" s="189">
        <f>IF(N931="zákl. přenesená",J931,0)</f>
        <v>0</v>
      </c>
      <c r="BH931" s="189">
        <f>IF(N931="sníž. přenesená",J931,0)</f>
        <v>0</v>
      </c>
      <c r="BI931" s="189">
        <f>IF(N931="nulová",J931,0)</f>
        <v>0</v>
      </c>
      <c r="BJ931" s="19" t="s">
        <v>82</v>
      </c>
      <c r="BK931" s="189">
        <f>ROUND(I931*H931,2)</f>
        <v>0</v>
      </c>
      <c r="BL931" s="19" t="s">
        <v>320</v>
      </c>
      <c r="BM931" s="188" t="s">
        <v>1811</v>
      </c>
    </row>
    <row r="932" spans="1:47" s="2" customFormat="1" ht="11.25">
      <c r="A932" s="36"/>
      <c r="B932" s="37"/>
      <c r="C932" s="38"/>
      <c r="D932" s="190" t="s">
        <v>236</v>
      </c>
      <c r="E932" s="38"/>
      <c r="F932" s="191" t="s">
        <v>1812</v>
      </c>
      <c r="G932" s="38"/>
      <c r="H932" s="38"/>
      <c r="I932" s="192"/>
      <c r="J932" s="38"/>
      <c r="K932" s="38"/>
      <c r="L932" s="41"/>
      <c r="M932" s="193"/>
      <c r="N932" s="194"/>
      <c r="O932" s="66"/>
      <c r="P932" s="66"/>
      <c r="Q932" s="66"/>
      <c r="R932" s="66"/>
      <c r="S932" s="66"/>
      <c r="T932" s="67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T932" s="19" t="s">
        <v>236</v>
      </c>
      <c r="AU932" s="19" t="s">
        <v>85</v>
      </c>
    </row>
    <row r="933" spans="2:51" s="13" customFormat="1" ht="11.25">
      <c r="B933" s="195"/>
      <c r="C933" s="196"/>
      <c r="D933" s="197" t="s">
        <v>238</v>
      </c>
      <c r="E933" s="198" t="s">
        <v>28</v>
      </c>
      <c r="F933" s="199" t="s">
        <v>1300</v>
      </c>
      <c r="G933" s="196"/>
      <c r="H933" s="198" t="s">
        <v>28</v>
      </c>
      <c r="I933" s="200"/>
      <c r="J933" s="196"/>
      <c r="K933" s="196"/>
      <c r="L933" s="201"/>
      <c r="M933" s="202"/>
      <c r="N933" s="203"/>
      <c r="O933" s="203"/>
      <c r="P933" s="203"/>
      <c r="Q933" s="203"/>
      <c r="R933" s="203"/>
      <c r="S933" s="203"/>
      <c r="T933" s="204"/>
      <c r="AT933" s="205" t="s">
        <v>238</v>
      </c>
      <c r="AU933" s="205" t="s">
        <v>85</v>
      </c>
      <c r="AV933" s="13" t="s">
        <v>82</v>
      </c>
      <c r="AW933" s="13" t="s">
        <v>35</v>
      </c>
      <c r="AX933" s="13" t="s">
        <v>74</v>
      </c>
      <c r="AY933" s="205" t="s">
        <v>228</v>
      </c>
    </row>
    <row r="934" spans="2:51" s="14" customFormat="1" ht="11.25">
      <c r="B934" s="206"/>
      <c r="C934" s="207"/>
      <c r="D934" s="197" t="s">
        <v>238</v>
      </c>
      <c r="E934" s="208" t="s">
        <v>28</v>
      </c>
      <c r="F934" s="209" t="s">
        <v>1706</v>
      </c>
      <c r="G934" s="207"/>
      <c r="H934" s="210">
        <v>4</v>
      </c>
      <c r="I934" s="211"/>
      <c r="J934" s="207"/>
      <c r="K934" s="207"/>
      <c r="L934" s="212"/>
      <c r="M934" s="213"/>
      <c r="N934" s="214"/>
      <c r="O934" s="214"/>
      <c r="P934" s="214"/>
      <c r="Q934" s="214"/>
      <c r="R934" s="214"/>
      <c r="S934" s="214"/>
      <c r="T934" s="215"/>
      <c r="AT934" s="216" t="s">
        <v>238</v>
      </c>
      <c r="AU934" s="216" t="s">
        <v>85</v>
      </c>
      <c r="AV934" s="14" t="s">
        <v>85</v>
      </c>
      <c r="AW934" s="14" t="s">
        <v>35</v>
      </c>
      <c r="AX934" s="14" t="s">
        <v>82</v>
      </c>
      <c r="AY934" s="216" t="s">
        <v>228</v>
      </c>
    </row>
    <row r="935" spans="1:65" s="2" customFormat="1" ht="37.9" customHeight="1">
      <c r="A935" s="36"/>
      <c r="B935" s="37"/>
      <c r="C935" s="177" t="s">
        <v>903</v>
      </c>
      <c r="D935" s="177" t="s">
        <v>230</v>
      </c>
      <c r="E935" s="178" t="s">
        <v>1813</v>
      </c>
      <c r="F935" s="179" t="s">
        <v>1814</v>
      </c>
      <c r="G935" s="180" t="s">
        <v>323</v>
      </c>
      <c r="H935" s="181">
        <v>65.26</v>
      </c>
      <c r="I935" s="182"/>
      <c r="J935" s="183">
        <f>ROUND(I935*H935,2)</f>
        <v>0</v>
      </c>
      <c r="K935" s="179" t="s">
        <v>234</v>
      </c>
      <c r="L935" s="41"/>
      <c r="M935" s="184" t="s">
        <v>28</v>
      </c>
      <c r="N935" s="185" t="s">
        <v>45</v>
      </c>
      <c r="O935" s="66"/>
      <c r="P935" s="186">
        <f>O935*H935</f>
        <v>0</v>
      </c>
      <c r="Q935" s="186">
        <v>0.00019</v>
      </c>
      <c r="R935" s="186">
        <f>Q935*H935</f>
        <v>0.012399400000000001</v>
      </c>
      <c r="S935" s="186">
        <v>0</v>
      </c>
      <c r="T935" s="187">
        <f>S935*H935</f>
        <v>0</v>
      </c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R935" s="188" t="s">
        <v>320</v>
      </c>
      <c r="AT935" s="188" t="s">
        <v>230</v>
      </c>
      <c r="AU935" s="188" t="s">
        <v>85</v>
      </c>
      <c r="AY935" s="19" t="s">
        <v>228</v>
      </c>
      <c r="BE935" s="189">
        <f>IF(N935="základní",J935,0)</f>
        <v>0</v>
      </c>
      <c r="BF935" s="189">
        <f>IF(N935="snížená",J935,0)</f>
        <v>0</v>
      </c>
      <c r="BG935" s="189">
        <f>IF(N935="zákl. přenesená",J935,0)</f>
        <v>0</v>
      </c>
      <c r="BH935" s="189">
        <f>IF(N935="sníž. přenesená",J935,0)</f>
        <v>0</v>
      </c>
      <c r="BI935" s="189">
        <f>IF(N935="nulová",J935,0)</f>
        <v>0</v>
      </c>
      <c r="BJ935" s="19" t="s">
        <v>82</v>
      </c>
      <c r="BK935" s="189">
        <f>ROUND(I935*H935,2)</f>
        <v>0</v>
      </c>
      <c r="BL935" s="19" t="s">
        <v>320</v>
      </c>
      <c r="BM935" s="188" t="s">
        <v>1815</v>
      </c>
    </row>
    <row r="936" spans="1:47" s="2" customFormat="1" ht="11.25">
      <c r="A936" s="36"/>
      <c r="B936" s="37"/>
      <c r="C936" s="38"/>
      <c r="D936" s="190" t="s">
        <v>236</v>
      </c>
      <c r="E936" s="38"/>
      <c r="F936" s="191" t="s">
        <v>1816</v>
      </c>
      <c r="G936" s="38"/>
      <c r="H936" s="38"/>
      <c r="I936" s="192"/>
      <c r="J936" s="38"/>
      <c r="K936" s="38"/>
      <c r="L936" s="41"/>
      <c r="M936" s="193"/>
      <c r="N936" s="194"/>
      <c r="O936" s="66"/>
      <c r="P936" s="66"/>
      <c r="Q936" s="66"/>
      <c r="R936" s="66"/>
      <c r="S936" s="66"/>
      <c r="T936" s="67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T936" s="19" t="s">
        <v>236</v>
      </c>
      <c r="AU936" s="19" t="s">
        <v>85</v>
      </c>
    </row>
    <row r="937" spans="2:51" s="14" customFormat="1" ht="11.25">
      <c r="B937" s="206"/>
      <c r="C937" s="207"/>
      <c r="D937" s="197" t="s">
        <v>238</v>
      </c>
      <c r="E937" s="208" t="s">
        <v>28</v>
      </c>
      <c r="F937" s="209" t="s">
        <v>1203</v>
      </c>
      <c r="G937" s="207"/>
      <c r="H937" s="210">
        <v>45.15</v>
      </c>
      <c r="I937" s="211"/>
      <c r="J937" s="207"/>
      <c r="K937" s="207"/>
      <c r="L937" s="212"/>
      <c r="M937" s="213"/>
      <c r="N937" s="214"/>
      <c r="O937" s="214"/>
      <c r="P937" s="214"/>
      <c r="Q937" s="214"/>
      <c r="R937" s="214"/>
      <c r="S937" s="214"/>
      <c r="T937" s="215"/>
      <c r="AT937" s="216" t="s">
        <v>238</v>
      </c>
      <c r="AU937" s="216" t="s">
        <v>85</v>
      </c>
      <c r="AV937" s="14" t="s">
        <v>85</v>
      </c>
      <c r="AW937" s="14" t="s">
        <v>35</v>
      </c>
      <c r="AX937" s="14" t="s">
        <v>74</v>
      </c>
      <c r="AY937" s="216" t="s">
        <v>228</v>
      </c>
    </row>
    <row r="938" spans="2:51" s="14" customFormat="1" ht="11.25">
      <c r="B938" s="206"/>
      <c r="C938" s="207"/>
      <c r="D938" s="197" t="s">
        <v>238</v>
      </c>
      <c r="E938" s="208" t="s">
        <v>28</v>
      </c>
      <c r="F938" s="209" t="s">
        <v>1206</v>
      </c>
      <c r="G938" s="207"/>
      <c r="H938" s="210">
        <v>20.11</v>
      </c>
      <c r="I938" s="211"/>
      <c r="J938" s="207"/>
      <c r="K938" s="207"/>
      <c r="L938" s="212"/>
      <c r="M938" s="213"/>
      <c r="N938" s="214"/>
      <c r="O938" s="214"/>
      <c r="P938" s="214"/>
      <c r="Q938" s="214"/>
      <c r="R938" s="214"/>
      <c r="S938" s="214"/>
      <c r="T938" s="215"/>
      <c r="AT938" s="216" t="s">
        <v>238</v>
      </c>
      <c r="AU938" s="216" t="s">
        <v>85</v>
      </c>
      <c r="AV938" s="14" t="s">
        <v>85</v>
      </c>
      <c r="AW938" s="14" t="s">
        <v>35</v>
      </c>
      <c r="AX938" s="14" t="s">
        <v>74</v>
      </c>
      <c r="AY938" s="216" t="s">
        <v>228</v>
      </c>
    </row>
    <row r="939" spans="2:51" s="15" customFormat="1" ht="11.25">
      <c r="B939" s="217"/>
      <c r="C939" s="218"/>
      <c r="D939" s="197" t="s">
        <v>238</v>
      </c>
      <c r="E939" s="219" t="s">
        <v>28</v>
      </c>
      <c r="F939" s="220" t="s">
        <v>241</v>
      </c>
      <c r="G939" s="218"/>
      <c r="H939" s="221">
        <v>65.26</v>
      </c>
      <c r="I939" s="222"/>
      <c r="J939" s="218"/>
      <c r="K939" s="218"/>
      <c r="L939" s="223"/>
      <c r="M939" s="224"/>
      <c r="N939" s="225"/>
      <c r="O939" s="225"/>
      <c r="P939" s="225"/>
      <c r="Q939" s="225"/>
      <c r="R939" s="225"/>
      <c r="S939" s="225"/>
      <c r="T939" s="226"/>
      <c r="AT939" s="227" t="s">
        <v>238</v>
      </c>
      <c r="AU939" s="227" t="s">
        <v>85</v>
      </c>
      <c r="AV939" s="15" t="s">
        <v>176</v>
      </c>
      <c r="AW939" s="15" t="s">
        <v>35</v>
      </c>
      <c r="AX939" s="15" t="s">
        <v>82</v>
      </c>
      <c r="AY939" s="227" t="s">
        <v>228</v>
      </c>
    </row>
    <row r="940" spans="1:65" s="2" customFormat="1" ht="33" customHeight="1">
      <c r="A940" s="36"/>
      <c r="B940" s="37"/>
      <c r="C940" s="177" t="s">
        <v>908</v>
      </c>
      <c r="D940" s="177" t="s">
        <v>230</v>
      </c>
      <c r="E940" s="178" t="s">
        <v>1817</v>
      </c>
      <c r="F940" s="179" t="s">
        <v>1818</v>
      </c>
      <c r="G940" s="180" t="s">
        <v>323</v>
      </c>
      <c r="H940" s="181">
        <v>65.26</v>
      </c>
      <c r="I940" s="182"/>
      <c r="J940" s="183">
        <f>ROUND(I940*H940,2)</f>
        <v>0</v>
      </c>
      <c r="K940" s="179" t="s">
        <v>234</v>
      </c>
      <c r="L940" s="41"/>
      <c r="M940" s="184" t="s">
        <v>28</v>
      </c>
      <c r="N940" s="185" t="s">
        <v>45</v>
      </c>
      <c r="O940" s="66"/>
      <c r="P940" s="186">
        <f>O940*H940</f>
        <v>0</v>
      </c>
      <c r="Q940" s="186">
        <v>1E-05</v>
      </c>
      <c r="R940" s="186">
        <f>Q940*H940</f>
        <v>0.0006526000000000001</v>
      </c>
      <c r="S940" s="186">
        <v>0</v>
      </c>
      <c r="T940" s="187">
        <f>S940*H940</f>
        <v>0</v>
      </c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R940" s="188" t="s">
        <v>320</v>
      </c>
      <c r="AT940" s="188" t="s">
        <v>230</v>
      </c>
      <c r="AU940" s="188" t="s">
        <v>85</v>
      </c>
      <c r="AY940" s="19" t="s">
        <v>228</v>
      </c>
      <c r="BE940" s="189">
        <f>IF(N940="základní",J940,0)</f>
        <v>0</v>
      </c>
      <c r="BF940" s="189">
        <f>IF(N940="snížená",J940,0)</f>
        <v>0</v>
      </c>
      <c r="BG940" s="189">
        <f>IF(N940="zákl. přenesená",J940,0)</f>
        <v>0</v>
      </c>
      <c r="BH940" s="189">
        <f>IF(N940="sníž. přenesená",J940,0)</f>
        <v>0</v>
      </c>
      <c r="BI940" s="189">
        <f>IF(N940="nulová",J940,0)</f>
        <v>0</v>
      </c>
      <c r="BJ940" s="19" t="s">
        <v>82</v>
      </c>
      <c r="BK940" s="189">
        <f>ROUND(I940*H940,2)</f>
        <v>0</v>
      </c>
      <c r="BL940" s="19" t="s">
        <v>320</v>
      </c>
      <c r="BM940" s="188" t="s">
        <v>1819</v>
      </c>
    </row>
    <row r="941" spans="1:47" s="2" customFormat="1" ht="11.25">
      <c r="A941" s="36"/>
      <c r="B941" s="37"/>
      <c r="C941" s="38"/>
      <c r="D941" s="190" t="s">
        <v>236</v>
      </c>
      <c r="E941" s="38"/>
      <c r="F941" s="191" t="s">
        <v>1820</v>
      </c>
      <c r="G941" s="38"/>
      <c r="H941" s="38"/>
      <c r="I941" s="192"/>
      <c r="J941" s="38"/>
      <c r="K941" s="38"/>
      <c r="L941" s="41"/>
      <c r="M941" s="193"/>
      <c r="N941" s="194"/>
      <c r="O941" s="66"/>
      <c r="P941" s="66"/>
      <c r="Q941" s="66"/>
      <c r="R941" s="66"/>
      <c r="S941" s="66"/>
      <c r="T941" s="67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T941" s="19" t="s">
        <v>236</v>
      </c>
      <c r="AU941" s="19" t="s">
        <v>85</v>
      </c>
    </row>
    <row r="942" spans="2:51" s="14" customFormat="1" ht="11.25">
      <c r="B942" s="206"/>
      <c r="C942" s="207"/>
      <c r="D942" s="197" t="s">
        <v>238</v>
      </c>
      <c r="E942" s="208" t="s">
        <v>28</v>
      </c>
      <c r="F942" s="209" t="s">
        <v>1203</v>
      </c>
      <c r="G942" s="207"/>
      <c r="H942" s="210">
        <v>45.15</v>
      </c>
      <c r="I942" s="211"/>
      <c r="J942" s="207"/>
      <c r="K942" s="207"/>
      <c r="L942" s="212"/>
      <c r="M942" s="213"/>
      <c r="N942" s="214"/>
      <c r="O942" s="214"/>
      <c r="P942" s="214"/>
      <c r="Q942" s="214"/>
      <c r="R942" s="214"/>
      <c r="S942" s="214"/>
      <c r="T942" s="215"/>
      <c r="AT942" s="216" t="s">
        <v>238</v>
      </c>
      <c r="AU942" s="216" t="s">
        <v>85</v>
      </c>
      <c r="AV942" s="14" t="s">
        <v>85</v>
      </c>
      <c r="AW942" s="14" t="s">
        <v>35</v>
      </c>
      <c r="AX942" s="14" t="s">
        <v>74</v>
      </c>
      <c r="AY942" s="216" t="s">
        <v>228</v>
      </c>
    </row>
    <row r="943" spans="2:51" s="14" customFormat="1" ht="11.25">
      <c r="B943" s="206"/>
      <c r="C943" s="207"/>
      <c r="D943" s="197" t="s">
        <v>238</v>
      </c>
      <c r="E943" s="208" t="s">
        <v>28</v>
      </c>
      <c r="F943" s="209" t="s">
        <v>1206</v>
      </c>
      <c r="G943" s="207"/>
      <c r="H943" s="210">
        <v>20.11</v>
      </c>
      <c r="I943" s="211"/>
      <c r="J943" s="207"/>
      <c r="K943" s="207"/>
      <c r="L943" s="212"/>
      <c r="M943" s="213"/>
      <c r="N943" s="214"/>
      <c r="O943" s="214"/>
      <c r="P943" s="214"/>
      <c r="Q943" s="214"/>
      <c r="R943" s="214"/>
      <c r="S943" s="214"/>
      <c r="T943" s="215"/>
      <c r="AT943" s="216" t="s">
        <v>238</v>
      </c>
      <c r="AU943" s="216" t="s">
        <v>85</v>
      </c>
      <c r="AV943" s="14" t="s">
        <v>85</v>
      </c>
      <c r="AW943" s="14" t="s">
        <v>35</v>
      </c>
      <c r="AX943" s="14" t="s">
        <v>74</v>
      </c>
      <c r="AY943" s="216" t="s">
        <v>228</v>
      </c>
    </row>
    <row r="944" spans="2:51" s="15" customFormat="1" ht="11.25">
      <c r="B944" s="217"/>
      <c r="C944" s="218"/>
      <c r="D944" s="197" t="s">
        <v>238</v>
      </c>
      <c r="E944" s="219" t="s">
        <v>28</v>
      </c>
      <c r="F944" s="220" t="s">
        <v>241</v>
      </c>
      <c r="G944" s="218"/>
      <c r="H944" s="221">
        <v>65.26</v>
      </c>
      <c r="I944" s="222"/>
      <c r="J944" s="218"/>
      <c r="K944" s="218"/>
      <c r="L944" s="223"/>
      <c r="M944" s="224"/>
      <c r="N944" s="225"/>
      <c r="O944" s="225"/>
      <c r="P944" s="225"/>
      <c r="Q944" s="225"/>
      <c r="R944" s="225"/>
      <c r="S944" s="225"/>
      <c r="T944" s="226"/>
      <c r="AT944" s="227" t="s">
        <v>238</v>
      </c>
      <c r="AU944" s="227" t="s">
        <v>85</v>
      </c>
      <c r="AV944" s="15" t="s">
        <v>176</v>
      </c>
      <c r="AW944" s="15" t="s">
        <v>35</v>
      </c>
      <c r="AX944" s="15" t="s">
        <v>82</v>
      </c>
      <c r="AY944" s="227" t="s">
        <v>228</v>
      </c>
    </row>
    <row r="945" spans="1:65" s="2" customFormat="1" ht="21.75" customHeight="1">
      <c r="A945" s="36"/>
      <c r="B945" s="37"/>
      <c r="C945" s="177" t="s">
        <v>912</v>
      </c>
      <c r="D945" s="177" t="s">
        <v>230</v>
      </c>
      <c r="E945" s="178" t="s">
        <v>1821</v>
      </c>
      <c r="F945" s="179" t="s">
        <v>1822</v>
      </c>
      <c r="G945" s="180" t="s">
        <v>283</v>
      </c>
      <c r="H945" s="181">
        <v>5</v>
      </c>
      <c r="I945" s="182"/>
      <c r="J945" s="183">
        <f>ROUND(I945*H945,2)</f>
        <v>0</v>
      </c>
      <c r="K945" s="179" t="s">
        <v>28</v>
      </c>
      <c r="L945" s="41"/>
      <c r="M945" s="184" t="s">
        <v>28</v>
      </c>
      <c r="N945" s="185" t="s">
        <v>45</v>
      </c>
      <c r="O945" s="66"/>
      <c r="P945" s="186">
        <f>O945*H945</f>
        <v>0</v>
      </c>
      <c r="Q945" s="186">
        <v>0</v>
      </c>
      <c r="R945" s="186">
        <f>Q945*H945</f>
        <v>0</v>
      </c>
      <c r="S945" s="186">
        <v>0</v>
      </c>
      <c r="T945" s="187">
        <f>S945*H945</f>
        <v>0</v>
      </c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R945" s="188" t="s">
        <v>320</v>
      </c>
      <c r="AT945" s="188" t="s">
        <v>230</v>
      </c>
      <c r="AU945" s="188" t="s">
        <v>85</v>
      </c>
      <c r="AY945" s="19" t="s">
        <v>228</v>
      </c>
      <c r="BE945" s="189">
        <f>IF(N945="základní",J945,0)</f>
        <v>0</v>
      </c>
      <c r="BF945" s="189">
        <f>IF(N945="snížená",J945,0)</f>
        <v>0</v>
      </c>
      <c r="BG945" s="189">
        <f>IF(N945="zákl. přenesená",J945,0)</f>
        <v>0</v>
      </c>
      <c r="BH945" s="189">
        <f>IF(N945="sníž. přenesená",J945,0)</f>
        <v>0</v>
      </c>
      <c r="BI945" s="189">
        <f>IF(N945="nulová",J945,0)</f>
        <v>0</v>
      </c>
      <c r="BJ945" s="19" t="s">
        <v>82</v>
      </c>
      <c r="BK945" s="189">
        <f>ROUND(I945*H945,2)</f>
        <v>0</v>
      </c>
      <c r="BL945" s="19" t="s">
        <v>320</v>
      </c>
      <c r="BM945" s="188" t="s">
        <v>1823</v>
      </c>
    </row>
    <row r="946" spans="2:51" s="13" customFormat="1" ht="11.25">
      <c r="B946" s="195"/>
      <c r="C946" s="196"/>
      <c r="D946" s="197" t="s">
        <v>238</v>
      </c>
      <c r="E946" s="198" t="s">
        <v>28</v>
      </c>
      <c r="F946" s="199" t="s">
        <v>1300</v>
      </c>
      <c r="G946" s="196"/>
      <c r="H946" s="198" t="s">
        <v>28</v>
      </c>
      <c r="I946" s="200"/>
      <c r="J946" s="196"/>
      <c r="K946" s="196"/>
      <c r="L946" s="201"/>
      <c r="M946" s="202"/>
      <c r="N946" s="203"/>
      <c r="O946" s="203"/>
      <c r="P946" s="203"/>
      <c r="Q946" s="203"/>
      <c r="R946" s="203"/>
      <c r="S946" s="203"/>
      <c r="T946" s="204"/>
      <c r="AT946" s="205" t="s">
        <v>238</v>
      </c>
      <c r="AU946" s="205" t="s">
        <v>85</v>
      </c>
      <c r="AV946" s="13" t="s">
        <v>82</v>
      </c>
      <c r="AW946" s="13" t="s">
        <v>35</v>
      </c>
      <c r="AX946" s="13" t="s">
        <v>74</v>
      </c>
      <c r="AY946" s="205" t="s">
        <v>228</v>
      </c>
    </row>
    <row r="947" spans="2:51" s="14" customFormat="1" ht="11.25">
      <c r="B947" s="206"/>
      <c r="C947" s="207"/>
      <c r="D947" s="197" t="s">
        <v>238</v>
      </c>
      <c r="E947" s="208" t="s">
        <v>28</v>
      </c>
      <c r="F947" s="209" t="s">
        <v>1706</v>
      </c>
      <c r="G947" s="207"/>
      <c r="H947" s="210">
        <v>4</v>
      </c>
      <c r="I947" s="211"/>
      <c r="J947" s="207"/>
      <c r="K947" s="207"/>
      <c r="L947" s="212"/>
      <c r="M947" s="213"/>
      <c r="N947" s="214"/>
      <c r="O947" s="214"/>
      <c r="P947" s="214"/>
      <c r="Q947" s="214"/>
      <c r="R947" s="214"/>
      <c r="S947" s="214"/>
      <c r="T947" s="215"/>
      <c r="AT947" s="216" t="s">
        <v>238</v>
      </c>
      <c r="AU947" s="216" t="s">
        <v>85</v>
      </c>
      <c r="AV947" s="14" t="s">
        <v>85</v>
      </c>
      <c r="AW947" s="14" t="s">
        <v>35</v>
      </c>
      <c r="AX947" s="14" t="s">
        <v>74</v>
      </c>
      <c r="AY947" s="216" t="s">
        <v>228</v>
      </c>
    </row>
    <row r="948" spans="2:51" s="13" customFormat="1" ht="11.25">
      <c r="B948" s="195"/>
      <c r="C948" s="196"/>
      <c r="D948" s="197" t="s">
        <v>238</v>
      </c>
      <c r="E948" s="198" t="s">
        <v>28</v>
      </c>
      <c r="F948" s="199" t="s">
        <v>1304</v>
      </c>
      <c r="G948" s="196"/>
      <c r="H948" s="198" t="s">
        <v>28</v>
      </c>
      <c r="I948" s="200"/>
      <c r="J948" s="196"/>
      <c r="K948" s="196"/>
      <c r="L948" s="201"/>
      <c r="M948" s="202"/>
      <c r="N948" s="203"/>
      <c r="O948" s="203"/>
      <c r="P948" s="203"/>
      <c r="Q948" s="203"/>
      <c r="R948" s="203"/>
      <c r="S948" s="203"/>
      <c r="T948" s="204"/>
      <c r="AT948" s="205" t="s">
        <v>238</v>
      </c>
      <c r="AU948" s="205" t="s">
        <v>85</v>
      </c>
      <c r="AV948" s="13" t="s">
        <v>82</v>
      </c>
      <c r="AW948" s="13" t="s">
        <v>35</v>
      </c>
      <c r="AX948" s="13" t="s">
        <v>74</v>
      </c>
      <c r="AY948" s="205" t="s">
        <v>228</v>
      </c>
    </row>
    <row r="949" spans="2:51" s="14" customFormat="1" ht="11.25">
      <c r="B949" s="206"/>
      <c r="C949" s="207"/>
      <c r="D949" s="197" t="s">
        <v>238</v>
      </c>
      <c r="E949" s="208" t="s">
        <v>28</v>
      </c>
      <c r="F949" s="209" t="s">
        <v>82</v>
      </c>
      <c r="G949" s="207"/>
      <c r="H949" s="210">
        <v>1</v>
      </c>
      <c r="I949" s="211"/>
      <c r="J949" s="207"/>
      <c r="K949" s="207"/>
      <c r="L949" s="212"/>
      <c r="M949" s="213"/>
      <c r="N949" s="214"/>
      <c r="O949" s="214"/>
      <c r="P949" s="214"/>
      <c r="Q949" s="214"/>
      <c r="R949" s="214"/>
      <c r="S949" s="214"/>
      <c r="T949" s="215"/>
      <c r="AT949" s="216" t="s">
        <v>238</v>
      </c>
      <c r="AU949" s="216" t="s">
        <v>85</v>
      </c>
      <c r="AV949" s="14" t="s">
        <v>85</v>
      </c>
      <c r="AW949" s="14" t="s">
        <v>35</v>
      </c>
      <c r="AX949" s="14" t="s">
        <v>74</v>
      </c>
      <c r="AY949" s="216" t="s">
        <v>228</v>
      </c>
    </row>
    <row r="950" spans="2:51" s="15" customFormat="1" ht="11.25">
      <c r="B950" s="217"/>
      <c r="C950" s="218"/>
      <c r="D950" s="197" t="s">
        <v>238</v>
      </c>
      <c r="E950" s="219" t="s">
        <v>28</v>
      </c>
      <c r="F950" s="220" t="s">
        <v>241</v>
      </c>
      <c r="G950" s="218"/>
      <c r="H950" s="221">
        <v>5</v>
      </c>
      <c r="I950" s="222"/>
      <c r="J950" s="218"/>
      <c r="K950" s="218"/>
      <c r="L950" s="223"/>
      <c r="M950" s="224"/>
      <c r="N950" s="225"/>
      <c r="O950" s="225"/>
      <c r="P950" s="225"/>
      <c r="Q950" s="225"/>
      <c r="R950" s="225"/>
      <c r="S950" s="225"/>
      <c r="T950" s="226"/>
      <c r="AT950" s="227" t="s">
        <v>238</v>
      </c>
      <c r="AU950" s="227" t="s">
        <v>85</v>
      </c>
      <c r="AV950" s="15" t="s">
        <v>176</v>
      </c>
      <c r="AW950" s="15" t="s">
        <v>35</v>
      </c>
      <c r="AX950" s="15" t="s">
        <v>82</v>
      </c>
      <c r="AY950" s="227" t="s">
        <v>228</v>
      </c>
    </row>
    <row r="951" spans="1:65" s="2" customFormat="1" ht="21.75" customHeight="1">
      <c r="A951" s="36"/>
      <c r="B951" s="37"/>
      <c r="C951" s="177" t="s">
        <v>916</v>
      </c>
      <c r="D951" s="177" t="s">
        <v>230</v>
      </c>
      <c r="E951" s="178" t="s">
        <v>1824</v>
      </c>
      <c r="F951" s="179" t="s">
        <v>1825</v>
      </c>
      <c r="G951" s="180" t="s">
        <v>283</v>
      </c>
      <c r="H951" s="181">
        <v>3</v>
      </c>
      <c r="I951" s="182"/>
      <c r="J951" s="183">
        <f>ROUND(I951*H951,2)</f>
        <v>0</v>
      </c>
      <c r="K951" s="179" t="s">
        <v>28</v>
      </c>
      <c r="L951" s="41"/>
      <c r="M951" s="184" t="s">
        <v>28</v>
      </c>
      <c r="N951" s="185" t="s">
        <v>45</v>
      </c>
      <c r="O951" s="66"/>
      <c r="P951" s="186">
        <f>O951*H951</f>
        <v>0</v>
      </c>
      <c r="Q951" s="186">
        <v>0</v>
      </c>
      <c r="R951" s="186">
        <f>Q951*H951</f>
        <v>0</v>
      </c>
      <c r="S951" s="186">
        <v>0</v>
      </c>
      <c r="T951" s="187">
        <f>S951*H951</f>
        <v>0</v>
      </c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R951" s="188" t="s">
        <v>320</v>
      </c>
      <c r="AT951" s="188" t="s">
        <v>230</v>
      </c>
      <c r="AU951" s="188" t="s">
        <v>85</v>
      </c>
      <c r="AY951" s="19" t="s">
        <v>228</v>
      </c>
      <c r="BE951" s="189">
        <f>IF(N951="základní",J951,0)</f>
        <v>0</v>
      </c>
      <c r="BF951" s="189">
        <f>IF(N951="snížená",J951,0)</f>
        <v>0</v>
      </c>
      <c r="BG951" s="189">
        <f>IF(N951="zákl. přenesená",J951,0)</f>
        <v>0</v>
      </c>
      <c r="BH951" s="189">
        <f>IF(N951="sníž. přenesená",J951,0)</f>
        <v>0</v>
      </c>
      <c r="BI951" s="189">
        <f>IF(N951="nulová",J951,0)</f>
        <v>0</v>
      </c>
      <c r="BJ951" s="19" t="s">
        <v>82</v>
      </c>
      <c r="BK951" s="189">
        <f>ROUND(I951*H951,2)</f>
        <v>0</v>
      </c>
      <c r="BL951" s="19" t="s">
        <v>320</v>
      </c>
      <c r="BM951" s="188" t="s">
        <v>1826</v>
      </c>
    </row>
    <row r="952" spans="2:51" s="13" customFormat="1" ht="11.25">
      <c r="B952" s="195"/>
      <c r="C952" s="196"/>
      <c r="D952" s="197" t="s">
        <v>238</v>
      </c>
      <c r="E952" s="198" t="s">
        <v>28</v>
      </c>
      <c r="F952" s="199" t="s">
        <v>1300</v>
      </c>
      <c r="G952" s="196"/>
      <c r="H952" s="198" t="s">
        <v>28</v>
      </c>
      <c r="I952" s="200"/>
      <c r="J952" s="196"/>
      <c r="K952" s="196"/>
      <c r="L952" s="201"/>
      <c r="M952" s="202"/>
      <c r="N952" s="203"/>
      <c r="O952" s="203"/>
      <c r="P952" s="203"/>
      <c r="Q952" s="203"/>
      <c r="R952" s="203"/>
      <c r="S952" s="203"/>
      <c r="T952" s="204"/>
      <c r="AT952" s="205" t="s">
        <v>238</v>
      </c>
      <c r="AU952" s="205" t="s">
        <v>85</v>
      </c>
      <c r="AV952" s="13" t="s">
        <v>82</v>
      </c>
      <c r="AW952" s="13" t="s">
        <v>35</v>
      </c>
      <c r="AX952" s="13" t="s">
        <v>74</v>
      </c>
      <c r="AY952" s="205" t="s">
        <v>228</v>
      </c>
    </row>
    <row r="953" spans="2:51" s="14" customFormat="1" ht="11.25">
      <c r="B953" s="206"/>
      <c r="C953" s="207"/>
      <c r="D953" s="197" t="s">
        <v>238</v>
      </c>
      <c r="E953" s="208" t="s">
        <v>28</v>
      </c>
      <c r="F953" s="209" t="s">
        <v>85</v>
      </c>
      <c r="G953" s="207"/>
      <c r="H953" s="210">
        <v>2</v>
      </c>
      <c r="I953" s="211"/>
      <c r="J953" s="207"/>
      <c r="K953" s="207"/>
      <c r="L953" s="212"/>
      <c r="M953" s="213"/>
      <c r="N953" s="214"/>
      <c r="O953" s="214"/>
      <c r="P953" s="214"/>
      <c r="Q953" s="214"/>
      <c r="R953" s="214"/>
      <c r="S953" s="214"/>
      <c r="T953" s="215"/>
      <c r="AT953" s="216" t="s">
        <v>238</v>
      </c>
      <c r="AU953" s="216" t="s">
        <v>85</v>
      </c>
      <c r="AV953" s="14" t="s">
        <v>85</v>
      </c>
      <c r="AW953" s="14" t="s">
        <v>35</v>
      </c>
      <c r="AX953" s="14" t="s">
        <v>74</v>
      </c>
      <c r="AY953" s="216" t="s">
        <v>228</v>
      </c>
    </row>
    <row r="954" spans="2:51" s="13" customFormat="1" ht="11.25">
      <c r="B954" s="195"/>
      <c r="C954" s="196"/>
      <c r="D954" s="197" t="s">
        <v>238</v>
      </c>
      <c r="E954" s="198" t="s">
        <v>28</v>
      </c>
      <c r="F954" s="199" t="s">
        <v>1306</v>
      </c>
      <c r="G954" s="196"/>
      <c r="H954" s="198" t="s">
        <v>28</v>
      </c>
      <c r="I954" s="200"/>
      <c r="J954" s="196"/>
      <c r="K954" s="196"/>
      <c r="L954" s="201"/>
      <c r="M954" s="202"/>
      <c r="N954" s="203"/>
      <c r="O954" s="203"/>
      <c r="P954" s="203"/>
      <c r="Q954" s="203"/>
      <c r="R954" s="203"/>
      <c r="S954" s="203"/>
      <c r="T954" s="204"/>
      <c r="AT954" s="205" t="s">
        <v>238</v>
      </c>
      <c r="AU954" s="205" t="s">
        <v>85</v>
      </c>
      <c r="AV954" s="13" t="s">
        <v>82</v>
      </c>
      <c r="AW954" s="13" t="s">
        <v>35</v>
      </c>
      <c r="AX954" s="13" t="s">
        <v>74</v>
      </c>
      <c r="AY954" s="205" t="s">
        <v>228</v>
      </c>
    </row>
    <row r="955" spans="2:51" s="14" customFormat="1" ht="11.25">
      <c r="B955" s="206"/>
      <c r="C955" s="207"/>
      <c r="D955" s="197" t="s">
        <v>238</v>
      </c>
      <c r="E955" s="208" t="s">
        <v>28</v>
      </c>
      <c r="F955" s="209" t="s">
        <v>82</v>
      </c>
      <c r="G955" s="207"/>
      <c r="H955" s="210">
        <v>1</v>
      </c>
      <c r="I955" s="211"/>
      <c r="J955" s="207"/>
      <c r="K955" s="207"/>
      <c r="L955" s="212"/>
      <c r="M955" s="213"/>
      <c r="N955" s="214"/>
      <c r="O955" s="214"/>
      <c r="P955" s="214"/>
      <c r="Q955" s="214"/>
      <c r="R955" s="214"/>
      <c r="S955" s="214"/>
      <c r="T955" s="215"/>
      <c r="AT955" s="216" t="s">
        <v>238</v>
      </c>
      <c r="AU955" s="216" t="s">
        <v>85</v>
      </c>
      <c r="AV955" s="14" t="s">
        <v>85</v>
      </c>
      <c r="AW955" s="14" t="s">
        <v>35</v>
      </c>
      <c r="AX955" s="14" t="s">
        <v>74</v>
      </c>
      <c r="AY955" s="216" t="s">
        <v>228</v>
      </c>
    </row>
    <row r="956" spans="2:51" s="15" customFormat="1" ht="11.25">
      <c r="B956" s="217"/>
      <c r="C956" s="218"/>
      <c r="D956" s="197" t="s">
        <v>238</v>
      </c>
      <c r="E956" s="219" t="s">
        <v>28</v>
      </c>
      <c r="F956" s="220" t="s">
        <v>241</v>
      </c>
      <c r="G956" s="218"/>
      <c r="H956" s="221">
        <v>3</v>
      </c>
      <c r="I956" s="222"/>
      <c r="J956" s="218"/>
      <c r="K956" s="218"/>
      <c r="L956" s="223"/>
      <c r="M956" s="224"/>
      <c r="N956" s="225"/>
      <c r="O956" s="225"/>
      <c r="P956" s="225"/>
      <c r="Q956" s="225"/>
      <c r="R956" s="225"/>
      <c r="S956" s="225"/>
      <c r="T956" s="226"/>
      <c r="AT956" s="227" t="s">
        <v>238</v>
      </c>
      <c r="AU956" s="227" t="s">
        <v>85</v>
      </c>
      <c r="AV956" s="15" t="s">
        <v>176</v>
      </c>
      <c r="AW956" s="15" t="s">
        <v>35</v>
      </c>
      <c r="AX956" s="15" t="s">
        <v>82</v>
      </c>
      <c r="AY956" s="227" t="s">
        <v>228</v>
      </c>
    </row>
    <row r="957" spans="1:65" s="2" customFormat="1" ht="37.9" customHeight="1">
      <c r="A957" s="36"/>
      <c r="B957" s="37"/>
      <c r="C957" s="177" t="s">
        <v>921</v>
      </c>
      <c r="D957" s="177" t="s">
        <v>230</v>
      </c>
      <c r="E957" s="178" t="s">
        <v>1827</v>
      </c>
      <c r="F957" s="179" t="s">
        <v>1828</v>
      </c>
      <c r="G957" s="180" t="s">
        <v>264</v>
      </c>
      <c r="H957" s="181">
        <v>0.033</v>
      </c>
      <c r="I957" s="182"/>
      <c r="J957" s="183">
        <f>ROUND(I957*H957,2)</f>
        <v>0</v>
      </c>
      <c r="K957" s="179" t="s">
        <v>234</v>
      </c>
      <c r="L957" s="41"/>
      <c r="M957" s="184" t="s">
        <v>28</v>
      </c>
      <c r="N957" s="185" t="s">
        <v>45</v>
      </c>
      <c r="O957" s="66"/>
      <c r="P957" s="186">
        <f>O957*H957</f>
        <v>0</v>
      </c>
      <c r="Q957" s="186">
        <v>0</v>
      </c>
      <c r="R957" s="186">
        <f>Q957*H957</f>
        <v>0</v>
      </c>
      <c r="S957" s="186">
        <v>0</v>
      </c>
      <c r="T957" s="187">
        <f>S957*H957</f>
        <v>0</v>
      </c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R957" s="188" t="s">
        <v>320</v>
      </c>
      <c r="AT957" s="188" t="s">
        <v>230</v>
      </c>
      <c r="AU957" s="188" t="s">
        <v>85</v>
      </c>
      <c r="AY957" s="19" t="s">
        <v>228</v>
      </c>
      <c r="BE957" s="189">
        <f>IF(N957="základní",J957,0)</f>
        <v>0</v>
      </c>
      <c r="BF957" s="189">
        <f>IF(N957="snížená",J957,0)</f>
        <v>0</v>
      </c>
      <c r="BG957" s="189">
        <f>IF(N957="zákl. přenesená",J957,0)</f>
        <v>0</v>
      </c>
      <c r="BH957" s="189">
        <f>IF(N957="sníž. přenesená",J957,0)</f>
        <v>0</v>
      </c>
      <c r="BI957" s="189">
        <f>IF(N957="nulová",J957,0)</f>
        <v>0</v>
      </c>
      <c r="BJ957" s="19" t="s">
        <v>82</v>
      </c>
      <c r="BK957" s="189">
        <f>ROUND(I957*H957,2)</f>
        <v>0</v>
      </c>
      <c r="BL957" s="19" t="s">
        <v>320</v>
      </c>
      <c r="BM957" s="188" t="s">
        <v>1829</v>
      </c>
    </row>
    <row r="958" spans="1:47" s="2" customFormat="1" ht="11.25">
      <c r="A958" s="36"/>
      <c r="B958" s="37"/>
      <c r="C958" s="38"/>
      <c r="D958" s="190" t="s">
        <v>236</v>
      </c>
      <c r="E958" s="38"/>
      <c r="F958" s="191" t="s">
        <v>1830</v>
      </c>
      <c r="G958" s="38"/>
      <c r="H958" s="38"/>
      <c r="I958" s="192"/>
      <c r="J958" s="38"/>
      <c r="K958" s="38"/>
      <c r="L958" s="41"/>
      <c r="M958" s="193"/>
      <c r="N958" s="194"/>
      <c r="O958" s="66"/>
      <c r="P958" s="66"/>
      <c r="Q958" s="66"/>
      <c r="R958" s="66"/>
      <c r="S958" s="66"/>
      <c r="T958" s="67"/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T958" s="19" t="s">
        <v>236</v>
      </c>
      <c r="AU958" s="19" t="s">
        <v>85</v>
      </c>
    </row>
    <row r="959" spans="2:51" s="14" customFormat="1" ht="11.25">
      <c r="B959" s="206"/>
      <c r="C959" s="207"/>
      <c r="D959" s="197" t="s">
        <v>238</v>
      </c>
      <c r="E959" s="208" t="s">
        <v>28</v>
      </c>
      <c r="F959" s="209" t="s">
        <v>1831</v>
      </c>
      <c r="G959" s="207"/>
      <c r="H959" s="210">
        <v>0.033</v>
      </c>
      <c r="I959" s="211"/>
      <c r="J959" s="207"/>
      <c r="K959" s="207"/>
      <c r="L959" s="212"/>
      <c r="M959" s="213"/>
      <c r="N959" s="214"/>
      <c r="O959" s="214"/>
      <c r="P959" s="214"/>
      <c r="Q959" s="214"/>
      <c r="R959" s="214"/>
      <c r="S959" s="214"/>
      <c r="T959" s="215"/>
      <c r="AT959" s="216" t="s">
        <v>238</v>
      </c>
      <c r="AU959" s="216" t="s">
        <v>85</v>
      </c>
      <c r="AV959" s="14" t="s">
        <v>85</v>
      </c>
      <c r="AW959" s="14" t="s">
        <v>35</v>
      </c>
      <c r="AX959" s="14" t="s">
        <v>82</v>
      </c>
      <c r="AY959" s="216" t="s">
        <v>228</v>
      </c>
    </row>
    <row r="960" spans="1:65" s="2" customFormat="1" ht="44.25" customHeight="1">
      <c r="A960" s="36"/>
      <c r="B960" s="37"/>
      <c r="C960" s="177" t="s">
        <v>925</v>
      </c>
      <c r="D960" s="177" t="s">
        <v>230</v>
      </c>
      <c r="E960" s="178" t="s">
        <v>1832</v>
      </c>
      <c r="F960" s="179" t="s">
        <v>1833</v>
      </c>
      <c r="G960" s="180" t="s">
        <v>264</v>
      </c>
      <c r="H960" s="181">
        <v>0.057</v>
      </c>
      <c r="I960" s="182"/>
      <c r="J960" s="183">
        <f>ROUND(I960*H960,2)</f>
        <v>0</v>
      </c>
      <c r="K960" s="179" t="s">
        <v>234</v>
      </c>
      <c r="L960" s="41"/>
      <c r="M960" s="184" t="s">
        <v>28</v>
      </c>
      <c r="N960" s="185" t="s">
        <v>45</v>
      </c>
      <c r="O960" s="66"/>
      <c r="P960" s="186">
        <f>O960*H960</f>
        <v>0</v>
      </c>
      <c r="Q960" s="186">
        <v>0</v>
      </c>
      <c r="R960" s="186">
        <f>Q960*H960</f>
        <v>0</v>
      </c>
      <c r="S960" s="186">
        <v>0</v>
      </c>
      <c r="T960" s="187">
        <f>S960*H960</f>
        <v>0</v>
      </c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R960" s="188" t="s">
        <v>320</v>
      </c>
      <c r="AT960" s="188" t="s">
        <v>230</v>
      </c>
      <c r="AU960" s="188" t="s">
        <v>85</v>
      </c>
      <c r="AY960" s="19" t="s">
        <v>228</v>
      </c>
      <c r="BE960" s="189">
        <f>IF(N960="základní",J960,0)</f>
        <v>0</v>
      </c>
      <c r="BF960" s="189">
        <f>IF(N960="snížená",J960,0)</f>
        <v>0</v>
      </c>
      <c r="BG960" s="189">
        <f>IF(N960="zákl. přenesená",J960,0)</f>
        <v>0</v>
      </c>
      <c r="BH960" s="189">
        <f>IF(N960="sníž. přenesená",J960,0)</f>
        <v>0</v>
      </c>
      <c r="BI960" s="189">
        <f>IF(N960="nulová",J960,0)</f>
        <v>0</v>
      </c>
      <c r="BJ960" s="19" t="s">
        <v>82</v>
      </c>
      <c r="BK960" s="189">
        <f>ROUND(I960*H960,2)</f>
        <v>0</v>
      </c>
      <c r="BL960" s="19" t="s">
        <v>320</v>
      </c>
      <c r="BM960" s="188" t="s">
        <v>1834</v>
      </c>
    </row>
    <row r="961" spans="1:47" s="2" customFormat="1" ht="11.25">
      <c r="A961" s="36"/>
      <c r="B961" s="37"/>
      <c r="C961" s="38"/>
      <c r="D961" s="190" t="s">
        <v>236</v>
      </c>
      <c r="E961" s="38"/>
      <c r="F961" s="191" t="s">
        <v>1835</v>
      </c>
      <c r="G961" s="38"/>
      <c r="H961" s="38"/>
      <c r="I961" s="192"/>
      <c r="J961" s="38"/>
      <c r="K961" s="38"/>
      <c r="L961" s="41"/>
      <c r="M961" s="193"/>
      <c r="N961" s="194"/>
      <c r="O961" s="66"/>
      <c r="P961" s="66"/>
      <c r="Q961" s="66"/>
      <c r="R961" s="66"/>
      <c r="S961" s="66"/>
      <c r="T961" s="67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T961" s="19" t="s">
        <v>236</v>
      </c>
      <c r="AU961" s="19" t="s">
        <v>85</v>
      </c>
    </row>
    <row r="962" spans="1:65" s="2" customFormat="1" ht="49.15" customHeight="1">
      <c r="A962" s="36"/>
      <c r="B962" s="37"/>
      <c r="C962" s="177" t="s">
        <v>929</v>
      </c>
      <c r="D962" s="177" t="s">
        <v>230</v>
      </c>
      <c r="E962" s="178" t="s">
        <v>1836</v>
      </c>
      <c r="F962" s="179" t="s">
        <v>1837</v>
      </c>
      <c r="G962" s="180" t="s">
        <v>264</v>
      </c>
      <c r="H962" s="181">
        <v>0.057</v>
      </c>
      <c r="I962" s="182"/>
      <c r="J962" s="183">
        <f>ROUND(I962*H962,2)</f>
        <v>0</v>
      </c>
      <c r="K962" s="179" t="s">
        <v>234</v>
      </c>
      <c r="L962" s="41"/>
      <c r="M962" s="184" t="s">
        <v>28</v>
      </c>
      <c r="N962" s="185" t="s">
        <v>45</v>
      </c>
      <c r="O962" s="66"/>
      <c r="P962" s="186">
        <f>O962*H962</f>
        <v>0</v>
      </c>
      <c r="Q962" s="186">
        <v>0</v>
      </c>
      <c r="R962" s="186">
        <f>Q962*H962</f>
        <v>0</v>
      </c>
      <c r="S962" s="186">
        <v>0</v>
      </c>
      <c r="T962" s="187">
        <f>S962*H962</f>
        <v>0</v>
      </c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R962" s="188" t="s">
        <v>320</v>
      </c>
      <c r="AT962" s="188" t="s">
        <v>230</v>
      </c>
      <c r="AU962" s="188" t="s">
        <v>85</v>
      </c>
      <c r="AY962" s="19" t="s">
        <v>228</v>
      </c>
      <c r="BE962" s="189">
        <f>IF(N962="základní",J962,0)</f>
        <v>0</v>
      </c>
      <c r="BF962" s="189">
        <f>IF(N962="snížená",J962,0)</f>
        <v>0</v>
      </c>
      <c r="BG962" s="189">
        <f>IF(N962="zákl. přenesená",J962,0)</f>
        <v>0</v>
      </c>
      <c r="BH962" s="189">
        <f>IF(N962="sníž. přenesená",J962,0)</f>
        <v>0</v>
      </c>
      <c r="BI962" s="189">
        <f>IF(N962="nulová",J962,0)</f>
        <v>0</v>
      </c>
      <c r="BJ962" s="19" t="s">
        <v>82</v>
      </c>
      <c r="BK962" s="189">
        <f>ROUND(I962*H962,2)</f>
        <v>0</v>
      </c>
      <c r="BL962" s="19" t="s">
        <v>320</v>
      </c>
      <c r="BM962" s="188" t="s">
        <v>1838</v>
      </c>
    </row>
    <row r="963" spans="1:47" s="2" customFormat="1" ht="11.25">
      <c r="A963" s="36"/>
      <c r="B963" s="37"/>
      <c r="C963" s="38"/>
      <c r="D963" s="190" t="s">
        <v>236</v>
      </c>
      <c r="E963" s="38"/>
      <c r="F963" s="191" t="s">
        <v>1839</v>
      </c>
      <c r="G963" s="38"/>
      <c r="H963" s="38"/>
      <c r="I963" s="192"/>
      <c r="J963" s="38"/>
      <c r="K963" s="38"/>
      <c r="L963" s="41"/>
      <c r="M963" s="193"/>
      <c r="N963" s="194"/>
      <c r="O963" s="66"/>
      <c r="P963" s="66"/>
      <c r="Q963" s="66"/>
      <c r="R963" s="66"/>
      <c r="S963" s="66"/>
      <c r="T963" s="67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T963" s="19" t="s">
        <v>236</v>
      </c>
      <c r="AU963" s="19" t="s">
        <v>85</v>
      </c>
    </row>
    <row r="964" spans="2:63" s="12" customFormat="1" ht="22.9" customHeight="1">
      <c r="B964" s="161"/>
      <c r="C964" s="162"/>
      <c r="D964" s="163" t="s">
        <v>73</v>
      </c>
      <c r="E964" s="175" t="s">
        <v>1840</v>
      </c>
      <c r="F964" s="175" t="s">
        <v>1841</v>
      </c>
      <c r="G964" s="162"/>
      <c r="H964" s="162"/>
      <c r="I964" s="165"/>
      <c r="J964" s="176">
        <f>BK964</f>
        <v>0</v>
      </c>
      <c r="K964" s="162"/>
      <c r="L964" s="167"/>
      <c r="M964" s="168"/>
      <c r="N964" s="169"/>
      <c r="O964" s="169"/>
      <c r="P964" s="170">
        <f>SUM(P965:P1238)</f>
        <v>0</v>
      </c>
      <c r="Q964" s="169"/>
      <c r="R964" s="170">
        <f>SUM(R965:R1238)</f>
        <v>0.15693000000000001</v>
      </c>
      <c r="S964" s="169"/>
      <c r="T964" s="171">
        <f>SUM(T965:T1238)</f>
        <v>0.15898</v>
      </c>
      <c r="AR964" s="172" t="s">
        <v>85</v>
      </c>
      <c r="AT964" s="173" t="s">
        <v>73</v>
      </c>
      <c r="AU964" s="173" t="s">
        <v>82</v>
      </c>
      <c r="AY964" s="172" t="s">
        <v>228</v>
      </c>
      <c r="BK964" s="174">
        <f>SUM(BK965:BK1238)</f>
        <v>0</v>
      </c>
    </row>
    <row r="965" spans="1:65" s="2" customFormat="1" ht="24.2" customHeight="1">
      <c r="A965" s="36"/>
      <c r="B965" s="37"/>
      <c r="C965" s="177" t="s">
        <v>933</v>
      </c>
      <c r="D965" s="177" t="s">
        <v>230</v>
      </c>
      <c r="E965" s="178" t="s">
        <v>1842</v>
      </c>
      <c r="F965" s="179" t="s">
        <v>1843</v>
      </c>
      <c r="G965" s="180" t="s">
        <v>510</v>
      </c>
      <c r="H965" s="181">
        <v>1</v>
      </c>
      <c r="I965" s="182"/>
      <c r="J965" s="183">
        <f>ROUND(I965*H965,2)</f>
        <v>0</v>
      </c>
      <c r="K965" s="179" t="s">
        <v>234</v>
      </c>
      <c r="L965" s="41"/>
      <c r="M965" s="184" t="s">
        <v>28</v>
      </c>
      <c r="N965" s="185" t="s">
        <v>45</v>
      </c>
      <c r="O965" s="66"/>
      <c r="P965" s="186">
        <f>O965*H965</f>
        <v>0</v>
      </c>
      <c r="Q965" s="186">
        <v>0.00247</v>
      </c>
      <c r="R965" s="186">
        <f>Q965*H965</f>
        <v>0.00247</v>
      </c>
      <c r="S965" s="186">
        <v>0</v>
      </c>
      <c r="T965" s="187">
        <f>S965*H965</f>
        <v>0</v>
      </c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R965" s="188" t="s">
        <v>320</v>
      </c>
      <c r="AT965" s="188" t="s">
        <v>230</v>
      </c>
      <c r="AU965" s="188" t="s">
        <v>85</v>
      </c>
      <c r="AY965" s="19" t="s">
        <v>228</v>
      </c>
      <c r="BE965" s="189">
        <f>IF(N965="základní",J965,0)</f>
        <v>0</v>
      </c>
      <c r="BF965" s="189">
        <f>IF(N965="snížená",J965,0)</f>
        <v>0</v>
      </c>
      <c r="BG965" s="189">
        <f>IF(N965="zákl. přenesená",J965,0)</f>
        <v>0</v>
      </c>
      <c r="BH965" s="189">
        <f>IF(N965="sníž. přenesená",J965,0)</f>
        <v>0</v>
      </c>
      <c r="BI965" s="189">
        <f>IF(N965="nulová",J965,0)</f>
        <v>0</v>
      </c>
      <c r="BJ965" s="19" t="s">
        <v>82</v>
      </c>
      <c r="BK965" s="189">
        <f>ROUND(I965*H965,2)</f>
        <v>0</v>
      </c>
      <c r="BL965" s="19" t="s">
        <v>320</v>
      </c>
      <c r="BM965" s="188" t="s">
        <v>1844</v>
      </c>
    </row>
    <row r="966" spans="1:47" s="2" customFormat="1" ht="11.25">
      <c r="A966" s="36"/>
      <c r="B966" s="37"/>
      <c r="C966" s="38"/>
      <c r="D966" s="190" t="s">
        <v>236</v>
      </c>
      <c r="E966" s="38"/>
      <c r="F966" s="191" t="s">
        <v>1845</v>
      </c>
      <c r="G966" s="38"/>
      <c r="H966" s="38"/>
      <c r="I966" s="192"/>
      <c r="J966" s="38"/>
      <c r="K966" s="38"/>
      <c r="L966" s="41"/>
      <c r="M966" s="193"/>
      <c r="N966" s="194"/>
      <c r="O966" s="66"/>
      <c r="P966" s="66"/>
      <c r="Q966" s="66"/>
      <c r="R966" s="66"/>
      <c r="S966" s="66"/>
      <c r="T966" s="67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T966" s="19" t="s">
        <v>236</v>
      </c>
      <c r="AU966" s="19" t="s">
        <v>85</v>
      </c>
    </row>
    <row r="967" spans="2:51" s="13" customFormat="1" ht="11.25">
      <c r="B967" s="195"/>
      <c r="C967" s="196"/>
      <c r="D967" s="197" t="s">
        <v>238</v>
      </c>
      <c r="E967" s="198" t="s">
        <v>28</v>
      </c>
      <c r="F967" s="199" t="s">
        <v>1300</v>
      </c>
      <c r="G967" s="196"/>
      <c r="H967" s="198" t="s">
        <v>28</v>
      </c>
      <c r="I967" s="200"/>
      <c r="J967" s="196"/>
      <c r="K967" s="196"/>
      <c r="L967" s="201"/>
      <c r="M967" s="202"/>
      <c r="N967" s="203"/>
      <c r="O967" s="203"/>
      <c r="P967" s="203"/>
      <c r="Q967" s="203"/>
      <c r="R967" s="203"/>
      <c r="S967" s="203"/>
      <c r="T967" s="204"/>
      <c r="AT967" s="205" t="s">
        <v>238</v>
      </c>
      <c r="AU967" s="205" t="s">
        <v>85</v>
      </c>
      <c r="AV967" s="13" t="s">
        <v>82</v>
      </c>
      <c r="AW967" s="13" t="s">
        <v>35</v>
      </c>
      <c r="AX967" s="13" t="s">
        <v>74</v>
      </c>
      <c r="AY967" s="205" t="s">
        <v>228</v>
      </c>
    </row>
    <row r="968" spans="2:51" s="13" customFormat="1" ht="11.25">
      <c r="B968" s="195"/>
      <c r="C968" s="196"/>
      <c r="D968" s="197" t="s">
        <v>238</v>
      </c>
      <c r="E968" s="198" t="s">
        <v>28</v>
      </c>
      <c r="F968" s="199" t="s">
        <v>1640</v>
      </c>
      <c r="G968" s="196"/>
      <c r="H968" s="198" t="s">
        <v>28</v>
      </c>
      <c r="I968" s="200"/>
      <c r="J968" s="196"/>
      <c r="K968" s="196"/>
      <c r="L968" s="201"/>
      <c r="M968" s="202"/>
      <c r="N968" s="203"/>
      <c r="O968" s="203"/>
      <c r="P968" s="203"/>
      <c r="Q968" s="203"/>
      <c r="R968" s="203"/>
      <c r="S968" s="203"/>
      <c r="T968" s="204"/>
      <c r="AT968" s="205" t="s">
        <v>238</v>
      </c>
      <c r="AU968" s="205" t="s">
        <v>85</v>
      </c>
      <c r="AV968" s="13" t="s">
        <v>82</v>
      </c>
      <c r="AW968" s="13" t="s">
        <v>35</v>
      </c>
      <c r="AX968" s="13" t="s">
        <v>74</v>
      </c>
      <c r="AY968" s="205" t="s">
        <v>228</v>
      </c>
    </row>
    <row r="969" spans="2:51" s="14" customFormat="1" ht="11.25">
      <c r="B969" s="206"/>
      <c r="C969" s="207"/>
      <c r="D969" s="197" t="s">
        <v>238</v>
      </c>
      <c r="E969" s="208" t="s">
        <v>28</v>
      </c>
      <c r="F969" s="209" t="s">
        <v>82</v>
      </c>
      <c r="G969" s="207"/>
      <c r="H969" s="210">
        <v>1</v>
      </c>
      <c r="I969" s="211"/>
      <c r="J969" s="207"/>
      <c r="K969" s="207"/>
      <c r="L969" s="212"/>
      <c r="M969" s="213"/>
      <c r="N969" s="214"/>
      <c r="O969" s="214"/>
      <c r="P969" s="214"/>
      <c r="Q969" s="214"/>
      <c r="R969" s="214"/>
      <c r="S969" s="214"/>
      <c r="T969" s="215"/>
      <c r="AT969" s="216" t="s">
        <v>238</v>
      </c>
      <c r="AU969" s="216" t="s">
        <v>85</v>
      </c>
      <c r="AV969" s="14" t="s">
        <v>85</v>
      </c>
      <c r="AW969" s="14" t="s">
        <v>35</v>
      </c>
      <c r="AX969" s="14" t="s">
        <v>82</v>
      </c>
      <c r="AY969" s="216" t="s">
        <v>228</v>
      </c>
    </row>
    <row r="970" spans="1:65" s="2" customFormat="1" ht="24.2" customHeight="1">
      <c r="A970" s="36"/>
      <c r="B970" s="37"/>
      <c r="C970" s="228" t="s">
        <v>938</v>
      </c>
      <c r="D970" s="228" t="s">
        <v>395</v>
      </c>
      <c r="E970" s="229" t="s">
        <v>1846</v>
      </c>
      <c r="F970" s="230" t="s">
        <v>1847</v>
      </c>
      <c r="G970" s="231" t="s">
        <v>510</v>
      </c>
      <c r="H970" s="232">
        <v>1</v>
      </c>
      <c r="I970" s="233"/>
      <c r="J970" s="234">
        <f>ROUND(I970*H970,2)</f>
        <v>0</v>
      </c>
      <c r="K970" s="230" t="s">
        <v>28</v>
      </c>
      <c r="L970" s="235"/>
      <c r="M970" s="236" t="s">
        <v>28</v>
      </c>
      <c r="N970" s="237" t="s">
        <v>45</v>
      </c>
      <c r="O970" s="66"/>
      <c r="P970" s="186">
        <f>O970*H970</f>
        <v>0</v>
      </c>
      <c r="Q970" s="186">
        <v>0.0145</v>
      </c>
      <c r="R970" s="186">
        <f>Q970*H970</f>
        <v>0.0145</v>
      </c>
      <c r="S970" s="186">
        <v>0</v>
      </c>
      <c r="T970" s="187">
        <f>S970*H970</f>
        <v>0</v>
      </c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R970" s="188" t="s">
        <v>420</v>
      </c>
      <c r="AT970" s="188" t="s">
        <v>395</v>
      </c>
      <c r="AU970" s="188" t="s">
        <v>85</v>
      </c>
      <c r="AY970" s="19" t="s">
        <v>228</v>
      </c>
      <c r="BE970" s="189">
        <f>IF(N970="základní",J970,0)</f>
        <v>0</v>
      </c>
      <c r="BF970" s="189">
        <f>IF(N970="snížená",J970,0)</f>
        <v>0</v>
      </c>
      <c r="BG970" s="189">
        <f>IF(N970="zákl. přenesená",J970,0)</f>
        <v>0</v>
      </c>
      <c r="BH970" s="189">
        <f>IF(N970="sníž. přenesená",J970,0)</f>
        <v>0</v>
      </c>
      <c r="BI970" s="189">
        <f>IF(N970="nulová",J970,0)</f>
        <v>0</v>
      </c>
      <c r="BJ970" s="19" t="s">
        <v>82</v>
      </c>
      <c r="BK970" s="189">
        <f>ROUND(I970*H970,2)</f>
        <v>0</v>
      </c>
      <c r="BL970" s="19" t="s">
        <v>320</v>
      </c>
      <c r="BM970" s="188" t="s">
        <v>1848</v>
      </c>
    </row>
    <row r="971" spans="2:51" s="13" customFormat="1" ht="11.25">
      <c r="B971" s="195"/>
      <c r="C971" s="196"/>
      <c r="D971" s="197" t="s">
        <v>238</v>
      </c>
      <c r="E971" s="198" t="s">
        <v>28</v>
      </c>
      <c r="F971" s="199" t="s">
        <v>1300</v>
      </c>
      <c r="G971" s="196"/>
      <c r="H971" s="198" t="s">
        <v>28</v>
      </c>
      <c r="I971" s="200"/>
      <c r="J971" s="196"/>
      <c r="K971" s="196"/>
      <c r="L971" s="201"/>
      <c r="M971" s="202"/>
      <c r="N971" s="203"/>
      <c r="O971" s="203"/>
      <c r="P971" s="203"/>
      <c r="Q971" s="203"/>
      <c r="R971" s="203"/>
      <c r="S971" s="203"/>
      <c r="T971" s="204"/>
      <c r="AT971" s="205" t="s">
        <v>238</v>
      </c>
      <c r="AU971" s="205" t="s">
        <v>85</v>
      </c>
      <c r="AV971" s="13" t="s">
        <v>82</v>
      </c>
      <c r="AW971" s="13" t="s">
        <v>35</v>
      </c>
      <c r="AX971" s="13" t="s">
        <v>74</v>
      </c>
      <c r="AY971" s="205" t="s">
        <v>228</v>
      </c>
    </row>
    <row r="972" spans="2:51" s="13" customFormat="1" ht="11.25">
      <c r="B972" s="195"/>
      <c r="C972" s="196"/>
      <c r="D972" s="197" t="s">
        <v>238</v>
      </c>
      <c r="E972" s="198" t="s">
        <v>28</v>
      </c>
      <c r="F972" s="199" t="s">
        <v>1640</v>
      </c>
      <c r="G972" s="196"/>
      <c r="H972" s="198" t="s">
        <v>28</v>
      </c>
      <c r="I972" s="200"/>
      <c r="J972" s="196"/>
      <c r="K972" s="196"/>
      <c r="L972" s="201"/>
      <c r="M972" s="202"/>
      <c r="N972" s="203"/>
      <c r="O972" s="203"/>
      <c r="P972" s="203"/>
      <c r="Q972" s="203"/>
      <c r="R972" s="203"/>
      <c r="S972" s="203"/>
      <c r="T972" s="204"/>
      <c r="AT972" s="205" t="s">
        <v>238</v>
      </c>
      <c r="AU972" s="205" t="s">
        <v>85</v>
      </c>
      <c r="AV972" s="13" t="s">
        <v>82</v>
      </c>
      <c r="AW972" s="13" t="s">
        <v>35</v>
      </c>
      <c r="AX972" s="13" t="s">
        <v>74</v>
      </c>
      <c r="AY972" s="205" t="s">
        <v>228</v>
      </c>
    </row>
    <row r="973" spans="2:51" s="14" customFormat="1" ht="11.25">
      <c r="B973" s="206"/>
      <c r="C973" s="207"/>
      <c r="D973" s="197" t="s">
        <v>238</v>
      </c>
      <c r="E973" s="208" t="s">
        <v>28</v>
      </c>
      <c r="F973" s="209" t="s">
        <v>82</v>
      </c>
      <c r="G973" s="207"/>
      <c r="H973" s="210">
        <v>1</v>
      </c>
      <c r="I973" s="211"/>
      <c r="J973" s="207"/>
      <c r="K973" s="207"/>
      <c r="L973" s="212"/>
      <c r="M973" s="213"/>
      <c r="N973" s="214"/>
      <c r="O973" s="214"/>
      <c r="P973" s="214"/>
      <c r="Q973" s="214"/>
      <c r="R973" s="214"/>
      <c r="S973" s="214"/>
      <c r="T973" s="215"/>
      <c r="AT973" s="216" t="s">
        <v>238</v>
      </c>
      <c r="AU973" s="216" t="s">
        <v>85</v>
      </c>
      <c r="AV973" s="14" t="s">
        <v>85</v>
      </c>
      <c r="AW973" s="14" t="s">
        <v>35</v>
      </c>
      <c r="AX973" s="14" t="s">
        <v>82</v>
      </c>
      <c r="AY973" s="216" t="s">
        <v>228</v>
      </c>
    </row>
    <row r="974" spans="1:65" s="2" customFormat="1" ht="24.2" customHeight="1">
      <c r="A974" s="36"/>
      <c r="B974" s="37"/>
      <c r="C974" s="228" t="s">
        <v>945</v>
      </c>
      <c r="D974" s="228" t="s">
        <v>395</v>
      </c>
      <c r="E974" s="229" t="s">
        <v>1849</v>
      </c>
      <c r="F974" s="230" t="s">
        <v>1850</v>
      </c>
      <c r="G974" s="231" t="s">
        <v>510</v>
      </c>
      <c r="H974" s="232">
        <v>1</v>
      </c>
      <c r="I974" s="233"/>
      <c r="J974" s="234">
        <f>ROUND(I974*H974,2)</f>
        <v>0</v>
      </c>
      <c r="K974" s="230" t="s">
        <v>28</v>
      </c>
      <c r="L974" s="235"/>
      <c r="M974" s="236" t="s">
        <v>28</v>
      </c>
      <c r="N974" s="237" t="s">
        <v>45</v>
      </c>
      <c r="O974" s="66"/>
      <c r="P974" s="186">
        <f>O974*H974</f>
        <v>0</v>
      </c>
      <c r="Q974" s="186">
        <v>0.001</v>
      </c>
      <c r="R974" s="186">
        <f>Q974*H974</f>
        <v>0.001</v>
      </c>
      <c r="S974" s="186">
        <v>0</v>
      </c>
      <c r="T974" s="187">
        <f>S974*H974</f>
        <v>0</v>
      </c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R974" s="188" t="s">
        <v>420</v>
      </c>
      <c r="AT974" s="188" t="s">
        <v>395</v>
      </c>
      <c r="AU974" s="188" t="s">
        <v>85</v>
      </c>
      <c r="AY974" s="19" t="s">
        <v>228</v>
      </c>
      <c r="BE974" s="189">
        <f>IF(N974="základní",J974,0)</f>
        <v>0</v>
      </c>
      <c r="BF974" s="189">
        <f>IF(N974="snížená",J974,0)</f>
        <v>0</v>
      </c>
      <c r="BG974" s="189">
        <f>IF(N974="zákl. přenesená",J974,0)</f>
        <v>0</v>
      </c>
      <c r="BH974" s="189">
        <f>IF(N974="sníž. přenesená",J974,0)</f>
        <v>0</v>
      </c>
      <c r="BI974" s="189">
        <f>IF(N974="nulová",J974,0)</f>
        <v>0</v>
      </c>
      <c r="BJ974" s="19" t="s">
        <v>82</v>
      </c>
      <c r="BK974" s="189">
        <f>ROUND(I974*H974,2)</f>
        <v>0</v>
      </c>
      <c r="BL974" s="19" t="s">
        <v>320</v>
      </c>
      <c r="BM974" s="188" t="s">
        <v>1851</v>
      </c>
    </row>
    <row r="975" spans="2:51" s="13" customFormat="1" ht="11.25">
      <c r="B975" s="195"/>
      <c r="C975" s="196"/>
      <c r="D975" s="197" t="s">
        <v>238</v>
      </c>
      <c r="E975" s="198" t="s">
        <v>28</v>
      </c>
      <c r="F975" s="199" t="s">
        <v>1300</v>
      </c>
      <c r="G975" s="196"/>
      <c r="H975" s="198" t="s">
        <v>28</v>
      </c>
      <c r="I975" s="200"/>
      <c r="J975" s="196"/>
      <c r="K975" s="196"/>
      <c r="L975" s="201"/>
      <c r="M975" s="202"/>
      <c r="N975" s="203"/>
      <c r="O975" s="203"/>
      <c r="P975" s="203"/>
      <c r="Q975" s="203"/>
      <c r="R975" s="203"/>
      <c r="S975" s="203"/>
      <c r="T975" s="204"/>
      <c r="AT975" s="205" t="s">
        <v>238</v>
      </c>
      <c r="AU975" s="205" t="s">
        <v>85</v>
      </c>
      <c r="AV975" s="13" t="s">
        <v>82</v>
      </c>
      <c r="AW975" s="13" t="s">
        <v>35</v>
      </c>
      <c r="AX975" s="13" t="s">
        <v>74</v>
      </c>
      <c r="AY975" s="205" t="s">
        <v>228</v>
      </c>
    </row>
    <row r="976" spans="2:51" s="13" customFormat="1" ht="11.25">
      <c r="B976" s="195"/>
      <c r="C976" s="196"/>
      <c r="D976" s="197" t="s">
        <v>238</v>
      </c>
      <c r="E976" s="198" t="s">
        <v>28</v>
      </c>
      <c r="F976" s="199" t="s">
        <v>1640</v>
      </c>
      <c r="G976" s="196"/>
      <c r="H976" s="198" t="s">
        <v>28</v>
      </c>
      <c r="I976" s="200"/>
      <c r="J976" s="196"/>
      <c r="K976" s="196"/>
      <c r="L976" s="201"/>
      <c r="M976" s="202"/>
      <c r="N976" s="203"/>
      <c r="O976" s="203"/>
      <c r="P976" s="203"/>
      <c r="Q976" s="203"/>
      <c r="R976" s="203"/>
      <c r="S976" s="203"/>
      <c r="T976" s="204"/>
      <c r="AT976" s="205" t="s">
        <v>238</v>
      </c>
      <c r="AU976" s="205" t="s">
        <v>85</v>
      </c>
      <c r="AV976" s="13" t="s">
        <v>82</v>
      </c>
      <c r="AW976" s="13" t="s">
        <v>35</v>
      </c>
      <c r="AX976" s="13" t="s">
        <v>74</v>
      </c>
      <c r="AY976" s="205" t="s">
        <v>228</v>
      </c>
    </row>
    <row r="977" spans="2:51" s="14" customFormat="1" ht="11.25">
      <c r="B977" s="206"/>
      <c r="C977" s="207"/>
      <c r="D977" s="197" t="s">
        <v>238</v>
      </c>
      <c r="E977" s="208" t="s">
        <v>28</v>
      </c>
      <c r="F977" s="209" t="s">
        <v>82</v>
      </c>
      <c r="G977" s="207"/>
      <c r="H977" s="210">
        <v>1</v>
      </c>
      <c r="I977" s="211"/>
      <c r="J977" s="207"/>
      <c r="K977" s="207"/>
      <c r="L977" s="212"/>
      <c r="M977" s="213"/>
      <c r="N977" s="214"/>
      <c r="O977" s="214"/>
      <c r="P977" s="214"/>
      <c r="Q977" s="214"/>
      <c r="R977" s="214"/>
      <c r="S977" s="214"/>
      <c r="T977" s="215"/>
      <c r="AT977" s="216" t="s">
        <v>238</v>
      </c>
      <c r="AU977" s="216" t="s">
        <v>85</v>
      </c>
      <c r="AV977" s="14" t="s">
        <v>85</v>
      </c>
      <c r="AW977" s="14" t="s">
        <v>35</v>
      </c>
      <c r="AX977" s="14" t="s">
        <v>82</v>
      </c>
      <c r="AY977" s="216" t="s">
        <v>228</v>
      </c>
    </row>
    <row r="978" spans="1:65" s="2" customFormat="1" ht="24.2" customHeight="1">
      <c r="A978" s="36"/>
      <c r="B978" s="37"/>
      <c r="C978" s="228" t="s">
        <v>952</v>
      </c>
      <c r="D978" s="228" t="s">
        <v>395</v>
      </c>
      <c r="E978" s="229" t="s">
        <v>1852</v>
      </c>
      <c r="F978" s="230" t="s">
        <v>1853</v>
      </c>
      <c r="G978" s="231" t="s">
        <v>510</v>
      </c>
      <c r="H978" s="232">
        <v>1</v>
      </c>
      <c r="I978" s="233"/>
      <c r="J978" s="234">
        <f>ROUND(I978*H978,2)</f>
        <v>0</v>
      </c>
      <c r="K978" s="230" t="s">
        <v>28</v>
      </c>
      <c r="L978" s="235"/>
      <c r="M978" s="236" t="s">
        <v>28</v>
      </c>
      <c r="N978" s="237" t="s">
        <v>45</v>
      </c>
      <c r="O978" s="66"/>
      <c r="P978" s="186">
        <f>O978*H978</f>
        <v>0</v>
      </c>
      <c r="Q978" s="186">
        <v>0.00128</v>
      </c>
      <c r="R978" s="186">
        <f>Q978*H978</f>
        <v>0.00128</v>
      </c>
      <c r="S978" s="186">
        <v>0</v>
      </c>
      <c r="T978" s="187">
        <f>S978*H978</f>
        <v>0</v>
      </c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R978" s="188" t="s">
        <v>420</v>
      </c>
      <c r="AT978" s="188" t="s">
        <v>395</v>
      </c>
      <c r="AU978" s="188" t="s">
        <v>85</v>
      </c>
      <c r="AY978" s="19" t="s">
        <v>228</v>
      </c>
      <c r="BE978" s="189">
        <f>IF(N978="základní",J978,0)</f>
        <v>0</v>
      </c>
      <c r="BF978" s="189">
        <f>IF(N978="snížená",J978,0)</f>
        <v>0</v>
      </c>
      <c r="BG978" s="189">
        <f>IF(N978="zákl. přenesená",J978,0)</f>
        <v>0</v>
      </c>
      <c r="BH978" s="189">
        <f>IF(N978="sníž. přenesená",J978,0)</f>
        <v>0</v>
      </c>
      <c r="BI978" s="189">
        <f>IF(N978="nulová",J978,0)</f>
        <v>0</v>
      </c>
      <c r="BJ978" s="19" t="s">
        <v>82</v>
      </c>
      <c r="BK978" s="189">
        <f>ROUND(I978*H978,2)</f>
        <v>0</v>
      </c>
      <c r="BL978" s="19" t="s">
        <v>320</v>
      </c>
      <c r="BM978" s="188" t="s">
        <v>1854</v>
      </c>
    </row>
    <row r="979" spans="2:51" s="13" customFormat="1" ht="11.25">
      <c r="B979" s="195"/>
      <c r="C979" s="196"/>
      <c r="D979" s="197" t="s">
        <v>238</v>
      </c>
      <c r="E979" s="198" t="s">
        <v>28</v>
      </c>
      <c r="F979" s="199" t="s">
        <v>1300</v>
      </c>
      <c r="G979" s="196"/>
      <c r="H979" s="198" t="s">
        <v>28</v>
      </c>
      <c r="I979" s="200"/>
      <c r="J979" s="196"/>
      <c r="K979" s="196"/>
      <c r="L979" s="201"/>
      <c r="M979" s="202"/>
      <c r="N979" s="203"/>
      <c r="O979" s="203"/>
      <c r="P979" s="203"/>
      <c r="Q979" s="203"/>
      <c r="R979" s="203"/>
      <c r="S979" s="203"/>
      <c r="T979" s="204"/>
      <c r="AT979" s="205" t="s">
        <v>238</v>
      </c>
      <c r="AU979" s="205" t="s">
        <v>85</v>
      </c>
      <c r="AV979" s="13" t="s">
        <v>82</v>
      </c>
      <c r="AW979" s="13" t="s">
        <v>35</v>
      </c>
      <c r="AX979" s="13" t="s">
        <v>74</v>
      </c>
      <c r="AY979" s="205" t="s">
        <v>228</v>
      </c>
    </row>
    <row r="980" spans="2:51" s="13" customFormat="1" ht="11.25">
      <c r="B980" s="195"/>
      <c r="C980" s="196"/>
      <c r="D980" s="197" t="s">
        <v>238</v>
      </c>
      <c r="E980" s="198" t="s">
        <v>28</v>
      </c>
      <c r="F980" s="199" t="s">
        <v>1640</v>
      </c>
      <c r="G980" s="196"/>
      <c r="H980" s="198" t="s">
        <v>28</v>
      </c>
      <c r="I980" s="200"/>
      <c r="J980" s="196"/>
      <c r="K980" s="196"/>
      <c r="L980" s="201"/>
      <c r="M980" s="202"/>
      <c r="N980" s="203"/>
      <c r="O980" s="203"/>
      <c r="P980" s="203"/>
      <c r="Q980" s="203"/>
      <c r="R980" s="203"/>
      <c r="S980" s="203"/>
      <c r="T980" s="204"/>
      <c r="AT980" s="205" t="s">
        <v>238</v>
      </c>
      <c r="AU980" s="205" t="s">
        <v>85</v>
      </c>
      <c r="AV980" s="13" t="s">
        <v>82</v>
      </c>
      <c r="AW980" s="13" t="s">
        <v>35</v>
      </c>
      <c r="AX980" s="13" t="s">
        <v>74</v>
      </c>
      <c r="AY980" s="205" t="s">
        <v>228</v>
      </c>
    </row>
    <row r="981" spans="2:51" s="14" customFormat="1" ht="11.25">
      <c r="B981" s="206"/>
      <c r="C981" s="207"/>
      <c r="D981" s="197" t="s">
        <v>238</v>
      </c>
      <c r="E981" s="208" t="s">
        <v>28</v>
      </c>
      <c r="F981" s="209" t="s">
        <v>82</v>
      </c>
      <c r="G981" s="207"/>
      <c r="H981" s="210">
        <v>1</v>
      </c>
      <c r="I981" s="211"/>
      <c r="J981" s="207"/>
      <c r="K981" s="207"/>
      <c r="L981" s="212"/>
      <c r="M981" s="213"/>
      <c r="N981" s="214"/>
      <c r="O981" s="214"/>
      <c r="P981" s="214"/>
      <c r="Q981" s="214"/>
      <c r="R981" s="214"/>
      <c r="S981" s="214"/>
      <c r="T981" s="215"/>
      <c r="AT981" s="216" t="s">
        <v>238</v>
      </c>
      <c r="AU981" s="216" t="s">
        <v>85</v>
      </c>
      <c r="AV981" s="14" t="s">
        <v>85</v>
      </c>
      <c r="AW981" s="14" t="s">
        <v>35</v>
      </c>
      <c r="AX981" s="14" t="s">
        <v>82</v>
      </c>
      <c r="AY981" s="216" t="s">
        <v>228</v>
      </c>
    </row>
    <row r="982" spans="1:65" s="2" customFormat="1" ht="37.9" customHeight="1">
      <c r="A982" s="36"/>
      <c r="B982" s="37"/>
      <c r="C982" s="228" t="s">
        <v>957</v>
      </c>
      <c r="D982" s="228" t="s">
        <v>395</v>
      </c>
      <c r="E982" s="229" t="s">
        <v>1855</v>
      </c>
      <c r="F982" s="230" t="s">
        <v>1856</v>
      </c>
      <c r="G982" s="231" t="s">
        <v>510</v>
      </c>
      <c r="H982" s="232">
        <v>1</v>
      </c>
      <c r="I982" s="233"/>
      <c r="J982" s="234">
        <f>ROUND(I982*H982,2)</f>
        <v>0</v>
      </c>
      <c r="K982" s="230" t="s">
        <v>28</v>
      </c>
      <c r="L982" s="235"/>
      <c r="M982" s="236" t="s">
        <v>28</v>
      </c>
      <c r="N982" s="237" t="s">
        <v>45</v>
      </c>
      <c r="O982" s="66"/>
      <c r="P982" s="186">
        <f>O982*H982</f>
        <v>0</v>
      </c>
      <c r="Q982" s="186">
        <v>0.0145</v>
      </c>
      <c r="R982" s="186">
        <f>Q982*H982</f>
        <v>0.0145</v>
      </c>
      <c r="S982" s="186">
        <v>0</v>
      </c>
      <c r="T982" s="187">
        <f>S982*H982</f>
        <v>0</v>
      </c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R982" s="188" t="s">
        <v>420</v>
      </c>
      <c r="AT982" s="188" t="s">
        <v>395</v>
      </c>
      <c r="AU982" s="188" t="s">
        <v>85</v>
      </c>
      <c r="AY982" s="19" t="s">
        <v>228</v>
      </c>
      <c r="BE982" s="189">
        <f>IF(N982="základní",J982,0)</f>
        <v>0</v>
      </c>
      <c r="BF982" s="189">
        <f>IF(N982="snížená",J982,0)</f>
        <v>0</v>
      </c>
      <c r="BG982" s="189">
        <f>IF(N982="zákl. přenesená",J982,0)</f>
        <v>0</v>
      </c>
      <c r="BH982" s="189">
        <f>IF(N982="sníž. přenesená",J982,0)</f>
        <v>0</v>
      </c>
      <c r="BI982" s="189">
        <f>IF(N982="nulová",J982,0)</f>
        <v>0</v>
      </c>
      <c r="BJ982" s="19" t="s">
        <v>82</v>
      </c>
      <c r="BK982" s="189">
        <f>ROUND(I982*H982,2)</f>
        <v>0</v>
      </c>
      <c r="BL982" s="19" t="s">
        <v>320</v>
      </c>
      <c r="BM982" s="188" t="s">
        <v>1857</v>
      </c>
    </row>
    <row r="983" spans="2:51" s="13" customFormat="1" ht="11.25">
      <c r="B983" s="195"/>
      <c r="C983" s="196"/>
      <c r="D983" s="197" t="s">
        <v>238</v>
      </c>
      <c r="E983" s="198" t="s">
        <v>28</v>
      </c>
      <c r="F983" s="199" t="s">
        <v>1300</v>
      </c>
      <c r="G983" s="196"/>
      <c r="H983" s="198" t="s">
        <v>28</v>
      </c>
      <c r="I983" s="200"/>
      <c r="J983" s="196"/>
      <c r="K983" s="196"/>
      <c r="L983" s="201"/>
      <c r="M983" s="202"/>
      <c r="N983" s="203"/>
      <c r="O983" s="203"/>
      <c r="P983" s="203"/>
      <c r="Q983" s="203"/>
      <c r="R983" s="203"/>
      <c r="S983" s="203"/>
      <c r="T983" s="204"/>
      <c r="AT983" s="205" t="s">
        <v>238</v>
      </c>
      <c r="AU983" s="205" t="s">
        <v>85</v>
      </c>
      <c r="AV983" s="13" t="s">
        <v>82</v>
      </c>
      <c r="AW983" s="13" t="s">
        <v>35</v>
      </c>
      <c r="AX983" s="13" t="s">
        <v>74</v>
      </c>
      <c r="AY983" s="205" t="s">
        <v>228</v>
      </c>
    </row>
    <row r="984" spans="2:51" s="13" customFormat="1" ht="11.25">
      <c r="B984" s="195"/>
      <c r="C984" s="196"/>
      <c r="D984" s="197" t="s">
        <v>238</v>
      </c>
      <c r="E984" s="198" t="s">
        <v>28</v>
      </c>
      <c r="F984" s="199" t="s">
        <v>1640</v>
      </c>
      <c r="G984" s="196"/>
      <c r="H984" s="198" t="s">
        <v>28</v>
      </c>
      <c r="I984" s="200"/>
      <c r="J984" s="196"/>
      <c r="K984" s="196"/>
      <c r="L984" s="201"/>
      <c r="M984" s="202"/>
      <c r="N984" s="203"/>
      <c r="O984" s="203"/>
      <c r="P984" s="203"/>
      <c r="Q984" s="203"/>
      <c r="R984" s="203"/>
      <c r="S984" s="203"/>
      <c r="T984" s="204"/>
      <c r="AT984" s="205" t="s">
        <v>238</v>
      </c>
      <c r="AU984" s="205" t="s">
        <v>85</v>
      </c>
      <c r="AV984" s="13" t="s">
        <v>82</v>
      </c>
      <c r="AW984" s="13" t="s">
        <v>35</v>
      </c>
      <c r="AX984" s="13" t="s">
        <v>74</v>
      </c>
      <c r="AY984" s="205" t="s">
        <v>228</v>
      </c>
    </row>
    <row r="985" spans="2:51" s="14" customFormat="1" ht="11.25">
      <c r="B985" s="206"/>
      <c r="C985" s="207"/>
      <c r="D985" s="197" t="s">
        <v>238</v>
      </c>
      <c r="E985" s="208" t="s">
        <v>28</v>
      </c>
      <c r="F985" s="209" t="s">
        <v>82</v>
      </c>
      <c r="G985" s="207"/>
      <c r="H985" s="210">
        <v>1</v>
      </c>
      <c r="I985" s="211"/>
      <c r="J985" s="207"/>
      <c r="K985" s="207"/>
      <c r="L985" s="212"/>
      <c r="M985" s="213"/>
      <c r="N985" s="214"/>
      <c r="O985" s="214"/>
      <c r="P985" s="214"/>
      <c r="Q985" s="214"/>
      <c r="R985" s="214"/>
      <c r="S985" s="214"/>
      <c r="T985" s="215"/>
      <c r="AT985" s="216" t="s">
        <v>238</v>
      </c>
      <c r="AU985" s="216" t="s">
        <v>85</v>
      </c>
      <c r="AV985" s="14" t="s">
        <v>85</v>
      </c>
      <c r="AW985" s="14" t="s">
        <v>35</v>
      </c>
      <c r="AX985" s="14" t="s">
        <v>82</v>
      </c>
      <c r="AY985" s="216" t="s">
        <v>228</v>
      </c>
    </row>
    <row r="986" spans="1:65" s="2" customFormat="1" ht="21.75" customHeight="1">
      <c r="A986" s="36"/>
      <c r="B986" s="37"/>
      <c r="C986" s="177" t="s">
        <v>962</v>
      </c>
      <c r="D986" s="177" t="s">
        <v>230</v>
      </c>
      <c r="E986" s="178" t="s">
        <v>1858</v>
      </c>
      <c r="F986" s="179" t="s">
        <v>1859</v>
      </c>
      <c r="G986" s="180" t="s">
        <v>853</v>
      </c>
      <c r="H986" s="181">
        <v>3</v>
      </c>
      <c r="I986" s="182"/>
      <c r="J986" s="183">
        <f>ROUND(I986*H986,2)</f>
        <v>0</v>
      </c>
      <c r="K986" s="179" t="s">
        <v>234</v>
      </c>
      <c r="L986" s="41"/>
      <c r="M986" s="184" t="s">
        <v>28</v>
      </c>
      <c r="N986" s="185" t="s">
        <v>45</v>
      </c>
      <c r="O986" s="66"/>
      <c r="P986" s="186">
        <f>O986*H986</f>
        <v>0</v>
      </c>
      <c r="Q986" s="186">
        <v>0</v>
      </c>
      <c r="R986" s="186">
        <f>Q986*H986</f>
        <v>0</v>
      </c>
      <c r="S986" s="186">
        <v>0.01946</v>
      </c>
      <c r="T986" s="187">
        <f>S986*H986</f>
        <v>0.05838</v>
      </c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R986" s="188" t="s">
        <v>320</v>
      </c>
      <c r="AT986" s="188" t="s">
        <v>230</v>
      </c>
      <c r="AU986" s="188" t="s">
        <v>85</v>
      </c>
      <c r="AY986" s="19" t="s">
        <v>228</v>
      </c>
      <c r="BE986" s="189">
        <f>IF(N986="základní",J986,0)</f>
        <v>0</v>
      </c>
      <c r="BF986" s="189">
        <f>IF(N986="snížená",J986,0)</f>
        <v>0</v>
      </c>
      <c r="BG986" s="189">
        <f>IF(N986="zákl. přenesená",J986,0)</f>
        <v>0</v>
      </c>
      <c r="BH986" s="189">
        <f>IF(N986="sníž. přenesená",J986,0)</f>
        <v>0</v>
      </c>
      <c r="BI986" s="189">
        <f>IF(N986="nulová",J986,0)</f>
        <v>0</v>
      </c>
      <c r="BJ986" s="19" t="s">
        <v>82</v>
      </c>
      <c r="BK986" s="189">
        <f>ROUND(I986*H986,2)</f>
        <v>0</v>
      </c>
      <c r="BL986" s="19" t="s">
        <v>320</v>
      </c>
      <c r="BM986" s="188" t="s">
        <v>1860</v>
      </c>
    </row>
    <row r="987" spans="1:47" s="2" customFormat="1" ht="11.25">
      <c r="A987" s="36"/>
      <c r="B987" s="37"/>
      <c r="C987" s="38"/>
      <c r="D987" s="190" t="s">
        <v>236</v>
      </c>
      <c r="E987" s="38"/>
      <c r="F987" s="191" t="s">
        <v>1861</v>
      </c>
      <c r="G987" s="38"/>
      <c r="H987" s="38"/>
      <c r="I987" s="192"/>
      <c r="J987" s="38"/>
      <c r="K987" s="38"/>
      <c r="L987" s="41"/>
      <c r="M987" s="193"/>
      <c r="N987" s="194"/>
      <c r="O987" s="66"/>
      <c r="P987" s="66"/>
      <c r="Q987" s="66"/>
      <c r="R987" s="66"/>
      <c r="S987" s="66"/>
      <c r="T987" s="67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T987" s="19" t="s">
        <v>236</v>
      </c>
      <c r="AU987" s="19" t="s">
        <v>85</v>
      </c>
    </row>
    <row r="988" spans="2:51" s="13" customFormat="1" ht="11.25">
      <c r="B988" s="195"/>
      <c r="C988" s="196"/>
      <c r="D988" s="197" t="s">
        <v>238</v>
      </c>
      <c r="E988" s="198" t="s">
        <v>28</v>
      </c>
      <c r="F988" s="199" t="s">
        <v>1300</v>
      </c>
      <c r="G988" s="196"/>
      <c r="H988" s="198" t="s">
        <v>28</v>
      </c>
      <c r="I988" s="200"/>
      <c r="J988" s="196"/>
      <c r="K988" s="196"/>
      <c r="L988" s="201"/>
      <c r="M988" s="202"/>
      <c r="N988" s="203"/>
      <c r="O988" s="203"/>
      <c r="P988" s="203"/>
      <c r="Q988" s="203"/>
      <c r="R988" s="203"/>
      <c r="S988" s="203"/>
      <c r="T988" s="204"/>
      <c r="AT988" s="205" t="s">
        <v>238</v>
      </c>
      <c r="AU988" s="205" t="s">
        <v>85</v>
      </c>
      <c r="AV988" s="13" t="s">
        <v>82</v>
      </c>
      <c r="AW988" s="13" t="s">
        <v>35</v>
      </c>
      <c r="AX988" s="13" t="s">
        <v>74</v>
      </c>
      <c r="AY988" s="205" t="s">
        <v>228</v>
      </c>
    </row>
    <row r="989" spans="2:51" s="14" customFormat="1" ht="11.25">
      <c r="B989" s="206"/>
      <c r="C989" s="207"/>
      <c r="D989" s="197" t="s">
        <v>238</v>
      </c>
      <c r="E989" s="208" t="s">
        <v>28</v>
      </c>
      <c r="F989" s="209" t="s">
        <v>82</v>
      </c>
      <c r="G989" s="207"/>
      <c r="H989" s="210">
        <v>1</v>
      </c>
      <c r="I989" s="211"/>
      <c r="J989" s="207"/>
      <c r="K989" s="207"/>
      <c r="L989" s="212"/>
      <c r="M989" s="213"/>
      <c r="N989" s="214"/>
      <c r="O989" s="214"/>
      <c r="P989" s="214"/>
      <c r="Q989" s="214"/>
      <c r="R989" s="214"/>
      <c r="S989" s="214"/>
      <c r="T989" s="215"/>
      <c r="AT989" s="216" t="s">
        <v>238</v>
      </c>
      <c r="AU989" s="216" t="s">
        <v>85</v>
      </c>
      <c r="AV989" s="14" t="s">
        <v>85</v>
      </c>
      <c r="AW989" s="14" t="s">
        <v>35</v>
      </c>
      <c r="AX989" s="14" t="s">
        <v>74</v>
      </c>
      <c r="AY989" s="216" t="s">
        <v>228</v>
      </c>
    </row>
    <row r="990" spans="2:51" s="13" customFormat="1" ht="11.25">
      <c r="B990" s="195"/>
      <c r="C990" s="196"/>
      <c r="D990" s="197" t="s">
        <v>238</v>
      </c>
      <c r="E990" s="198" t="s">
        <v>28</v>
      </c>
      <c r="F990" s="199" t="s">
        <v>1304</v>
      </c>
      <c r="G990" s="196"/>
      <c r="H990" s="198" t="s">
        <v>28</v>
      </c>
      <c r="I990" s="200"/>
      <c r="J990" s="196"/>
      <c r="K990" s="196"/>
      <c r="L990" s="201"/>
      <c r="M990" s="202"/>
      <c r="N990" s="203"/>
      <c r="O990" s="203"/>
      <c r="P990" s="203"/>
      <c r="Q990" s="203"/>
      <c r="R990" s="203"/>
      <c r="S990" s="203"/>
      <c r="T990" s="204"/>
      <c r="AT990" s="205" t="s">
        <v>238</v>
      </c>
      <c r="AU990" s="205" t="s">
        <v>85</v>
      </c>
      <c r="AV990" s="13" t="s">
        <v>82</v>
      </c>
      <c r="AW990" s="13" t="s">
        <v>35</v>
      </c>
      <c r="AX990" s="13" t="s">
        <v>74</v>
      </c>
      <c r="AY990" s="205" t="s">
        <v>228</v>
      </c>
    </row>
    <row r="991" spans="2:51" s="14" customFormat="1" ht="11.25">
      <c r="B991" s="206"/>
      <c r="C991" s="207"/>
      <c r="D991" s="197" t="s">
        <v>238</v>
      </c>
      <c r="E991" s="208" t="s">
        <v>28</v>
      </c>
      <c r="F991" s="209" t="s">
        <v>82</v>
      </c>
      <c r="G991" s="207"/>
      <c r="H991" s="210">
        <v>1</v>
      </c>
      <c r="I991" s="211"/>
      <c r="J991" s="207"/>
      <c r="K991" s="207"/>
      <c r="L991" s="212"/>
      <c r="M991" s="213"/>
      <c r="N991" s="214"/>
      <c r="O991" s="214"/>
      <c r="P991" s="214"/>
      <c r="Q991" s="214"/>
      <c r="R991" s="214"/>
      <c r="S991" s="214"/>
      <c r="T991" s="215"/>
      <c r="AT991" s="216" t="s">
        <v>238</v>
      </c>
      <c r="AU991" s="216" t="s">
        <v>85</v>
      </c>
      <c r="AV991" s="14" t="s">
        <v>85</v>
      </c>
      <c r="AW991" s="14" t="s">
        <v>35</v>
      </c>
      <c r="AX991" s="14" t="s">
        <v>74</v>
      </c>
      <c r="AY991" s="216" t="s">
        <v>228</v>
      </c>
    </row>
    <row r="992" spans="2:51" s="13" customFormat="1" ht="11.25">
      <c r="B992" s="195"/>
      <c r="C992" s="196"/>
      <c r="D992" s="197" t="s">
        <v>238</v>
      </c>
      <c r="E992" s="198" t="s">
        <v>28</v>
      </c>
      <c r="F992" s="199" t="s">
        <v>1306</v>
      </c>
      <c r="G992" s="196"/>
      <c r="H992" s="198" t="s">
        <v>28</v>
      </c>
      <c r="I992" s="200"/>
      <c r="J992" s="196"/>
      <c r="K992" s="196"/>
      <c r="L992" s="201"/>
      <c r="M992" s="202"/>
      <c r="N992" s="203"/>
      <c r="O992" s="203"/>
      <c r="P992" s="203"/>
      <c r="Q992" s="203"/>
      <c r="R992" s="203"/>
      <c r="S992" s="203"/>
      <c r="T992" s="204"/>
      <c r="AT992" s="205" t="s">
        <v>238</v>
      </c>
      <c r="AU992" s="205" t="s">
        <v>85</v>
      </c>
      <c r="AV992" s="13" t="s">
        <v>82</v>
      </c>
      <c r="AW992" s="13" t="s">
        <v>35</v>
      </c>
      <c r="AX992" s="13" t="s">
        <v>74</v>
      </c>
      <c r="AY992" s="205" t="s">
        <v>228</v>
      </c>
    </row>
    <row r="993" spans="2:51" s="14" customFormat="1" ht="11.25">
      <c r="B993" s="206"/>
      <c r="C993" s="207"/>
      <c r="D993" s="197" t="s">
        <v>238</v>
      </c>
      <c r="E993" s="208" t="s">
        <v>28</v>
      </c>
      <c r="F993" s="209" t="s">
        <v>82</v>
      </c>
      <c r="G993" s="207"/>
      <c r="H993" s="210">
        <v>1</v>
      </c>
      <c r="I993" s="211"/>
      <c r="J993" s="207"/>
      <c r="K993" s="207"/>
      <c r="L993" s="212"/>
      <c r="M993" s="213"/>
      <c r="N993" s="214"/>
      <c r="O993" s="214"/>
      <c r="P993" s="214"/>
      <c r="Q993" s="214"/>
      <c r="R993" s="214"/>
      <c r="S993" s="214"/>
      <c r="T993" s="215"/>
      <c r="AT993" s="216" t="s">
        <v>238</v>
      </c>
      <c r="AU993" s="216" t="s">
        <v>85</v>
      </c>
      <c r="AV993" s="14" t="s">
        <v>85</v>
      </c>
      <c r="AW993" s="14" t="s">
        <v>35</v>
      </c>
      <c r="AX993" s="14" t="s">
        <v>74</v>
      </c>
      <c r="AY993" s="216" t="s">
        <v>228</v>
      </c>
    </row>
    <row r="994" spans="2:51" s="15" customFormat="1" ht="11.25">
      <c r="B994" s="217"/>
      <c r="C994" s="218"/>
      <c r="D994" s="197" t="s">
        <v>238</v>
      </c>
      <c r="E994" s="219" t="s">
        <v>28</v>
      </c>
      <c r="F994" s="220" t="s">
        <v>241</v>
      </c>
      <c r="G994" s="218"/>
      <c r="H994" s="221">
        <v>3</v>
      </c>
      <c r="I994" s="222"/>
      <c r="J994" s="218"/>
      <c r="K994" s="218"/>
      <c r="L994" s="223"/>
      <c r="M994" s="224"/>
      <c r="N994" s="225"/>
      <c r="O994" s="225"/>
      <c r="P994" s="225"/>
      <c r="Q994" s="225"/>
      <c r="R994" s="225"/>
      <c r="S994" s="225"/>
      <c r="T994" s="226"/>
      <c r="AT994" s="227" t="s">
        <v>238</v>
      </c>
      <c r="AU994" s="227" t="s">
        <v>85</v>
      </c>
      <c r="AV994" s="15" t="s">
        <v>176</v>
      </c>
      <c r="AW994" s="15" t="s">
        <v>35</v>
      </c>
      <c r="AX994" s="15" t="s">
        <v>82</v>
      </c>
      <c r="AY994" s="227" t="s">
        <v>228</v>
      </c>
    </row>
    <row r="995" spans="1:65" s="2" customFormat="1" ht="21.75" customHeight="1">
      <c r="A995" s="36"/>
      <c r="B995" s="37"/>
      <c r="C995" s="177" t="s">
        <v>967</v>
      </c>
      <c r="D995" s="177" t="s">
        <v>230</v>
      </c>
      <c r="E995" s="178" t="s">
        <v>1862</v>
      </c>
      <c r="F995" s="179" t="s">
        <v>1863</v>
      </c>
      <c r="G995" s="180" t="s">
        <v>853</v>
      </c>
      <c r="H995" s="181">
        <v>5</v>
      </c>
      <c r="I995" s="182"/>
      <c r="J995" s="183">
        <f>ROUND(I995*H995,2)</f>
        <v>0</v>
      </c>
      <c r="K995" s="179" t="s">
        <v>234</v>
      </c>
      <c r="L995" s="41"/>
      <c r="M995" s="184" t="s">
        <v>28</v>
      </c>
      <c r="N995" s="185" t="s">
        <v>45</v>
      </c>
      <c r="O995" s="66"/>
      <c r="P995" s="186">
        <f>O995*H995</f>
        <v>0</v>
      </c>
      <c r="Q995" s="186">
        <v>0.00173</v>
      </c>
      <c r="R995" s="186">
        <f>Q995*H995</f>
        <v>0.00865</v>
      </c>
      <c r="S995" s="186">
        <v>0</v>
      </c>
      <c r="T995" s="187">
        <f>S995*H995</f>
        <v>0</v>
      </c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R995" s="188" t="s">
        <v>320</v>
      </c>
      <c r="AT995" s="188" t="s">
        <v>230</v>
      </c>
      <c r="AU995" s="188" t="s">
        <v>85</v>
      </c>
      <c r="AY995" s="19" t="s">
        <v>228</v>
      </c>
      <c r="BE995" s="189">
        <f>IF(N995="základní",J995,0)</f>
        <v>0</v>
      </c>
      <c r="BF995" s="189">
        <f>IF(N995="snížená",J995,0)</f>
        <v>0</v>
      </c>
      <c r="BG995" s="189">
        <f>IF(N995="zákl. přenesená",J995,0)</f>
        <v>0</v>
      </c>
      <c r="BH995" s="189">
        <f>IF(N995="sníž. přenesená",J995,0)</f>
        <v>0</v>
      </c>
      <c r="BI995" s="189">
        <f>IF(N995="nulová",J995,0)</f>
        <v>0</v>
      </c>
      <c r="BJ995" s="19" t="s">
        <v>82</v>
      </c>
      <c r="BK995" s="189">
        <f>ROUND(I995*H995,2)</f>
        <v>0</v>
      </c>
      <c r="BL995" s="19" t="s">
        <v>320</v>
      </c>
      <c r="BM995" s="188" t="s">
        <v>1864</v>
      </c>
    </row>
    <row r="996" spans="1:47" s="2" customFormat="1" ht="11.25">
      <c r="A996" s="36"/>
      <c r="B996" s="37"/>
      <c r="C996" s="38"/>
      <c r="D996" s="190" t="s">
        <v>236</v>
      </c>
      <c r="E996" s="38"/>
      <c r="F996" s="191" t="s">
        <v>1865</v>
      </c>
      <c r="G996" s="38"/>
      <c r="H996" s="38"/>
      <c r="I996" s="192"/>
      <c r="J996" s="38"/>
      <c r="K996" s="38"/>
      <c r="L996" s="41"/>
      <c r="M996" s="193"/>
      <c r="N996" s="194"/>
      <c r="O996" s="66"/>
      <c r="P996" s="66"/>
      <c r="Q996" s="66"/>
      <c r="R996" s="66"/>
      <c r="S996" s="66"/>
      <c r="T996" s="67"/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T996" s="19" t="s">
        <v>236</v>
      </c>
      <c r="AU996" s="19" t="s">
        <v>85</v>
      </c>
    </row>
    <row r="997" spans="2:51" s="13" customFormat="1" ht="11.25">
      <c r="B997" s="195"/>
      <c r="C997" s="196"/>
      <c r="D997" s="197" t="s">
        <v>238</v>
      </c>
      <c r="E997" s="198" t="s">
        <v>28</v>
      </c>
      <c r="F997" s="199" t="s">
        <v>1300</v>
      </c>
      <c r="G997" s="196"/>
      <c r="H997" s="198" t="s">
        <v>28</v>
      </c>
      <c r="I997" s="200"/>
      <c r="J997" s="196"/>
      <c r="K997" s="196"/>
      <c r="L997" s="201"/>
      <c r="M997" s="202"/>
      <c r="N997" s="203"/>
      <c r="O997" s="203"/>
      <c r="P997" s="203"/>
      <c r="Q997" s="203"/>
      <c r="R997" s="203"/>
      <c r="S997" s="203"/>
      <c r="T997" s="204"/>
      <c r="AT997" s="205" t="s">
        <v>238</v>
      </c>
      <c r="AU997" s="205" t="s">
        <v>85</v>
      </c>
      <c r="AV997" s="13" t="s">
        <v>82</v>
      </c>
      <c r="AW997" s="13" t="s">
        <v>35</v>
      </c>
      <c r="AX997" s="13" t="s">
        <v>74</v>
      </c>
      <c r="AY997" s="205" t="s">
        <v>228</v>
      </c>
    </row>
    <row r="998" spans="2:51" s="13" customFormat="1" ht="11.25">
      <c r="B998" s="195"/>
      <c r="C998" s="196"/>
      <c r="D998" s="197" t="s">
        <v>238</v>
      </c>
      <c r="E998" s="198" t="s">
        <v>28</v>
      </c>
      <c r="F998" s="199" t="s">
        <v>1545</v>
      </c>
      <c r="G998" s="196"/>
      <c r="H998" s="198" t="s">
        <v>28</v>
      </c>
      <c r="I998" s="200"/>
      <c r="J998" s="196"/>
      <c r="K998" s="196"/>
      <c r="L998" s="201"/>
      <c r="M998" s="202"/>
      <c r="N998" s="203"/>
      <c r="O998" s="203"/>
      <c r="P998" s="203"/>
      <c r="Q998" s="203"/>
      <c r="R998" s="203"/>
      <c r="S998" s="203"/>
      <c r="T998" s="204"/>
      <c r="AT998" s="205" t="s">
        <v>238</v>
      </c>
      <c r="AU998" s="205" t="s">
        <v>85</v>
      </c>
      <c r="AV998" s="13" t="s">
        <v>82</v>
      </c>
      <c r="AW998" s="13" t="s">
        <v>35</v>
      </c>
      <c r="AX998" s="13" t="s">
        <v>74</v>
      </c>
      <c r="AY998" s="205" t="s">
        <v>228</v>
      </c>
    </row>
    <row r="999" spans="2:51" s="14" customFormat="1" ht="11.25">
      <c r="B999" s="206"/>
      <c r="C999" s="207"/>
      <c r="D999" s="197" t="s">
        <v>238</v>
      </c>
      <c r="E999" s="208" t="s">
        <v>28</v>
      </c>
      <c r="F999" s="209" t="s">
        <v>82</v>
      </c>
      <c r="G999" s="207"/>
      <c r="H999" s="210">
        <v>1</v>
      </c>
      <c r="I999" s="211"/>
      <c r="J999" s="207"/>
      <c r="K999" s="207"/>
      <c r="L999" s="212"/>
      <c r="M999" s="213"/>
      <c r="N999" s="214"/>
      <c r="O999" s="214"/>
      <c r="P999" s="214"/>
      <c r="Q999" s="214"/>
      <c r="R999" s="214"/>
      <c r="S999" s="214"/>
      <c r="T999" s="215"/>
      <c r="AT999" s="216" t="s">
        <v>238</v>
      </c>
      <c r="AU999" s="216" t="s">
        <v>85</v>
      </c>
      <c r="AV999" s="14" t="s">
        <v>85</v>
      </c>
      <c r="AW999" s="14" t="s">
        <v>35</v>
      </c>
      <c r="AX999" s="14" t="s">
        <v>74</v>
      </c>
      <c r="AY999" s="216" t="s">
        <v>228</v>
      </c>
    </row>
    <row r="1000" spans="2:51" s="13" customFormat="1" ht="11.25">
      <c r="B1000" s="195"/>
      <c r="C1000" s="196"/>
      <c r="D1000" s="197" t="s">
        <v>238</v>
      </c>
      <c r="E1000" s="198" t="s">
        <v>28</v>
      </c>
      <c r="F1000" s="199" t="s">
        <v>1640</v>
      </c>
      <c r="G1000" s="196"/>
      <c r="H1000" s="198" t="s">
        <v>28</v>
      </c>
      <c r="I1000" s="200"/>
      <c r="J1000" s="196"/>
      <c r="K1000" s="196"/>
      <c r="L1000" s="201"/>
      <c r="M1000" s="202"/>
      <c r="N1000" s="203"/>
      <c r="O1000" s="203"/>
      <c r="P1000" s="203"/>
      <c r="Q1000" s="203"/>
      <c r="R1000" s="203"/>
      <c r="S1000" s="203"/>
      <c r="T1000" s="204"/>
      <c r="AT1000" s="205" t="s">
        <v>238</v>
      </c>
      <c r="AU1000" s="205" t="s">
        <v>85</v>
      </c>
      <c r="AV1000" s="13" t="s">
        <v>82</v>
      </c>
      <c r="AW1000" s="13" t="s">
        <v>35</v>
      </c>
      <c r="AX1000" s="13" t="s">
        <v>74</v>
      </c>
      <c r="AY1000" s="205" t="s">
        <v>228</v>
      </c>
    </row>
    <row r="1001" spans="2:51" s="14" customFormat="1" ht="11.25">
      <c r="B1001" s="206"/>
      <c r="C1001" s="207"/>
      <c r="D1001" s="197" t="s">
        <v>238</v>
      </c>
      <c r="E1001" s="208" t="s">
        <v>28</v>
      </c>
      <c r="F1001" s="209" t="s">
        <v>82</v>
      </c>
      <c r="G1001" s="207"/>
      <c r="H1001" s="210">
        <v>1</v>
      </c>
      <c r="I1001" s="211"/>
      <c r="J1001" s="207"/>
      <c r="K1001" s="207"/>
      <c r="L1001" s="212"/>
      <c r="M1001" s="213"/>
      <c r="N1001" s="214"/>
      <c r="O1001" s="214"/>
      <c r="P1001" s="214"/>
      <c r="Q1001" s="214"/>
      <c r="R1001" s="214"/>
      <c r="S1001" s="214"/>
      <c r="T1001" s="215"/>
      <c r="AT1001" s="216" t="s">
        <v>238</v>
      </c>
      <c r="AU1001" s="216" t="s">
        <v>85</v>
      </c>
      <c r="AV1001" s="14" t="s">
        <v>85</v>
      </c>
      <c r="AW1001" s="14" t="s">
        <v>35</v>
      </c>
      <c r="AX1001" s="14" t="s">
        <v>74</v>
      </c>
      <c r="AY1001" s="216" t="s">
        <v>228</v>
      </c>
    </row>
    <row r="1002" spans="2:51" s="13" customFormat="1" ht="11.25">
      <c r="B1002" s="195"/>
      <c r="C1002" s="196"/>
      <c r="D1002" s="197" t="s">
        <v>238</v>
      </c>
      <c r="E1002" s="198" t="s">
        <v>28</v>
      </c>
      <c r="F1002" s="199" t="s">
        <v>1304</v>
      </c>
      <c r="G1002" s="196"/>
      <c r="H1002" s="198" t="s">
        <v>28</v>
      </c>
      <c r="I1002" s="200"/>
      <c r="J1002" s="196"/>
      <c r="K1002" s="196"/>
      <c r="L1002" s="201"/>
      <c r="M1002" s="202"/>
      <c r="N1002" s="203"/>
      <c r="O1002" s="203"/>
      <c r="P1002" s="203"/>
      <c r="Q1002" s="203"/>
      <c r="R1002" s="203"/>
      <c r="S1002" s="203"/>
      <c r="T1002" s="204"/>
      <c r="AT1002" s="205" t="s">
        <v>238</v>
      </c>
      <c r="AU1002" s="205" t="s">
        <v>85</v>
      </c>
      <c r="AV1002" s="13" t="s">
        <v>82</v>
      </c>
      <c r="AW1002" s="13" t="s">
        <v>35</v>
      </c>
      <c r="AX1002" s="13" t="s">
        <v>74</v>
      </c>
      <c r="AY1002" s="205" t="s">
        <v>228</v>
      </c>
    </row>
    <row r="1003" spans="2:51" s="14" customFormat="1" ht="11.25">
      <c r="B1003" s="206"/>
      <c r="C1003" s="207"/>
      <c r="D1003" s="197" t="s">
        <v>238</v>
      </c>
      <c r="E1003" s="208" t="s">
        <v>28</v>
      </c>
      <c r="F1003" s="209" t="s">
        <v>82</v>
      </c>
      <c r="G1003" s="207"/>
      <c r="H1003" s="210">
        <v>1</v>
      </c>
      <c r="I1003" s="211"/>
      <c r="J1003" s="207"/>
      <c r="K1003" s="207"/>
      <c r="L1003" s="212"/>
      <c r="M1003" s="213"/>
      <c r="N1003" s="214"/>
      <c r="O1003" s="214"/>
      <c r="P1003" s="214"/>
      <c r="Q1003" s="214"/>
      <c r="R1003" s="214"/>
      <c r="S1003" s="214"/>
      <c r="T1003" s="215"/>
      <c r="AT1003" s="216" t="s">
        <v>238</v>
      </c>
      <c r="AU1003" s="216" t="s">
        <v>85</v>
      </c>
      <c r="AV1003" s="14" t="s">
        <v>85</v>
      </c>
      <c r="AW1003" s="14" t="s">
        <v>35</v>
      </c>
      <c r="AX1003" s="14" t="s">
        <v>74</v>
      </c>
      <c r="AY1003" s="216" t="s">
        <v>228</v>
      </c>
    </row>
    <row r="1004" spans="2:51" s="13" customFormat="1" ht="11.25">
      <c r="B1004" s="195"/>
      <c r="C1004" s="196"/>
      <c r="D1004" s="197" t="s">
        <v>238</v>
      </c>
      <c r="E1004" s="198" t="s">
        <v>28</v>
      </c>
      <c r="F1004" s="199" t="s">
        <v>1306</v>
      </c>
      <c r="G1004" s="196"/>
      <c r="H1004" s="198" t="s">
        <v>28</v>
      </c>
      <c r="I1004" s="200"/>
      <c r="J1004" s="196"/>
      <c r="K1004" s="196"/>
      <c r="L1004" s="201"/>
      <c r="M1004" s="202"/>
      <c r="N1004" s="203"/>
      <c r="O1004" s="203"/>
      <c r="P1004" s="203"/>
      <c r="Q1004" s="203"/>
      <c r="R1004" s="203"/>
      <c r="S1004" s="203"/>
      <c r="T1004" s="204"/>
      <c r="AT1004" s="205" t="s">
        <v>238</v>
      </c>
      <c r="AU1004" s="205" t="s">
        <v>85</v>
      </c>
      <c r="AV1004" s="13" t="s">
        <v>82</v>
      </c>
      <c r="AW1004" s="13" t="s">
        <v>35</v>
      </c>
      <c r="AX1004" s="13" t="s">
        <v>74</v>
      </c>
      <c r="AY1004" s="205" t="s">
        <v>228</v>
      </c>
    </row>
    <row r="1005" spans="2:51" s="14" customFormat="1" ht="11.25">
      <c r="B1005" s="206"/>
      <c r="C1005" s="207"/>
      <c r="D1005" s="197" t="s">
        <v>238</v>
      </c>
      <c r="E1005" s="208" t="s">
        <v>28</v>
      </c>
      <c r="F1005" s="209" t="s">
        <v>1808</v>
      </c>
      <c r="G1005" s="207"/>
      <c r="H1005" s="210">
        <v>2</v>
      </c>
      <c r="I1005" s="211"/>
      <c r="J1005" s="207"/>
      <c r="K1005" s="207"/>
      <c r="L1005" s="212"/>
      <c r="M1005" s="213"/>
      <c r="N1005" s="214"/>
      <c r="O1005" s="214"/>
      <c r="P1005" s="214"/>
      <c r="Q1005" s="214"/>
      <c r="R1005" s="214"/>
      <c r="S1005" s="214"/>
      <c r="T1005" s="215"/>
      <c r="AT1005" s="216" t="s">
        <v>238</v>
      </c>
      <c r="AU1005" s="216" t="s">
        <v>85</v>
      </c>
      <c r="AV1005" s="14" t="s">
        <v>85</v>
      </c>
      <c r="AW1005" s="14" t="s">
        <v>35</v>
      </c>
      <c r="AX1005" s="14" t="s">
        <v>74</v>
      </c>
      <c r="AY1005" s="216" t="s">
        <v>228</v>
      </c>
    </row>
    <row r="1006" spans="2:51" s="15" customFormat="1" ht="11.25">
      <c r="B1006" s="217"/>
      <c r="C1006" s="218"/>
      <c r="D1006" s="197" t="s">
        <v>238</v>
      </c>
      <c r="E1006" s="219" t="s">
        <v>28</v>
      </c>
      <c r="F1006" s="220" t="s">
        <v>241</v>
      </c>
      <c r="G1006" s="218"/>
      <c r="H1006" s="221">
        <v>5</v>
      </c>
      <c r="I1006" s="222"/>
      <c r="J1006" s="218"/>
      <c r="K1006" s="218"/>
      <c r="L1006" s="223"/>
      <c r="M1006" s="224"/>
      <c r="N1006" s="225"/>
      <c r="O1006" s="225"/>
      <c r="P1006" s="225"/>
      <c r="Q1006" s="225"/>
      <c r="R1006" s="225"/>
      <c r="S1006" s="225"/>
      <c r="T1006" s="226"/>
      <c r="AT1006" s="227" t="s">
        <v>238</v>
      </c>
      <c r="AU1006" s="227" t="s">
        <v>85</v>
      </c>
      <c r="AV1006" s="15" t="s">
        <v>176</v>
      </c>
      <c r="AW1006" s="15" t="s">
        <v>35</v>
      </c>
      <c r="AX1006" s="15" t="s">
        <v>82</v>
      </c>
      <c r="AY1006" s="227" t="s">
        <v>228</v>
      </c>
    </row>
    <row r="1007" spans="1:65" s="2" customFormat="1" ht="24.2" customHeight="1">
      <c r="A1007" s="36"/>
      <c r="B1007" s="37"/>
      <c r="C1007" s="228" t="s">
        <v>972</v>
      </c>
      <c r="D1007" s="228" t="s">
        <v>395</v>
      </c>
      <c r="E1007" s="229" t="s">
        <v>1866</v>
      </c>
      <c r="F1007" s="230" t="s">
        <v>1867</v>
      </c>
      <c r="G1007" s="231" t="s">
        <v>510</v>
      </c>
      <c r="H1007" s="232">
        <v>4</v>
      </c>
      <c r="I1007" s="233"/>
      <c r="J1007" s="234">
        <f>ROUND(I1007*H1007,2)</f>
        <v>0</v>
      </c>
      <c r="K1007" s="230" t="s">
        <v>28</v>
      </c>
      <c r="L1007" s="235"/>
      <c r="M1007" s="236" t="s">
        <v>28</v>
      </c>
      <c r="N1007" s="237" t="s">
        <v>45</v>
      </c>
      <c r="O1007" s="66"/>
      <c r="P1007" s="186">
        <f>O1007*H1007</f>
        <v>0</v>
      </c>
      <c r="Q1007" s="186">
        <v>0.0135</v>
      </c>
      <c r="R1007" s="186">
        <f>Q1007*H1007</f>
        <v>0.054</v>
      </c>
      <c r="S1007" s="186">
        <v>0</v>
      </c>
      <c r="T1007" s="187">
        <f>S1007*H1007</f>
        <v>0</v>
      </c>
      <c r="U1007" s="36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R1007" s="188" t="s">
        <v>420</v>
      </c>
      <c r="AT1007" s="188" t="s">
        <v>395</v>
      </c>
      <c r="AU1007" s="188" t="s">
        <v>85</v>
      </c>
      <c r="AY1007" s="19" t="s">
        <v>228</v>
      </c>
      <c r="BE1007" s="189">
        <f>IF(N1007="základní",J1007,0)</f>
        <v>0</v>
      </c>
      <c r="BF1007" s="189">
        <f>IF(N1007="snížená",J1007,0)</f>
        <v>0</v>
      </c>
      <c r="BG1007" s="189">
        <f>IF(N1007="zákl. přenesená",J1007,0)</f>
        <v>0</v>
      </c>
      <c r="BH1007" s="189">
        <f>IF(N1007="sníž. přenesená",J1007,0)</f>
        <v>0</v>
      </c>
      <c r="BI1007" s="189">
        <f>IF(N1007="nulová",J1007,0)</f>
        <v>0</v>
      </c>
      <c r="BJ1007" s="19" t="s">
        <v>82</v>
      </c>
      <c r="BK1007" s="189">
        <f>ROUND(I1007*H1007,2)</f>
        <v>0</v>
      </c>
      <c r="BL1007" s="19" t="s">
        <v>320</v>
      </c>
      <c r="BM1007" s="188" t="s">
        <v>1868</v>
      </c>
    </row>
    <row r="1008" spans="2:51" s="13" customFormat="1" ht="11.25">
      <c r="B1008" s="195"/>
      <c r="C1008" s="196"/>
      <c r="D1008" s="197" t="s">
        <v>238</v>
      </c>
      <c r="E1008" s="198" t="s">
        <v>28</v>
      </c>
      <c r="F1008" s="199" t="s">
        <v>1300</v>
      </c>
      <c r="G1008" s="196"/>
      <c r="H1008" s="198" t="s">
        <v>28</v>
      </c>
      <c r="I1008" s="200"/>
      <c r="J1008" s="196"/>
      <c r="K1008" s="196"/>
      <c r="L1008" s="201"/>
      <c r="M1008" s="202"/>
      <c r="N1008" s="203"/>
      <c r="O1008" s="203"/>
      <c r="P1008" s="203"/>
      <c r="Q1008" s="203"/>
      <c r="R1008" s="203"/>
      <c r="S1008" s="203"/>
      <c r="T1008" s="204"/>
      <c r="AT1008" s="205" t="s">
        <v>238</v>
      </c>
      <c r="AU1008" s="205" t="s">
        <v>85</v>
      </c>
      <c r="AV1008" s="13" t="s">
        <v>82</v>
      </c>
      <c r="AW1008" s="13" t="s">
        <v>35</v>
      </c>
      <c r="AX1008" s="13" t="s">
        <v>74</v>
      </c>
      <c r="AY1008" s="205" t="s">
        <v>228</v>
      </c>
    </row>
    <row r="1009" spans="2:51" s="13" customFormat="1" ht="11.25">
      <c r="B1009" s="195"/>
      <c r="C1009" s="196"/>
      <c r="D1009" s="197" t="s">
        <v>238</v>
      </c>
      <c r="E1009" s="198" t="s">
        <v>28</v>
      </c>
      <c r="F1009" s="199" t="s">
        <v>1545</v>
      </c>
      <c r="G1009" s="196"/>
      <c r="H1009" s="198" t="s">
        <v>28</v>
      </c>
      <c r="I1009" s="200"/>
      <c r="J1009" s="196"/>
      <c r="K1009" s="196"/>
      <c r="L1009" s="201"/>
      <c r="M1009" s="202"/>
      <c r="N1009" s="203"/>
      <c r="O1009" s="203"/>
      <c r="P1009" s="203"/>
      <c r="Q1009" s="203"/>
      <c r="R1009" s="203"/>
      <c r="S1009" s="203"/>
      <c r="T1009" s="204"/>
      <c r="AT1009" s="205" t="s">
        <v>238</v>
      </c>
      <c r="AU1009" s="205" t="s">
        <v>85</v>
      </c>
      <c r="AV1009" s="13" t="s">
        <v>82</v>
      </c>
      <c r="AW1009" s="13" t="s">
        <v>35</v>
      </c>
      <c r="AX1009" s="13" t="s">
        <v>74</v>
      </c>
      <c r="AY1009" s="205" t="s">
        <v>228</v>
      </c>
    </row>
    <row r="1010" spans="2:51" s="14" customFormat="1" ht="11.25">
      <c r="B1010" s="206"/>
      <c r="C1010" s="207"/>
      <c r="D1010" s="197" t="s">
        <v>238</v>
      </c>
      <c r="E1010" s="208" t="s">
        <v>28</v>
      </c>
      <c r="F1010" s="209" t="s">
        <v>82</v>
      </c>
      <c r="G1010" s="207"/>
      <c r="H1010" s="210">
        <v>1</v>
      </c>
      <c r="I1010" s="211"/>
      <c r="J1010" s="207"/>
      <c r="K1010" s="207"/>
      <c r="L1010" s="212"/>
      <c r="M1010" s="213"/>
      <c r="N1010" s="214"/>
      <c r="O1010" s="214"/>
      <c r="P1010" s="214"/>
      <c r="Q1010" s="214"/>
      <c r="R1010" s="214"/>
      <c r="S1010" s="214"/>
      <c r="T1010" s="215"/>
      <c r="AT1010" s="216" t="s">
        <v>238</v>
      </c>
      <c r="AU1010" s="216" t="s">
        <v>85</v>
      </c>
      <c r="AV1010" s="14" t="s">
        <v>85</v>
      </c>
      <c r="AW1010" s="14" t="s">
        <v>35</v>
      </c>
      <c r="AX1010" s="14" t="s">
        <v>74</v>
      </c>
      <c r="AY1010" s="216" t="s">
        <v>228</v>
      </c>
    </row>
    <row r="1011" spans="2:51" s="13" customFormat="1" ht="11.25">
      <c r="B1011" s="195"/>
      <c r="C1011" s="196"/>
      <c r="D1011" s="197" t="s">
        <v>238</v>
      </c>
      <c r="E1011" s="198" t="s">
        <v>28</v>
      </c>
      <c r="F1011" s="199" t="s">
        <v>1640</v>
      </c>
      <c r="G1011" s="196"/>
      <c r="H1011" s="198" t="s">
        <v>28</v>
      </c>
      <c r="I1011" s="200"/>
      <c r="J1011" s="196"/>
      <c r="K1011" s="196"/>
      <c r="L1011" s="201"/>
      <c r="M1011" s="202"/>
      <c r="N1011" s="203"/>
      <c r="O1011" s="203"/>
      <c r="P1011" s="203"/>
      <c r="Q1011" s="203"/>
      <c r="R1011" s="203"/>
      <c r="S1011" s="203"/>
      <c r="T1011" s="204"/>
      <c r="AT1011" s="205" t="s">
        <v>238</v>
      </c>
      <c r="AU1011" s="205" t="s">
        <v>85</v>
      </c>
      <c r="AV1011" s="13" t="s">
        <v>82</v>
      </c>
      <c r="AW1011" s="13" t="s">
        <v>35</v>
      </c>
      <c r="AX1011" s="13" t="s">
        <v>74</v>
      </c>
      <c r="AY1011" s="205" t="s">
        <v>228</v>
      </c>
    </row>
    <row r="1012" spans="2:51" s="14" customFormat="1" ht="11.25">
      <c r="B1012" s="206"/>
      <c r="C1012" s="207"/>
      <c r="D1012" s="197" t="s">
        <v>238</v>
      </c>
      <c r="E1012" s="208" t="s">
        <v>28</v>
      </c>
      <c r="F1012" s="209" t="s">
        <v>82</v>
      </c>
      <c r="G1012" s="207"/>
      <c r="H1012" s="210">
        <v>1</v>
      </c>
      <c r="I1012" s="211"/>
      <c r="J1012" s="207"/>
      <c r="K1012" s="207"/>
      <c r="L1012" s="212"/>
      <c r="M1012" s="213"/>
      <c r="N1012" s="214"/>
      <c r="O1012" s="214"/>
      <c r="P1012" s="214"/>
      <c r="Q1012" s="214"/>
      <c r="R1012" s="214"/>
      <c r="S1012" s="214"/>
      <c r="T1012" s="215"/>
      <c r="AT1012" s="216" t="s">
        <v>238</v>
      </c>
      <c r="AU1012" s="216" t="s">
        <v>85</v>
      </c>
      <c r="AV1012" s="14" t="s">
        <v>85</v>
      </c>
      <c r="AW1012" s="14" t="s">
        <v>35</v>
      </c>
      <c r="AX1012" s="14" t="s">
        <v>74</v>
      </c>
      <c r="AY1012" s="216" t="s">
        <v>228</v>
      </c>
    </row>
    <row r="1013" spans="2:51" s="13" customFormat="1" ht="11.25">
      <c r="B1013" s="195"/>
      <c r="C1013" s="196"/>
      <c r="D1013" s="197" t="s">
        <v>238</v>
      </c>
      <c r="E1013" s="198" t="s">
        <v>28</v>
      </c>
      <c r="F1013" s="199" t="s">
        <v>1304</v>
      </c>
      <c r="G1013" s="196"/>
      <c r="H1013" s="198" t="s">
        <v>28</v>
      </c>
      <c r="I1013" s="200"/>
      <c r="J1013" s="196"/>
      <c r="K1013" s="196"/>
      <c r="L1013" s="201"/>
      <c r="M1013" s="202"/>
      <c r="N1013" s="203"/>
      <c r="O1013" s="203"/>
      <c r="P1013" s="203"/>
      <c r="Q1013" s="203"/>
      <c r="R1013" s="203"/>
      <c r="S1013" s="203"/>
      <c r="T1013" s="204"/>
      <c r="AT1013" s="205" t="s">
        <v>238</v>
      </c>
      <c r="AU1013" s="205" t="s">
        <v>85</v>
      </c>
      <c r="AV1013" s="13" t="s">
        <v>82</v>
      </c>
      <c r="AW1013" s="13" t="s">
        <v>35</v>
      </c>
      <c r="AX1013" s="13" t="s">
        <v>74</v>
      </c>
      <c r="AY1013" s="205" t="s">
        <v>228</v>
      </c>
    </row>
    <row r="1014" spans="2:51" s="14" customFormat="1" ht="11.25">
      <c r="B1014" s="206"/>
      <c r="C1014" s="207"/>
      <c r="D1014" s="197" t="s">
        <v>238</v>
      </c>
      <c r="E1014" s="208" t="s">
        <v>28</v>
      </c>
      <c r="F1014" s="209" t="s">
        <v>82</v>
      </c>
      <c r="G1014" s="207"/>
      <c r="H1014" s="210">
        <v>1</v>
      </c>
      <c r="I1014" s="211"/>
      <c r="J1014" s="207"/>
      <c r="K1014" s="207"/>
      <c r="L1014" s="212"/>
      <c r="M1014" s="213"/>
      <c r="N1014" s="214"/>
      <c r="O1014" s="214"/>
      <c r="P1014" s="214"/>
      <c r="Q1014" s="214"/>
      <c r="R1014" s="214"/>
      <c r="S1014" s="214"/>
      <c r="T1014" s="215"/>
      <c r="AT1014" s="216" t="s">
        <v>238</v>
      </c>
      <c r="AU1014" s="216" t="s">
        <v>85</v>
      </c>
      <c r="AV1014" s="14" t="s">
        <v>85</v>
      </c>
      <c r="AW1014" s="14" t="s">
        <v>35</v>
      </c>
      <c r="AX1014" s="14" t="s">
        <v>74</v>
      </c>
      <c r="AY1014" s="216" t="s">
        <v>228</v>
      </c>
    </row>
    <row r="1015" spans="2:51" s="13" customFormat="1" ht="11.25">
      <c r="B1015" s="195"/>
      <c r="C1015" s="196"/>
      <c r="D1015" s="197" t="s">
        <v>238</v>
      </c>
      <c r="E1015" s="198" t="s">
        <v>28</v>
      </c>
      <c r="F1015" s="199" t="s">
        <v>1306</v>
      </c>
      <c r="G1015" s="196"/>
      <c r="H1015" s="198" t="s">
        <v>28</v>
      </c>
      <c r="I1015" s="200"/>
      <c r="J1015" s="196"/>
      <c r="K1015" s="196"/>
      <c r="L1015" s="201"/>
      <c r="M1015" s="202"/>
      <c r="N1015" s="203"/>
      <c r="O1015" s="203"/>
      <c r="P1015" s="203"/>
      <c r="Q1015" s="203"/>
      <c r="R1015" s="203"/>
      <c r="S1015" s="203"/>
      <c r="T1015" s="204"/>
      <c r="AT1015" s="205" t="s">
        <v>238</v>
      </c>
      <c r="AU1015" s="205" t="s">
        <v>85</v>
      </c>
      <c r="AV1015" s="13" t="s">
        <v>82</v>
      </c>
      <c r="AW1015" s="13" t="s">
        <v>35</v>
      </c>
      <c r="AX1015" s="13" t="s">
        <v>74</v>
      </c>
      <c r="AY1015" s="205" t="s">
        <v>228</v>
      </c>
    </row>
    <row r="1016" spans="2:51" s="14" customFormat="1" ht="11.25">
      <c r="B1016" s="206"/>
      <c r="C1016" s="207"/>
      <c r="D1016" s="197" t="s">
        <v>238</v>
      </c>
      <c r="E1016" s="208" t="s">
        <v>28</v>
      </c>
      <c r="F1016" s="209" t="s">
        <v>82</v>
      </c>
      <c r="G1016" s="207"/>
      <c r="H1016" s="210">
        <v>1</v>
      </c>
      <c r="I1016" s="211"/>
      <c r="J1016" s="207"/>
      <c r="K1016" s="207"/>
      <c r="L1016" s="212"/>
      <c r="M1016" s="213"/>
      <c r="N1016" s="214"/>
      <c r="O1016" s="214"/>
      <c r="P1016" s="214"/>
      <c r="Q1016" s="214"/>
      <c r="R1016" s="214"/>
      <c r="S1016" s="214"/>
      <c r="T1016" s="215"/>
      <c r="AT1016" s="216" t="s">
        <v>238</v>
      </c>
      <c r="AU1016" s="216" t="s">
        <v>85</v>
      </c>
      <c r="AV1016" s="14" t="s">
        <v>85</v>
      </c>
      <c r="AW1016" s="14" t="s">
        <v>35</v>
      </c>
      <c r="AX1016" s="14" t="s">
        <v>74</v>
      </c>
      <c r="AY1016" s="216" t="s">
        <v>228</v>
      </c>
    </row>
    <row r="1017" spans="2:51" s="15" customFormat="1" ht="11.25">
      <c r="B1017" s="217"/>
      <c r="C1017" s="218"/>
      <c r="D1017" s="197" t="s">
        <v>238</v>
      </c>
      <c r="E1017" s="219" t="s">
        <v>28</v>
      </c>
      <c r="F1017" s="220" t="s">
        <v>241</v>
      </c>
      <c r="G1017" s="218"/>
      <c r="H1017" s="221">
        <v>4</v>
      </c>
      <c r="I1017" s="222"/>
      <c r="J1017" s="218"/>
      <c r="K1017" s="218"/>
      <c r="L1017" s="223"/>
      <c r="M1017" s="224"/>
      <c r="N1017" s="225"/>
      <c r="O1017" s="225"/>
      <c r="P1017" s="225"/>
      <c r="Q1017" s="225"/>
      <c r="R1017" s="225"/>
      <c r="S1017" s="225"/>
      <c r="T1017" s="226"/>
      <c r="AT1017" s="227" t="s">
        <v>238</v>
      </c>
      <c r="AU1017" s="227" t="s">
        <v>85</v>
      </c>
      <c r="AV1017" s="15" t="s">
        <v>176</v>
      </c>
      <c r="AW1017" s="15" t="s">
        <v>35</v>
      </c>
      <c r="AX1017" s="15" t="s">
        <v>82</v>
      </c>
      <c r="AY1017" s="227" t="s">
        <v>228</v>
      </c>
    </row>
    <row r="1018" spans="1:65" s="2" customFormat="1" ht="21.75" customHeight="1">
      <c r="A1018" s="36"/>
      <c r="B1018" s="37"/>
      <c r="C1018" s="228" t="s">
        <v>978</v>
      </c>
      <c r="D1018" s="228" t="s">
        <v>395</v>
      </c>
      <c r="E1018" s="229" t="s">
        <v>1869</v>
      </c>
      <c r="F1018" s="230" t="s">
        <v>1870</v>
      </c>
      <c r="G1018" s="231" t="s">
        <v>510</v>
      </c>
      <c r="H1018" s="232">
        <v>1</v>
      </c>
      <c r="I1018" s="233"/>
      <c r="J1018" s="234">
        <f>ROUND(I1018*H1018,2)</f>
        <v>0</v>
      </c>
      <c r="K1018" s="230" t="s">
        <v>28</v>
      </c>
      <c r="L1018" s="235"/>
      <c r="M1018" s="236" t="s">
        <v>28</v>
      </c>
      <c r="N1018" s="237" t="s">
        <v>45</v>
      </c>
      <c r="O1018" s="66"/>
      <c r="P1018" s="186">
        <f>O1018*H1018</f>
        <v>0</v>
      </c>
      <c r="Q1018" s="186">
        <v>0.007</v>
      </c>
      <c r="R1018" s="186">
        <f>Q1018*H1018</f>
        <v>0.007</v>
      </c>
      <c r="S1018" s="186">
        <v>0</v>
      </c>
      <c r="T1018" s="187">
        <f>S1018*H1018</f>
        <v>0</v>
      </c>
      <c r="U1018" s="36"/>
      <c r="V1018" s="36"/>
      <c r="W1018" s="36"/>
      <c r="X1018" s="36"/>
      <c r="Y1018" s="36"/>
      <c r="Z1018" s="36"/>
      <c r="AA1018" s="36"/>
      <c r="AB1018" s="36"/>
      <c r="AC1018" s="36"/>
      <c r="AD1018" s="36"/>
      <c r="AE1018" s="36"/>
      <c r="AR1018" s="188" t="s">
        <v>420</v>
      </c>
      <c r="AT1018" s="188" t="s">
        <v>395</v>
      </c>
      <c r="AU1018" s="188" t="s">
        <v>85</v>
      </c>
      <c r="AY1018" s="19" t="s">
        <v>228</v>
      </c>
      <c r="BE1018" s="189">
        <f>IF(N1018="základní",J1018,0)</f>
        <v>0</v>
      </c>
      <c r="BF1018" s="189">
        <f>IF(N1018="snížená",J1018,0)</f>
        <v>0</v>
      </c>
      <c r="BG1018" s="189">
        <f>IF(N1018="zákl. přenesená",J1018,0)</f>
        <v>0</v>
      </c>
      <c r="BH1018" s="189">
        <f>IF(N1018="sníž. přenesená",J1018,0)</f>
        <v>0</v>
      </c>
      <c r="BI1018" s="189">
        <f>IF(N1018="nulová",J1018,0)</f>
        <v>0</v>
      </c>
      <c r="BJ1018" s="19" t="s">
        <v>82</v>
      </c>
      <c r="BK1018" s="189">
        <f>ROUND(I1018*H1018,2)</f>
        <v>0</v>
      </c>
      <c r="BL1018" s="19" t="s">
        <v>320</v>
      </c>
      <c r="BM1018" s="188" t="s">
        <v>1871</v>
      </c>
    </row>
    <row r="1019" spans="2:51" s="13" customFormat="1" ht="11.25">
      <c r="B1019" s="195"/>
      <c r="C1019" s="196"/>
      <c r="D1019" s="197" t="s">
        <v>238</v>
      </c>
      <c r="E1019" s="198" t="s">
        <v>28</v>
      </c>
      <c r="F1019" s="199" t="s">
        <v>1306</v>
      </c>
      <c r="G1019" s="196"/>
      <c r="H1019" s="198" t="s">
        <v>28</v>
      </c>
      <c r="I1019" s="200"/>
      <c r="J1019" s="196"/>
      <c r="K1019" s="196"/>
      <c r="L1019" s="201"/>
      <c r="M1019" s="202"/>
      <c r="N1019" s="203"/>
      <c r="O1019" s="203"/>
      <c r="P1019" s="203"/>
      <c r="Q1019" s="203"/>
      <c r="R1019" s="203"/>
      <c r="S1019" s="203"/>
      <c r="T1019" s="204"/>
      <c r="AT1019" s="205" t="s">
        <v>238</v>
      </c>
      <c r="AU1019" s="205" t="s">
        <v>85</v>
      </c>
      <c r="AV1019" s="13" t="s">
        <v>82</v>
      </c>
      <c r="AW1019" s="13" t="s">
        <v>35</v>
      </c>
      <c r="AX1019" s="13" t="s">
        <v>74</v>
      </c>
      <c r="AY1019" s="205" t="s">
        <v>228</v>
      </c>
    </row>
    <row r="1020" spans="2:51" s="14" customFormat="1" ht="11.25">
      <c r="B1020" s="206"/>
      <c r="C1020" s="207"/>
      <c r="D1020" s="197" t="s">
        <v>238</v>
      </c>
      <c r="E1020" s="208" t="s">
        <v>28</v>
      </c>
      <c r="F1020" s="209" t="s">
        <v>82</v>
      </c>
      <c r="G1020" s="207"/>
      <c r="H1020" s="210">
        <v>1</v>
      </c>
      <c r="I1020" s="211"/>
      <c r="J1020" s="207"/>
      <c r="K1020" s="207"/>
      <c r="L1020" s="212"/>
      <c r="M1020" s="213"/>
      <c r="N1020" s="214"/>
      <c r="O1020" s="214"/>
      <c r="P1020" s="214"/>
      <c r="Q1020" s="214"/>
      <c r="R1020" s="214"/>
      <c r="S1020" s="214"/>
      <c r="T1020" s="215"/>
      <c r="AT1020" s="216" t="s">
        <v>238</v>
      </c>
      <c r="AU1020" s="216" t="s">
        <v>85</v>
      </c>
      <c r="AV1020" s="14" t="s">
        <v>85</v>
      </c>
      <c r="AW1020" s="14" t="s">
        <v>35</v>
      </c>
      <c r="AX1020" s="14" t="s">
        <v>82</v>
      </c>
      <c r="AY1020" s="216" t="s">
        <v>228</v>
      </c>
    </row>
    <row r="1021" spans="1:65" s="2" customFormat="1" ht="24.2" customHeight="1">
      <c r="A1021" s="36"/>
      <c r="B1021" s="37"/>
      <c r="C1021" s="177" t="s">
        <v>983</v>
      </c>
      <c r="D1021" s="177" t="s">
        <v>230</v>
      </c>
      <c r="E1021" s="178" t="s">
        <v>1872</v>
      </c>
      <c r="F1021" s="179" t="s">
        <v>1873</v>
      </c>
      <c r="G1021" s="180" t="s">
        <v>853</v>
      </c>
      <c r="H1021" s="181">
        <v>5</v>
      </c>
      <c r="I1021" s="182"/>
      <c r="J1021" s="183">
        <f>ROUND(I1021*H1021,2)</f>
        <v>0</v>
      </c>
      <c r="K1021" s="179" t="s">
        <v>234</v>
      </c>
      <c r="L1021" s="41"/>
      <c r="M1021" s="184" t="s">
        <v>28</v>
      </c>
      <c r="N1021" s="185" t="s">
        <v>45</v>
      </c>
      <c r="O1021" s="66"/>
      <c r="P1021" s="186">
        <f>O1021*H1021</f>
        <v>0</v>
      </c>
      <c r="Q1021" s="186">
        <v>0.00052</v>
      </c>
      <c r="R1021" s="186">
        <f>Q1021*H1021</f>
        <v>0.0026</v>
      </c>
      <c r="S1021" s="186">
        <v>0</v>
      </c>
      <c r="T1021" s="187">
        <f>S1021*H1021</f>
        <v>0</v>
      </c>
      <c r="U1021" s="36"/>
      <c r="V1021" s="36"/>
      <c r="W1021" s="36"/>
      <c r="X1021" s="36"/>
      <c r="Y1021" s="36"/>
      <c r="Z1021" s="36"/>
      <c r="AA1021" s="36"/>
      <c r="AB1021" s="36"/>
      <c r="AC1021" s="36"/>
      <c r="AD1021" s="36"/>
      <c r="AE1021" s="36"/>
      <c r="AR1021" s="188" t="s">
        <v>320</v>
      </c>
      <c r="AT1021" s="188" t="s">
        <v>230</v>
      </c>
      <c r="AU1021" s="188" t="s">
        <v>85</v>
      </c>
      <c r="AY1021" s="19" t="s">
        <v>228</v>
      </c>
      <c r="BE1021" s="189">
        <f>IF(N1021="základní",J1021,0)</f>
        <v>0</v>
      </c>
      <c r="BF1021" s="189">
        <f>IF(N1021="snížená",J1021,0)</f>
        <v>0</v>
      </c>
      <c r="BG1021" s="189">
        <f>IF(N1021="zákl. přenesená",J1021,0)</f>
        <v>0</v>
      </c>
      <c r="BH1021" s="189">
        <f>IF(N1021="sníž. přenesená",J1021,0)</f>
        <v>0</v>
      </c>
      <c r="BI1021" s="189">
        <f>IF(N1021="nulová",J1021,0)</f>
        <v>0</v>
      </c>
      <c r="BJ1021" s="19" t="s">
        <v>82</v>
      </c>
      <c r="BK1021" s="189">
        <f>ROUND(I1021*H1021,2)</f>
        <v>0</v>
      </c>
      <c r="BL1021" s="19" t="s">
        <v>320</v>
      </c>
      <c r="BM1021" s="188" t="s">
        <v>1874</v>
      </c>
    </row>
    <row r="1022" spans="1:47" s="2" customFormat="1" ht="11.25">
      <c r="A1022" s="36"/>
      <c r="B1022" s="37"/>
      <c r="C1022" s="38"/>
      <c r="D1022" s="190" t="s">
        <v>236</v>
      </c>
      <c r="E1022" s="38"/>
      <c r="F1022" s="191" t="s">
        <v>1875</v>
      </c>
      <c r="G1022" s="38"/>
      <c r="H1022" s="38"/>
      <c r="I1022" s="192"/>
      <c r="J1022" s="38"/>
      <c r="K1022" s="38"/>
      <c r="L1022" s="41"/>
      <c r="M1022" s="193"/>
      <c r="N1022" s="194"/>
      <c r="O1022" s="66"/>
      <c r="P1022" s="66"/>
      <c r="Q1022" s="66"/>
      <c r="R1022" s="66"/>
      <c r="S1022" s="66"/>
      <c r="T1022" s="67"/>
      <c r="U1022" s="36"/>
      <c r="V1022" s="36"/>
      <c r="W1022" s="36"/>
      <c r="X1022" s="36"/>
      <c r="Y1022" s="36"/>
      <c r="Z1022" s="36"/>
      <c r="AA1022" s="36"/>
      <c r="AB1022" s="36"/>
      <c r="AC1022" s="36"/>
      <c r="AD1022" s="36"/>
      <c r="AE1022" s="36"/>
      <c r="AT1022" s="19" t="s">
        <v>236</v>
      </c>
      <c r="AU1022" s="19" t="s">
        <v>85</v>
      </c>
    </row>
    <row r="1023" spans="2:51" s="13" customFormat="1" ht="11.25">
      <c r="B1023" s="195"/>
      <c r="C1023" s="196"/>
      <c r="D1023" s="197" t="s">
        <v>238</v>
      </c>
      <c r="E1023" s="198" t="s">
        <v>28</v>
      </c>
      <c r="F1023" s="199" t="s">
        <v>1300</v>
      </c>
      <c r="G1023" s="196"/>
      <c r="H1023" s="198" t="s">
        <v>28</v>
      </c>
      <c r="I1023" s="200"/>
      <c r="J1023" s="196"/>
      <c r="K1023" s="196"/>
      <c r="L1023" s="201"/>
      <c r="M1023" s="202"/>
      <c r="N1023" s="203"/>
      <c r="O1023" s="203"/>
      <c r="P1023" s="203"/>
      <c r="Q1023" s="203"/>
      <c r="R1023" s="203"/>
      <c r="S1023" s="203"/>
      <c r="T1023" s="204"/>
      <c r="AT1023" s="205" t="s">
        <v>238</v>
      </c>
      <c r="AU1023" s="205" t="s">
        <v>85</v>
      </c>
      <c r="AV1023" s="13" t="s">
        <v>82</v>
      </c>
      <c r="AW1023" s="13" t="s">
        <v>35</v>
      </c>
      <c r="AX1023" s="13" t="s">
        <v>74</v>
      </c>
      <c r="AY1023" s="205" t="s">
        <v>228</v>
      </c>
    </row>
    <row r="1024" spans="2:51" s="13" customFormat="1" ht="11.25">
      <c r="B1024" s="195"/>
      <c r="C1024" s="196"/>
      <c r="D1024" s="197" t="s">
        <v>238</v>
      </c>
      <c r="E1024" s="198" t="s">
        <v>28</v>
      </c>
      <c r="F1024" s="199" t="s">
        <v>1545</v>
      </c>
      <c r="G1024" s="196"/>
      <c r="H1024" s="198" t="s">
        <v>28</v>
      </c>
      <c r="I1024" s="200"/>
      <c r="J1024" s="196"/>
      <c r="K1024" s="196"/>
      <c r="L1024" s="201"/>
      <c r="M1024" s="202"/>
      <c r="N1024" s="203"/>
      <c r="O1024" s="203"/>
      <c r="P1024" s="203"/>
      <c r="Q1024" s="203"/>
      <c r="R1024" s="203"/>
      <c r="S1024" s="203"/>
      <c r="T1024" s="204"/>
      <c r="AT1024" s="205" t="s">
        <v>238</v>
      </c>
      <c r="AU1024" s="205" t="s">
        <v>85</v>
      </c>
      <c r="AV1024" s="13" t="s">
        <v>82</v>
      </c>
      <c r="AW1024" s="13" t="s">
        <v>35</v>
      </c>
      <c r="AX1024" s="13" t="s">
        <v>74</v>
      </c>
      <c r="AY1024" s="205" t="s">
        <v>228</v>
      </c>
    </row>
    <row r="1025" spans="2:51" s="14" customFormat="1" ht="11.25">
      <c r="B1025" s="206"/>
      <c r="C1025" s="207"/>
      <c r="D1025" s="197" t="s">
        <v>238</v>
      </c>
      <c r="E1025" s="208" t="s">
        <v>28</v>
      </c>
      <c r="F1025" s="209" t="s">
        <v>82</v>
      </c>
      <c r="G1025" s="207"/>
      <c r="H1025" s="210">
        <v>1</v>
      </c>
      <c r="I1025" s="211"/>
      <c r="J1025" s="207"/>
      <c r="K1025" s="207"/>
      <c r="L1025" s="212"/>
      <c r="M1025" s="213"/>
      <c r="N1025" s="214"/>
      <c r="O1025" s="214"/>
      <c r="P1025" s="214"/>
      <c r="Q1025" s="214"/>
      <c r="R1025" s="214"/>
      <c r="S1025" s="214"/>
      <c r="T1025" s="215"/>
      <c r="AT1025" s="216" t="s">
        <v>238</v>
      </c>
      <c r="AU1025" s="216" t="s">
        <v>85</v>
      </c>
      <c r="AV1025" s="14" t="s">
        <v>85</v>
      </c>
      <c r="AW1025" s="14" t="s">
        <v>35</v>
      </c>
      <c r="AX1025" s="14" t="s">
        <v>74</v>
      </c>
      <c r="AY1025" s="216" t="s">
        <v>228</v>
      </c>
    </row>
    <row r="1026" spans="2:51" s="13" customFormat="1" ht="11.25">
      <c r="B1026" s="195"/>
      <c r="C1026" s="196"/>
      <c r="D1026" s="197" t="s">
        <v>238</v>
      </c>
      <c r="E1026" s="198" t="s">
        <v>28</v>
      </c>
      <c r="F1026" s="199" t="s">
        <v>1640</v>
      </c>
      <c r="G1026" s="196"/>
      <c r="H1026" s="198" t="s">
        <v>28</v>
      </c>
      <c r="I1026" s="200"/>
      <c r="J1026" s="196"/>
      <c r="K1026" s="196"/>
      <c r="L1026" s="201"/>
      <c r="M1026" s="202"/>
      <c r="N1026" s="203"/>
      <c r="O1026" s="203"/>
      <c r="P1026" s="203"/>
      <c r="Q1026" s="203"/>
      <c r="R1026" s="203"/>
      <c r="S1026" s="203"/>
      <c r="T1026" s="204"/>
      <c r="AT1026" s="205" t="s">
        <v>238</v>
      </c>
      <c r="AU1026" s="205" t="s">
        <v>85</v>
      </c>
      <c r="AV1026" s="13" t="s">
        <v>82</v>
      </c>
      <c r="AW1026" s="13" t="s">
        <v>35</v>
      </c>
      <c r="AX1026" s="13" t="s">
        <v>74</v>
      </c>
      <c r="AY1026" s="205" t="s">
        <v>228</v>
      </c>
    </row>
    <row r="1027" spans="2:51" s="14" customFormat="1" ht="11.25">
      <c r="B1027" s="206"/>
      <c r="C1027" s="207"/>
      <c r="D1027" s="197" t="s">
        <v>238</v>
      </c>
      <c r="E1027" s="208" t="s">
        <v>28</v>
      </c>
      <c r="F1027" s="209" t="s">
        <v>82</v>
      </c>
      <c r="G1027" s="207"/>
      <c r="H1027" s="210">
        <v>1</v>
      </c>
      <c r="I1027" s="211"/>
      <c r="J1027" s="207"/>
      <c r="K1027" s="207"/>
      <c r="L1027" s="212"/>
      <c r="M1027" s="213"/>
      <c r="N1027" s="214"/>
      <c r="O1027" s="214"/>
      <c r="P1027" s="214"/>
      <c r="Q1027" s="214"/>
      <c r="R1027" s="214"/>
      <c r="S1027" s="214"/>
      <c r="T1027" s="215"/>
      <c r="AT1027" s="216" t="s">
        <v>238</v>
      </c>
      <c r="AU1027" s="216" t="s">
        <v>85</v>
      </c>
      <c r="AV1027" s="14" t="s">
        <v>85</v>
      </c>
      <c r="AW1027" s="14" t="s">
        <v>35</v>
      </c>
      <c r="AX1027" s="14" t="s">
        <v>74</v>
      </c>
      <c r="AY1027" s="216" t="s">
        <v>228</v>
      </c>
    </row>
    <row r="1028" spans="2:51" s="13" customFormat="1" ht="11.25">
      <c r="B1028" s="195"/>
      <c r="C1028" s="196"/>
      <c r="D1028" s="197" t="s">
        <v>238</v>
      </c>
      <c r="E1028" s="198" t="s">
        <v>28</v>
      </c>
      <c r="F1028" s="199" t="s">
        <v>1304</v>
      </c>
      <c r="G1028" s="196"/>
      <c r="H1028" s="198" t="s">
        <v>28</v>
      </c>
      <c r="I1028" s="200"/>
      <c r="J1028" s="196"/>
      <c r="K1028" s="196"/>
      <c r="L1028" s="201"/>
      <c r="M1028" s="202"/>
      <c r="N1028" s="203"/>
      <c r="O1028" s="203"/>
      <c r="P1028" s="203"/>
      <c r="Q1028" s="203"/>
      <c r="R1028" s="203"/>
      <c r="S1028" s="203"/>
      <c r="T1028" s="204"/>
      <c r="AT1028" s="205" t="s">
        <v>238</v>
      </c>
      <c r="AU1028" s="205" t="s">
        <v>85</v>
      </c>
      <c r="AV1028" s="13" t="s">
        <v>82</v>
      </c>
      <c r="AW1028" s="13" t="s">
        <v>35</v>
      </c>
      <c r="AX1028" s="13" t="s">
        <v>74</v>
      </c>
      <c r="AY1028" s="205" t="s">
        <v>228</v>
      </c>
    </row>
    <row r="1029" spans="2:51" s="14" customFormat="1" ht="11.25">
      <c r="B1029" s="206"/>
      <c r="C1029" s="207"/>
      <c r="D1029" s="197" t="s">
        <v>238</v>
      </c>
      <c r="E1029" s="208" t="s">
        <v>28</v>
      </c>
      <c r="F1029" s="209" t="s">
        <v>82</v>
      </c>
      <c r="G1029" s="207"/>
      <c r="H1029" s="210">
        <v>1</v>
      </c>
      <c r="I1029" s="211"/>
      <c r="J1029" s="207"/>
      <c r="K1029" s="207"/>
      <c r="L1029" s="212"/>
      <c r="M1029" s="213"/>
      <c r="N1029" s="214"/>
      <c r="O1029" s="214"/>
      <c r="P1029" s="214"/>
      <c r="Q1029" s="214"/>
      <c r="R1029" s="214"/>
      <c r="S1029" s="214"/>
      <c r="T1029" s="215"/>
      <c r="AT1029" s="216" t="s">
        <v>238</v>
      </c>
      <c r="AU1029" s="216" t="s">
        <v>85</v>
      </c>
      <c r="AV1029" s="14" t="s">
        <v>85</v>
      </c>
      <c r="AW1029" s="14" t="s">
        <v>35</v>
      </c>
      <c r="AX1029" s="14" t="s">
        <v>74</v>
      </c>
      <c r="AY1029" s="216" t="s">
        <v>228</v>
      </c>
    </row>
    <row r="1030" spans="2:51" s="13" customFormat="1" ht="11.25">
      <c r="B1030" s="195"/>
      <c r="C1030" s="196"/>
      <c r="D1030" s="197" t="s">
        <v>238</v>
      </c>
      <c r="E1030" s="198" t="s">
        <v>28</v>
      </c>
      <c r="F1030" s="199" t="s">
        <v>1306</v>
      </c>
      <c r="G1030" s="196"/>
      <c r="H1030" s="198" t="s">
        <v>28</v>
      </c>
      <c r="I1030" s="200"/>
      <c r="J1030" s="196"/>
      <c r="K1030" s="196"/>
      <c r="L1030" s="201"/>
      <c r="M1030" s="202"/>
      <c r="N1030" s="203"/>
      <c r="O1030" s="203"/>
      <c r="P1030" s="203"/>
      <c r="Q1030" s="203"/>
      <c r="R1030" s="203"/>
      <c r="S1030" s="203"/>
      <c r="T1030" s="204"/>
      <c r="AT1030" s="205" t="s">
        <v>238</v>
      </c>
      <c r="AU1030" s="205" t="s">
        <v>85</v>
      </c>
      <c r="AV1030" s="13" t="s">
        <v>82</v>
      </c>
      <c r="AW1030" s="13" t="s">
        <v>35</v>
      </c>
      <c r="AX1030" s="13" t="s">
        <v>74</v>
      </c>
      <c r="AY1030" s="205" t="s">
        <v>228</v>
      </c>
    </row>
    <row r="1031" spans="2:51" s="14" customFormat="1" ht="11.25">
      <c r="B1031" s="206"/>
      <c r="C1031" s="207"/>
      <c r="D1031" s="197" t="s">
        <v>238</v>
      </c>
      <c r="E1031" s="208" t="s">
        <v>28</v>
      </c>
      <c r="F1031" s="209" t="s">
        <v>1808</v>
      </c>
      <c r="G1031" s="207"/>
      <c r="H1031" s="210">
        <v>2</v>
      </c>
      <c r="I1031" s="211"/>
      <c r="J1031" s="207"/>
      <c r="K1031" s="207"/>
      <c r="L1031" s="212"/>
      <c r="M1031" s="213"/>
      <c r="N1031" s="214"/>
      <c r="O1031" s="214"/>
      <c r="P1031" s="214"/>
      <c r="Q1031" s="214"/>
      <c r="R1031" s="214"/>
      <c r="S1031" s="214"/>
      <c r="T1031" s="215"/>
      <c r="AT1031" s="216" t="s">
        <v>238</v>
      </c>
      <c r="AU1031" s="216" t="s">
        <v>85</v>
      </c>
      <c r="AV1031" s="14" t="s">
        <v>85</v>
      </c>
      <c r="AW1031" s="14" t="s">
        <v>35</v>
      </c>
      <c r="AX1031" s="14" t="s">
        <v>74</v>
      </c>
      <c r="AY1031" s="216" t="s">
        <v>228</v>
      </c>
    </row>
    <row r="1032" spans="2:51" s="15" customFormat="1" ht="11.25">
      <c r="B1032" s="217"/>
      <c r="C1032" s="218"/>
      <c r="D1032" s="197" t="s">
        <v>238</v>
      </c>
      <c r="E1032" s="219" t="s">
        <v>28</v>
      </c>
      <c r="F1032" s="220" t="s">
        <v>241</v>
      </c>
      <c r="G1032" s="218"/>
      <c r="H1032" s="221">
        <v>5</v>
      </c>
      <c r="I1032" s="222"/>
      <c r="J1032" s="218"/>
      <c r="K1032" s="218"/>
      <c r="L1032" s="223"/>
      <c r="M1032" s="224"/>
      <c r="N1032" s="225"/>
      <c r="O1032" s="225"/>
      <c r="P1032" s="225"/>
      <c r="Q1032" s="225"/>
      <c r="R1032" s="225"/>
      <c r="S1032" s="225"/>
      <c r="T1032" s="226"/>
      <c r="AT1032" s="227" t="s">
        <v>238</v>
      </c>
      <c r="AU1032" s="227" t="s">
        <v>85</v>
      </c>
      <c r="AV1032" s="15" t="s">
        <v>176</v>
      </c>
      <c r="AW1032" s="15" t="s">
        <v>35</v>
      </c>
      <c r="AX1032" s="15" t="s">
        <v>82</v>
      </c>
      <c r="AY1032" s="227" t="s">
        <v>228</v>
      </c>
    </row>
    <row r="1033" spans="1:65" s="2" customFormat="1" ht="24.2" customHeight="1">
      <c r="A1033" s="36"/>
      <c r="B1033" s="37"/>
      <c r="C1033" s="177" t="s">
        <v>995</v>
      </c>
      <c r="D1033" s="177" t="s">
        <v>230</v>
      </c>
      <c r="E1033" s="178" t="s">
        <v>1876</v>
      </c>
      <c r="F1033" s="179" t="s">
        <v>1877</v>
      </c>
      <c r="G1033" s="180" t="s">
        <v>853</v>
      </c>
      <c r="H1033" s="181">
        <v>5</v>
      </c>
      <c r="I1033" s="182"/>
      <c r="J1033" s="183">
        <f>ROUND(I1033*H1033,2)</f>
        <v>0</v>
      </c>
      <c r="K1033" s="179" t="s">
        <v>28</v>
      </c>
      <c r="L1033" s="41"/>
      <c r="M1033" s="184" t="s">
        <v>28</v>
      </c>
      <c r="N1033" s="185" t="s">
        <v>45</v>
      </c>
      <c r="O1033" s="66"/>
      <c r="P1033" s="186">
        <f>O1033*H1033</f>
        <v>0</v>
      </c>
      <c r="Q1033" s="186">
        <v>0.00052</v>
      </c>
      <c r="R1033" s="186">
        <f>Q1033*H1033</f>
        <v>0.0026</v>
      </c>
      <c r="S1033" s="186">
        <v>0</v>
      </c>
      <c r="T1033" s="187">
        <f>S1033*H1033</f>
        <v>0</v>
      </c>
      <c r="U1033" s="36"/>
      <c r="V1033" s="36"/>
      <c r="W1033" s="36"/>
      <c r="X1033" s="36"/>
      <c r="Y1033" s="36"/>
      <c r="Z1033" s="36"/>
      <c r="AA1033" s="36"/>
      <c r="AB1033" s="36"/>
      <c r="AC1033" s="36"/>
      <c r="AD1033" s="36"/>
      <c r="AE1033" s="36"/>
      <c r="AR1033" s="188" t="s">
        <v>320</v>
      </c>
      <c r="AT1033" s="188" t="s">
        <v>230</v>
      </c>
      <c r="AU1033" s="188" t="s">
        <v>85</v>
      </c>
      <c r="AY1033" s="19" t="s">
        <v>228</v>
      </c>
      <c r="BE1033" s="189">
        <f>IF(N1033="základní",J1033,0)</f>
        <v>0</v>
      </c>
      <c r="BF1033" s="189">
        <f>IF(N1033="snížená",J1033,0)</f>
        <v>0</v>
      </c>
      <c r="BG1033" s="189">
        <f>IF(N1033="zákl. přenesená",J1033,0)</f>
        <v>0</v>
      </c>
      <c r="BH1033" s="189">
        <f>IF(N1033="sníž. přenesená",J1033,0)</f>
        <v>0</v>
      </c>
      <c r="BI1033" s="189">
        <f>IF(N1033="nulová",J1033,0)</f>
        <v>0</v>
      </c>
      <c r="BJ1033" s="19" t="s">
        <v>82</v>
      </c>
      <c r="BK1033" s="189">
        <f>ROUND(I1033*H1033,2)</f>
        <v>0</v>
      </c>
      <c r="BL1033" s="19" t="s">
        <v>320</v>
      </c>
      <c r="BM1033" s="188" t="s">
        <v>1878</v>
      </c>
    </row>
    <row r="1034" spans="2:51" s="13" customFormat="1" ht="11.25">
      <c r="B1034" s="195"/>
      <c r="C1034" s="196"/>
      <c r="D1034" s="197" t="s">
        <v>238</v>
      </c>
      <c r="E1034" s="198" t="s">
        <v>28</v>
      </c>
      <c r="F1034" s="199" t="s">
        <v>1300</v>
      </c>
      <c r="G1034" s="196"/>
      <c r="H1034" s="198" t="s">
        <v>28</v>
      </c>
      <c r="I1034" s="200"/>
      <c r="J1034" s="196"/>
      <c r="K1034" s="196"/>
      <c r="L1034" s="201"/>
      <c r="M1034" s="202"/>
      <c r="N1034" s="203"/>
      <c r="O1034" s="203"/>
      <c r="P1034" s="203"/>
      <c r="Q1034" s="203"/>
      <c r="R1034" s="203"/>
      <c r="S1034" s="203"/>
      <c r="T1034" s="204"/>
      <c r="AT1034" s="205" t="s">
        <v>238</v>
      </c>
      <c r="AU1034" s="205" t="s">
        <v>85</v>
      </c>
      <c r="AV1034" s="13" t="s">
        <v>82</v>
      </c>
      <c r="AW1034" s="13" t="s">
        <v>35</v>
      </c>
      <c r="AX1034" s="13" t="s">
        <v>74</v>
      </c>
      <c r="AY1034" s="205" t="s">
        <v>228</v>
      </c>
    </row>
    <row r="1035" spans="2:51" s="13" customFormat="1" ht="11.25">
      <c r="B1035" s="195"/>
      <c r="C1035" s="196"/>
      <c r="D1035" s="197" t="s">
        <v>238</v>
      </c>
      <c r="E1035" s="198" t="s">
        <v>28</v>
      </c>
      <c r="F1035" s="199" t="s">
        <v>1545</v>
      </c>
      <c r="G1035" s="196"/>
      <c r="H1035" s="198" t="s">
        <v>28</v>
      </c>
      <c r="I1035" s="200"/>
      <c r="J1035" s="196"/>
      <c r="K1035" s="196"/>
      <c r="L1035" s="201"/>
      <c r="M1035" s="202"/>
      <c r="N1035" s="203"/>
      <c r="O1035" s="203"/>
      <c r="P1035" s="203"/>
      <c r="Q1035" s="203"/>
      <c r="R1035" s="203"/>
      <c r="S1035" s="203"/>
      <c r="T1035" s="204"/>
      <c r="AT1035" s="205" t="s">
        <v>238</v>
      </c>
      <c r="AU1035" s="205" t="s">
        <v>85</v>
      </c>
      <c r="AV1035" s="13" t="s">
        <v>82</v>
      </c>
      <c r="AW1035" s="13" t="s">
        <v>35</v>
      </c>
      <c r="AX1035" s="13" t="s">
        <v>74</v>
      </c>
      <c r="AY1035" s="205" t="s">
        <v>228</v>
      </c>
    </row>
    <row r="1036" spans="2:51" s="14" customFormat="1" ht="11.25">
      <c r="B1036" s="206"/>
      <c r="C1036" s="207"/>
      <c r="D1036" s="197" t="s">
        <v>238</v>
      </c>
      <c r="E1036" s="208" t="s">
        <v>28</v>
      </c>
      <c r="F1036" s="209" t="s">
        <v>82</v>
      </c>
      <c r="G1036" s="207"/>
      <c r="H1036" s="210">
        <v>1</v>
      </c>
      <c r="I1036" s="211"/>
      <c r="J1036" s="207"/>
      <c r="K1036" s="207"/>
      <c r="L1036" s="212"/>
      <c r="M1036" s="213"/>
      <c r="N1036" s="214"/>
      <c r="O1036" s="214"/>
      <c r="P1036" s="214"/>
      <c r="Q1036" s="214"/>
      <c r="R1036" s="214"/>
      <c r="S1036" s="214"/>
      <c r="T1036" s="215"/>
      <c r="AT1036" s="216" t="s">
        <v>238</v>
      </c>
      <c r="AU1036" s="216" t="s">
        <v>85</v>
      </c>
      <c r="AV1036" s="14" t="s">
        <v>85</v>
      </c>
      <c r="AW1036" s="14" t="s">
        <v>35</v>
      </c>
      <c r="AX1036" s="14" t="s">
        <v>74</v>
      </c>
      <c r="AY1036" s="216" t="s">
        <v>228</v>
      </c>
    </row>
    <row r="1037" spans="2:51" s="13" customFormat="1" ht="11.25">
      <c r="B1037" s="195"/>
      <c r="C1037" s="196"/>
      <c r="D1037" s="197" t="s">
        <v>238</v>
      </c>
      <c r="E1037" s="198" t="s">
        <v>28</v>
      </c>
      <c r="F1037" s="199" t="s">
        <v>1640</v>
      </c>
      <c r="G1037" s="196"/>
      <c r="H1037" s="198" t="s">
        <v>28</v>
      </c>
      <c r="I1037" s="200"/>
      <c r="J1037" s="196"/>
      <c r="K1037" s="196"/>
      <c r="L1037" s="201"/>
      <c r="M1037" s="202"/>
      <c r="N1037" s="203"/>
      <c r="O1037" s="203"/>
      <c r="P1037" s="203"/>
      <c r="Q1037" s="203"/>
      <c r="R1037" s="203"/>
      <c r="S1037" s="203"/>
      <c r="T1037" s="204"/>
      <c r="AT1037" s="205" t="s">
        <v>238</v>
      </c>
      <c r="AU1037" s="205" t="s">
        <v>85</v>
      </c>
      <c r="AV1037" s="13" t="s">
        <v>82</v>
      </c>
      <c r="AW1037" s="13" t="s">
        <v>35</v>
      </c>
      <c r="AX1037" s="13" t="s">
        <v>74</v>
      </c>
      <c r="AY1037" s="205" t="s">
        <v>228</v>
      </c>
    </row>
    <row r="1038" spans="2:51" s="14" customFormat="1" ht="11.25">
      <c r="B1038" s="206"/>
      <c r="C1038" s="207"/>
      <c r="D1038" s="197" t="s">
        <v>238</v>
      </c>
      <c r="E1038" s="208" t="s">
        <v>28</v>
      </c>
      <c r="F1038" s="209" t="s">
        <v>82</v>
      </c>
      <c r="G1038" s="207"/>
      <c r="H1038" s="210">
        <v>1</v>
      </c>
      <c r="I1038" s="211"/>
      <c r="J1038" s="207"/>
      <c r="K1038" s="207"/>
      <c r="L1038" s="212"/>
      <c r="M1038" s="213"/>
      <c r="N1038" s="214"/>
      <c r="O1038" s="214"/>
      <c r="P1038" s="214"/>
      <c r="Q1038" s="214"/>
      <c r="R1038" s="214"/>
      <c r="S1038" s="214"/>
      <c r="T1038" s="215"/>
      <c r="AT1038" s="216" t="s">
        <v>238</v>
      </c>
      <c r="AU1038" s="216" t="s">
        <v>85</v>
      </c>
      <c r="AV1038" s="14" t="s">
        <v>85</v>
      </c>
      <c r="AW1038" s="14" t="s">
        <v>35</v>
      </c>
      <c r="AX1038" s="14" t="s">
        <v>74</v>
      </c>
      <c r="AY1038" s="216" t="s">
        <v>228</v>
      </c>
    </row>
    <row r="1039" spans="2:51" s="13" customFormat="1" ht="11.25">
      <c r="B1039" s="195"/>
      <c r="C1039" s="196"/>
      <c r="D1039" s="197" t="s">
        <v>238</v>
      </c>
      <c r="E1039" s="198" t="s">
        <v>28</v>
      </c>
      <c r="F1039" s="199" t="s">
        <v>1304</v>
      </c>
      <c r="G1039" s="196"/>
      <c r="H1039" s="198" t="s">
        <v>28</v>
      </c>
      <c r="I1039" s="200"/>
      <c r="J1039" s="196"/>
      <c r="K1039" s="196"/>
      <c r="L1039" s="201"/>
      <c r="M1039" s="202"/>
      <c r="N1039" s="203"/>
      <c r="O1039" s="203"/>
      <c r="P1039" s="203"/>
      <c r="Q1039" s="203"/>
      <c r="R1039" s="203"/>
      <c r="S1039" s="203"/>
      <c r="T1039" s="204"/>
      <c r="AT1039" s="205" t="s">
        <v>238</v>
      </c>
      <c r="AU1039" s="205" t="s">
        <v>85</v>
      </c>
      <c r="AV1039" s="13" t="s">
        <v>82</v>
      </c>
      <c r="AW1039" s="13" t="s">
        <v>35</v>
      </c>
      <c r="AX1039" s="13" t="s">
        <v>74</v>
      </c>
      <c r="AY1039" s="205" t="s">
        <v>228</v>
      </c>
    </row>
    <row r="1040" spans="2:51" s="14" customFormat="1" ht="11.25">
      <c r="B1040" s="206"/>
      <c r="C1040" s="207"/>
      <c r="D1040" s="197" t="s">
        <v>238</v>
      </c>
      <c r="E1040" s="208" t="s">
        <v>28</v>
      </c>
      <c r="F1040" s="209" t="s">
        <v>82</v>
      </c>
      <c r="G1040" s="207"/>
      <c r="H1040" s="210">
        <v>1</v>
      </c>
      <c r="I1040" s="211"/>
      <c r="J1040" s="207"/>
      <c r="K1040" s="207"/>
      <c r="L1040" s="212"/>
      <c r="M1040" s="213"/>
      <c r="N1040" s="214"/>
      <c r="O1040" s="214"/>
      <c r="P1040" s="214"/>
      <c r="Q1040" s="214"/>
      <c r="R1040" s="214"/>
      <c r="S1040" s="214"/>
      <c r="T1040" s="215"/>
      <c r="AT1040" s="216" t="s">
        <v>238</v>
      </c>
      <c r="AU1040" s="216" t="s">
        <v>85</v>
      </c>
      <c r="AV1040" s="14" t="s">
        <v>85</v>
      </c>
      <c r="AW1040" s="14" t="s">
        <v>35</v>
      </c>
      <c r="AX1040" s="14" t="s">
        <v>74</v>
      </c>
      <c r="AY1040" s="216" t="s">
        <v>228</v>
      </c>
    </row>
    <row r="1041" spans="2:51" s="13" customFormat="1" ht="11.25">
      <c r="B1041" s="195"/>
      <c r="C1041" s="196"/>
      <c r="D1041" s="197" t="s">
        <v>238</v>
      </c>
      <c r="E1041" s="198" t="s">
        <v>28</v>
      </c>
      <c r="F1041" s="199" t="s">
        <v>1306</v>
      </c>
      <c r="G1041" s="196"/>
      <c r="H1041" s="198" t="s">
        <v>28</v>
      </c>
      <c r="I1041" s="200"/>
      <c r="J1041" s="196"/>
      <c r="K1041" s="196"/>
      <c r="L1041" s="201"/>
      <c r="M1041" s="202"/>
      <c r="N1041" s="203"/>
      <c r="O1041" s="203"/>
      <c r="P1041" s="203"/>
      <c r="Q1041" s="203"/>
      <c r="R1041" s="203"/>
      <c r="S1041" s="203"/>
      <c r="T1041" s="204"/>
      <c r="AT1041" s="205" t="s">
        <v>238</v>
      </c>
      <c r="AU1041" s="205" t="s">
        <v>85</v>
      </c>
      <c r="AV1041" s="13" t="s">
        <v>82</v>
      </c>
      <c r="AW1041" s="13" t="s">
        <v>35</v>
      </c>
      <c r="AX1041" s="13" t="s">
        <v>74</v>
      </c>
      <c r="AY1041" s="205" t="s">
        <v>228</v>
      </c>
    </row>
    <row r="1042" spans="2:51" s="14" customFormat="1" ht="11.25">
      <c r="B1042" s="206"/>
      <c r="C1042" s="207"/>
      <c r="D1042" s="197" t="s">
        <v>238</v>
      </c>
      <c r="E1042" s="208" t="s">
        <v>28</v>
      </c>
      <c r="F1042" s="209" t="s">
        <v>1808</v>
      </c>
      <c r="G1042" s="207"/>
      <c r="H1042" s="210">
        <v>2</v>
      </c>
      <c r="I1042" s="211"/>
      <c r="J1042" s="207"/>
      <c r="K1042" s="207"/>
      <c r="L1042" s="212"/>
      <c r="M1042" s="213"/>
      <c r="N1042" s="214"/>
      <c r="O1042" s="214"/>
      <c r="P1042" s="214"/>
      <c r="Q1042" s="214"/>
      <c r="R1042" s="214"/>
      <c r="S1042" s="214"/>
      <c r="T1042" s="215"/>
      <c r="AT1042" s="216" t="s">
        <v>238</v>
      </c>
      <c r="AU1042" s="216" t="s">
        <v>85</v>
      </c>
      <c r="AV1042" s="14" t="s">
        <v>85</v>
      </c>
      <c r="AW1042" s="14" t="s">
        <v>35</v>
      </c>
      <c r="AX1042" s="14" t="s">
        <v>74</v>
      </c>
      <c r="AY1042" s="216" t="s">
        <v>228</v>
      </c>
    </row>
    <row r="1043" spans="2:51" s="15" customFormat="1" ht="11.25">
      <c r="B1043" s="217"/>
      <c r="C1043" s="218"/>
      <c r="D1043" s="197" t="s">
        <v>238</v>
      </c>
      <c r="E1043" s="219" t="s">
        <v>28</v>
      </c>
      <c r="F1043" s="220" t="s">
        <v>241</v>
      </c>
      <c r="G1043" s="218"/>
      <c r="H1043" s="221">
        <v>5</v>
      </c>
      <c r="I1043" s="222"/>
      <c r="J1043" s="218"/>
      <c r="K1043" s="218"/>
      <c r="L1043" s="223"/>
      <c r="M1043" s="224"/>
      <c r="N1043" s="225"/>
      <c r="O1043" s="225"/>
      <c r="P1043" s="225"/>
      <c r="Q1043" s="225"/>
      <c r="R1043" s="225"/>
      <c r="S1043" s="225"/>
      <c r="T1043" s="226"/>
      <c r="AT1043" s="227" t="s">
        <v>238</v>
      </c>
      <c r="AU1043" s="227" t="s">
        <v>85</v>
      </c>
      <c r="AV1043" s="15" t="s">
        <v>176</v>
      </c>
      <c r="AW1043" s="15" t="s">
        <v>35</v>
      </c>
      <c r="AX1043" s="15" t="s">
        <v>82</v>
      </c>
      <c r="AY1043" s="227" t="s">
        <v>228</v>
      </c>
    </row>
    <row r="1044" spans="1:65" s="2" customFormat="1" ht="24.2" customHeight="1">
      <c r="A1044" s="36"/>
      <c r="B1044" s="37"/>
      <c r="C1044" s="177" t="s">
        <v>1001</v>
      </c>
      <c r="D1044" s="177" t="s">
        <v>230</v>
      </c>
      <c r="E1044" s="178" t="s">
        <v>1879</v>
      </c>
      <c r="F1044" s="179" t="s">
        <v>1880</v>
      </c>
      <c r="G1044" s="180" t="s">
        <v>853</v>
      </c>
      <c r="H1044" s="181">
        <v>1</v>
      </c>
      <c r="I1044" s="182"/>
      <c r="J1044" s="183">
        <f>ROUND(I1044*H1044,2)</f>
        <v>0</v>
      </c>
      <c r="K1044" s="179" t="s">
        <v>28</v>
      </c>
      <c r="L1044" s="41"/>
      <c r="M1044" s="184" t="s">
        <v>28</v>
      </c>
      <c r="N1044" s="185" t="s">
        <v>45</v>
      </c>
      <c r="O1044" s="66"/>
      <c r="P1044" s="186">
        <f>O1044*H1044</f>
        <v>0</v>
      </c>
      <c r="Q1044" s="186">
        <v>0.00052</v>
      </c>
      <c r="R1044" s="186">
        <f>Q1044*H1044</f>
        <v>0.00052</v>
      </c>
      <c r="S1044" s="186">
        <v>0</v>
      </c>
      <c r="T1044" s="187">
        <f>S1044*H1044</f>
        <v>0</v>
      </c>
      <c r="U1044" s="36"/>
      <c r="V1044" s="36"/>
      <c r="W1044" s="36"/>
      <c r="X1044" s="36"/>
      <c r="Y1044" s="36"/>
      <c r="Z1044" s="36"/>
      <c r="AA1044" s="36"/>
      <c r="AB1044" s="36"/>
      <c r="AC1044" s="36"/>
      <c r="AD1044" s="36"/>
      <c r="AE1044" s="36"/>
      <c r="AR1044" s="188" t="s">
        <v>320</v>
      </c>
      <c r="AT1044" s="188" t="s">
        <v>230</v>
      </c>
      <c r="AU1044" s="188" t="s">
        <v>85</v>
      </c>
      <c r="AY1044" s="19" t="s">
        <v>228</v>
      </c>
      <c r="BE1044" s="189">
        <f>IF(N1044="základní",J1044,0)</f>
        <v>0</v>
      </c>
      <c r="BF1044" s="189">
        <f>IF(N1044="snížená",J1044,0)</f>
        <v>0</v>
      </c>
      <c r="BG1044" s="189">
        <f>IF(N1044="zákl. přenesená",J1044,0)</f>
        <v>0</v>
      </c>
      <c r="BH1044" s="189">
        <f>IF(N1044="sníž. přenesená",J1044,0)</f>
        <v>0</v>
      </c>
      <c r="BI1044" s="189">
        <f>IF(N1044="nulová",J1044,0)</f>
        <v>0</v>
      </c>
      <c r="BJ1044" s="19" t="s">
        <v>82</v>
      </c>
      <c r="BK1044" s="189">
        <f>ROUND(I1044*H1044,2)</f>
        <v>0</v>
      </c>
      <c r="BL1044" s="19" t="s">
        <v>320</v>
      </c>
      <c r="BM1044" s="188" t="s">
        <v>1881</v>
      </c>
    </row>
    <row r="1045" spans="2:51" s="13" customFormat="1" ht="11.25">
      <c r="B1045" s="195"/>
      <c r="C1045" s="196"/>
      <c r="D1045" s="197" t="s">
        <v>238</v>
      </c>
      <c r="E1045" s="198" t="s">
        <v>28</v>
      </c>
      <c r="F1045" s="199" t="s">
        <v>1300</v>
      </c>
      <c r="G1045" s="196"/>
      <c r="H1045" s="198" t="s">
        <v>28</v>
      </c>
      <c r="I1045" s="200"/>
      <c r="J1045" s="196"/>
      <c r="K1045" s="196"/>
      <c r="L1045" s="201"/>
      <c r="M1045" s="202"/>
      <c r="N1045" s="203"/>
      <c r="O1045" s="203"/>
      <c r="P1045" s="203"/>
      <c r="Q1045" s="203"/>
      <c r="R1045" s="203"/>
      <c r="S1045" s="203"/>
      <c r="T1045" s="204"/>
      <c r="AT1045" s="205" t="s">
        <v>238</v>
      </c>
      <c r="AU1045" s="205" t="s">
        <v>85</v>
      </c>
      <c r="AV1045" s="13" t="s">
        <v>82</v>
      </c>
      <c r="AW1045" s="13" t="s">
        <v>35</v>
      </c>
      <c r="AX1045" s="13" t="s">
        <v>74</v>
      </c>
      <c r="AY1045" s="205" t="s">
        <v>228</v>
      </c>
    </row>
    <row r="1046" spans="2:51" s="13" customFormat="1" ht="11.25">
      <c r="B1046" s="195"/>
      <c r="C1046" s="196"/>
      <c r="D1046" s="197" t="s">
        <v>238</v>
      </c>
      <c r="E1046" s="198" t="s">
        <v>28</v>
      </c>
      <c r="F1046" s="199" t="s">
        <v>1640</v>
      </c>
      <c r="G1046" s="196"/>
      <c r="H1046" s="198" t="s">
        <v>28</v>
      </c>
      <c r="I1046" s="200"/>
      <c r="J1046" s="196"/>
      <c r="K1046" s="196"/>
      <c r="L1046" s="201"/>
      <c r="M1046" s="202"/>
      <c r="N1046" s="203"/>
      <c r="O1046" s="203"/>
      <c r="P1046" s="203"/>
      <c r="Q1046" s="203"/>
      <c r="R1046" s="203"/>
      <c r="S1046" s="203"/>
      <c r="T1046" s="204"/>
      <c r="AT1046" s="205" t="s">
        <v>238</v>
      </c>
      <c r="AU1046" s="205" t="s">
        <v>85</v>
      </c>
      <c r="AV1046" s="13" t="s">
        <v>82</v>
      </c>
      <c r="AW1046" s="13" t="s">
        <v>35</v>
      </c>
      <c r="AX1046" s="13" t="s">
        <v>74</v>
      </c>
      <c r="AY1046" s="205" t="s">
        <v>228</v>
      </c>
    </row>
    <row r="1047" spans="2:51" s="14" customFormat="1" ht="11.25">
      <c r="B1047" s="206"/>
      <c r="C1047" s="207"/>
      <c r="D1047" s="197" t="s">
        <v>238</v>
      </c>
      <c r="E1047" s="208" t="s">
        <v>28</v>
      </c>
      <c r="F1047" s="209" t="s">
        <v>82</v>
      </c>
      <c r="G1047" s="207"/>
      <c r="H1047" s="210">
        <v>1</v>
      </c>
      <c r="I1047" s="211"/>
      <c r="J1047" s="207"/>
      <c r="K1047" s="207"/>
      <c r="L1047" s="212"/>
      <c r="M1047" s="213"/>
      <c r="N1047" s="214"/>
      <c r="O1047" s="214"/>
      <c r="P1047" s="214"/>
      <c r="Q1047" s="214"/>
      <c r="R1047" s="214"/>
      <c r="S1047" s="214"/>
      <c r="T1047" s="215"/>
      <c r="AT1047" s="216" t="s">
        <v>238</v>
      </c>
      <c r="AU1047" s="216" t="s">
        <v>85</v>
      </c>
      <c r="AV1047" s="14" t="s">
        <v>85</v>
      </c>
      <c r="AW1047" s="14" t="s">
        <v>35</v>
      </c>
      <c r="AX1047" s="14" t="s">
        <v>82</v>
      </c>
      <c r="AY1047" s="216" t="s">
        <v>228</v>
      </c>
    </row>
    <row r="1048" spans="1:65" s="2" customFormat="1" ht="24.2" customHeight="1">
      <c r="A1048" s="36"/>
      <c r="B1048" s="37"/>
      <c r="C1048" s="177" t="s">
        <v>1007</v>
      </c>
      <c r="D1048" s="177" t="s">
        <v>230</v>
      </c>
      <c r="E1048" s="178" t="s">
        <v>1882</v>
      </c>
      <c r="F1048" s="179" t="s">
        <v>1883</v>
      </c>
      <c r="G1048" s="180" t="s">
        <v>853</v>
      </c>
      <c r="H1048" s="181">
        <v>1</v>
      </c>
      <c r="I1048" s="182"/>
      <c r="J1048" s="183">
        <f>ROUND(I1048*H1048,2)</f>
        <v>0</v>
      </c>
      <c r="K1048" s="179" t="s">
        <v>234</v>
      </c>
      <c r="L1048" s="41"/>
      <c r="M1048" s="184" t="s">
        <v>28</v>
      </c>
      <c r="N1048" s="185" t="s">
        <v>45</v>
      </c>
      <c r="O1048" s="66"/>
      <c r="P1048" s="186">
        <f>O1048*H1048</f>
        <v>0</v>
      </c>
      <c r="Q1048" s="186">
        <v>0</v>
      </c>
      <c r="R1048" s="186">
        <f>Q1048*H1048</f>
        <v>0</v>
      </c>
      <c r="S1048" s="186">
        <v>0.0272</v>
      </c>
      <c r="T1048" s="187">
        <f>S1048*H1048</f>
        <v>0.0272</v>
      </c>
      <c r="U1048" s="36"/>
      <c r="V1048" s="36"/>
      <c r="W1048" s="36"/>
      <c r="X1048" s="36"/>
      <c r="Y1048" s="36"/>
      <c r="Z1048" s="36"/>
      <c r="AA1048" s="36"/>
      <c r="AB1048" s="36"/>
      <c r="AC1048" s="36"/>
      <c r="AD1048" s="36"/>
      <c r="AE1048" s="36"/>
      <c r="AR1048" s="188" t="s">
        <v>320</v>
      </c>
      <c r="AT1048" s="188" t="s">
        <v>230</v>
      </c>
      <c r="AU1048" s="188" t="s">
        <v>85</v>
      </c>
      <c r="AY1048" s="19" t="s">
        <v>228</v>
      </c>
      <c r="BE1048" s="189">
        <f>IF(N1048="základní",J1048,0)</f>
        <v>0</v>
      </c>
      <c r="BF1048" s="189">
        <f>IF(N1048="snížená",J1048,0)</f>
        <v>0</v>
      </c>
      <c r="BG1048" s="189">
        <f>IF(N1048="zákl. přenesená",J1048,0)</f>
        <v>0</v>
      </c>
      <c r="BH1048" s="189">
        <f>IF(N1048="sníž. přenesená",J1048,0)</f>
        <v>0</v>
      </c>
      <c r="BI1048" s="189">
        <f>IF(N1048="nulová",J1048,0)</f>
        <v>0</v>
      </c>
      <c r="BJ1048" s="19" t="s">
        <v>82</v>
      </c>
      <c r="BK1048" s="189">
        <f>ROUND(I1048*H1048,2)</f>
        <v>0</v>
      </c>
      <c r="BL1048" s="19" t="s">
        <v>320</v>
      </c>
      <c r="BM1048" s="188" t="s">
        <v>1884</v>
      </c>
    </row>
    <row r="1049" spans="1:47" s="2" customFormat="1" ht="11.25">
      <c r="A1049" s="36"/>
      <c r="B1049" s="37"/>
      <c r="C1049" s="38"/>
      <c r="D1049" s="190" t="s">
        <v>236</v>
      </c>
      <c r="E1049" s="38"/>
      <c r="F1049" s="191" t="s">
        <v>1885</v>
      </c>
      <c r="G1049" s="38"/>
      <c r="H1049" s="38"/>
      <c r="I1049" s="192"/>
      <c r="J1049" s="38"/>
      <c r="K1049" s="38"/>
      <c r="L1049" s="41"/>
      <c r="M1049" s="193"/>
      <c r="N1049" s="194"/>
      <c r="O1049" s="66"/>
      <c r="P1049" s="66"/>
      <c r="Q1049" s="66"/>
      <c r="R1049" s="66"/>
      <c r="S1049" s="66"/>
      <c r="T1049" s="67"/>
      <c r="U1049" s="36"/>
      <c r="V1049" s="36"/>
      <c r="W1049" s="36"/>
      <c r="X1049" s="36"/>
      <c r="Y1049" s="36"/>
      <c r="Z1049" s="36"/>
      <c r="AA1049" s="36"/>
      <c r="AB1049" s="36"/>
      <c r="AC1049" s="36"/>
      <c r="AD1049" s="36"/>
      <c r="AE1049" s="36"/>
      <c r="AT1049" s="19" t="s">
        <v>236</v>
      </c>
      <c r="AU1049" s="19" t="s">
        <v>85</v>
      </c>
    </row>
    <row r="1050" spans="2:51" s="13" customFormat="1" ht="11.25">
      <c r="B1050" s="195"/>
      <c r="C1050" s="196"/>
      <c r="D1050" s="197" t="s">
        <v>238</v>
      </c>
      <c r="E1050" s="198" t="s">
        <v>28</v>
      </c>
      <c r="F1050" s="199" t="s">
        <v>1306</v>
      </c>
      <c r="G1050" s="196"/>
      <c r="H1050" s="198" t="s">
        <v>28</v>
      </c>
      <c r="I1050" s="200"/>
      <c r="J1050" s="196"/>
      <c r="K1050" s="196"/>
      <c r="L1050" s="201"/>
      <c r="M1050" s="202"/>
      <c r="N1050" s="203"/>
      <c r="O1050" s="203"/>
      <c r="P1050" s="203"/>
      <c r="Q1050" s="203"/>
      <c r="R1050" s="203"/>
      <c r="S1050" s="203"/>
      <c r="T1050" s="204"/>
      <c r="AT1050" s="205" t="s">
        <v>238</v>
      </c>
      <c r="AU1050" s="205" t="s">
        <v>85</v>
      </c>
      <c r="AV1050" s="13" t="s">
        <v>82</v>
      </c>
      <c r="AW1050" s="13" t="s">
        <v>35</v>
      </c>
      <c r="AX1050" s="13" t="s">
        <v>74</v>
      </c>
      <c r="AY1050" s="205" t="s">
        <v>228</v>
      </c>
    </row>
    <row r="1051" spans="2:51" s="14" customFormat="1" ht="11.25">
      <c r="B1051" s="206"/>
      <c r="C1051" s="207"/>
      <c r="D1051" s="197" t="s">
        <v>238</v>
      </c>
      <c r="E1051" s="208" t="s">
        <v>28</v>
      </c>
      <c r="F1051" s="209" t="s">
        <v>82</v>
      </c>
      <c r="G1051" s="207"/>
      <c r="H1051" s="210">
        <v>1</v>
      </c>
      <c r="I1051" s="211"/>
      <c r="J1051" s="207"/>
      <c r="K1051" s="207"/>
      <c r="L1051" s="212"/>
      <c r="M1051" s="213"/>
      <c r="N1051" s="214"/>
      <c r="O1051" s="214"/>
      <c r="P1051" s="214"/>
      <c r="Q1051" s="214"/>
      <c r="R1051" s="214"/>
      <c r="S1051" s="214"/>
      <c r="T1051" s="215"/>
      <c r="AT1051" s="216" t="s">
        <v>238</v>
      </c>
      <c r="AU1051" s="216" t="s">
        <v>85</v>
      </c>
      <c r="AV1051" s="14" t="s">
        <v>85</v>
      </c>
      <c r="AW1051" s="14" t="s">
        <v>35</v>
      </c>
      <c r="AX1051" s="14" t="s">
        <v>82</v>
      </c>
      <c r="AY1051" s="216" t="s">
        <v>228</v>
      </c>
    </row>
    <row r="1052" spans="1:65" s="2" customFormat="1" ht="24.2" customHeight="1">
      <c r="A1052" s="36"/>
      <c r="B1052" s="37"/>
      <c r="C1052" s="177" t="s">
        <v>1013</v>
      </c>
      <c r="D1052" s="177" t="s">
        <v>230</v>
      </c>
      <c r="E1052" s="178" t="s">
        <v>1886</v>
      </c>
      <c r="F1052" s="179" t="s">
        <v>1887</v>
      </c>
      <c r="G1052" s="180" t="s">
        <v>853</v>
      </c>
      <c r="H1052" s="181">
        <v>3</v>
      </c>
      <c r="I1052" s="182"/>
      <c r="J1052" s="183">
        <f>ROUND(I1052*H1052,2)</f>
        <v>0</v>
      </c>
      <c r="K1052" s="179" t="s">
        <v>234</v>
      </c>
      <c r="L1052" s="41"/>
      <c r="M1052" s="184" t="s">
        <v>28</v>
      </c>
      <c r="N1052" s="185" t="s">
        <v>45</v>
      </c>
      <c r="O1052" s="66"/>
      <c r="P1052" s="186">
        <f>O1052*H1052</f>
        <v>0</v>
      </c>
      <c r="Q1052" s="186">
        <v>0</v>
      </c>
      <c r="R1052" s="186">
        <f>Q1052*H1052</f>
        <v>0</v>
      </c>
      <c r="S1052" s="186">
        <v>0.01493</v>
      </c>
      <c r="T1052" s="187">
        <f>S1052*H1052</f>
        <v>0.04479</v>
      </c>
      <c r="U1052" s="36"/>
      <c r="V1052" s="36"/>
      <c r="W1052" s="36"/>
      <c r="X1052" s="36"/>
      <c r="Y1052" s="36"/>
      <c r="Z1052" s="36"/>
      <c r="AA1052" s="36"/>
      <c r="AB1052" s="36"/>
      <c r="AC1052" s="36"/>
      <c r="AD1052" s="36"/>
      <c r="AE1052" s="36"/>
      <c r="AR1052" s="188" t="s">
        <v>320</v>
      </c>
      <c r="AT1052" s="188" t="s">
        <v>230</v>
      </c>
      <c r="AU1052" s="188" t="s">
        <v>85</v>
      </c>
      <c r="AY1052" s="19" t="s">
        <v>228</v>
      </c>
      <c r="BE1052" s="189">
        <f>IF(N1052="základní",J1052,0)</f>
        <v>0</v>
      </c>
      <c r="BF1052" s="189">
        <f>IF(N1052="snížená",J1052,0)</f>
        <v>0</v>
      </c>
      <c r="BG1052" s="189">
        <f>IF(N1052="zákl. přenesená",J1052,0)</f>
        <v>0</v>
      </c>
      <c r="BH1052" s="189">
        <f>IF(N1052="sníž. přenesená",J1052,0)</f>
        <v>0</v>
      </c>
      <c r="BI1052" s="189">
        <f>IF(N1052="nulová",J1052,0)</f>
        <v>0</v>
      </c>
      <c r="BJ1052" s="19" t="s">
        <v>82</v>
      </c>
      <c r="BK1052" s="189">
        <f>ROUND(I1052*H1052,2)</f>
        <v>0</v>
      </c>
      <c r="BL1052" s="19" t="s">
        <v>320</v>
      </c>
      <c r="BM1052" s="188" t="s">
        <v>1888</v>
      </c>
    </row>
    <row r="1053" spans="1:47" s="2" customFormat="1" ht="11.25">
      <c r="A1053" s="36"/>
      <c r="B1053" s="37"/>
      <c r="C1053" s="38"/>
      <c r="D1053" s="190" t="s">
        <v>236</v>
      </c>
      <c r="E1053" s="38"/>
      <c r="F1053" s="191" t="s">
        <v>1889</v>
      </c>
      <c r="G1053" s="38"/>
      <c r="H1053" s="38"/>
      <c r="I1053" s="192"/>
      <c r="J1053" s="38"/>
      <c r="K1053" s="38"/>
      <c r="L1053" s="41"/>
      <c r="M1053" s="193"/>
      <c r="N1053" s="194"/>
      <c r="O1053" s="66"/>
      <c r="P1053" s="66"/>
      <c r="Q1053" s="66"/>
      <c r="R1053" s="66"/>
      <c r="S1053" s="66"/>
      <c r="T1053" s="67"/>
      <c r="U1053" s="36"/>
      <c r="V1053" s="36"/>
      <c r="W1053" s="36"/>
      <c r="X1053" s="36"/>
      <c r="Y1053" s="36"/>
      <c r="Z1053" s="36"/>
      <c r="AA1053" s="36"/>
      <c r="AB1053" s="36"/>
      <c r="AC1053" s="36"/>
      <c r="AD1053" s="36"/>
      <c r="AE1053" s="36"/>
      <c r="AT1053" s="19" t="s">
        <v>236</v>
      </c>
      <c r="AU1053" s="19" t="s">
        <v>85</v>
      </c>
    </row>
    <row r="1054" spans="2:51" s="13" customFormat="1" ht="11.25">
      <c r="B1054" s="195"/>
      <c r="C1054" s="196"/>
      <c r="D1054" s="197" t="s">
        <v>238</v>
      </c>
      <c r="E1054" s="198" t="s">
        <v>28</v>
      </c>
      <c r="F1054" s="199" t="s">
        <v>1304</v>
      </c>
      <c r="G1054" s="196"/>
      <c r="H1054" s="198" t="s">
        <v>28</v>
      </c>
      <c r="I1054" s="200"/>
      <c r="J1054" s="196"/>
      <c r="K1054" s="196"/>
      <c r="L1054" s="201"/>
      <c r="M1054" s="202"/>
      <c r="N1054" s="203"/>
      <c r="O1054" s="203"/>
      <c r="P1054" s="203"/>
      <c r="Q1054" s="203"/>
      <c r="R1054" s="203"/>
      <c r="S1054" s="203"/>
      <c r="T1054" s="204"/>
      <c r="AT1054" s="205" t="s">
        <v>238</v>
      </c>
      <c r="AU1054" s="205" t="s">
        <v>85</v>
      </c>
      <c r="AV1054" s="13" t="s">
        <v>82</v>
      </c>
      <c r="AW1054" s="13" t="s">
        <v>35</v>
      </c>
      <c r="AX1054" s="13" t="s">
        <v>74</v>
      </c>
      <c r="AY1054" s="205" t="s">
        <v>228</v>
      </c>
    </row>
    <row r="1055" spans="2:51" s="14" customFormat="1" ht="11.25">
      <c r="B1055" s="206"/>
      <c r="C1055" s="207"/>
      <c r="D1055" s="197" t="s">
        <v>238</v>
      </c>
      <c r="E1055" s="208" t="s">
        <v>28</v>
      </c>
      <c r="F1055" s="209" t="s">
        <v>82</v>
      </c>
      <c r="G1055" s="207"/>
      <c r="H1055" s="210">
        <v>1</v>
      </c>
      <c r="I1055" s="211"/>
      <c r="J1055" s="207"/>
      <c r="K1055" s="207"/>
      <c r="L1055" s="212"/>
      <c r="M1055" s="213"/>
      <c r="N1055" s="214"/>
      <c r="O1055" s="214"/>
      <c r="P1055" s="214"/>
      <c r="Q1055" s="214"/>
      <c r="R1055" s="214"/>
      <c r="S1055" s="214"/>
      <c r="T1055" s="215"/>
      <c r="AT1055" s="216" t="s">
        <v>238</v>
      </c>
      <c r="AU1055" s="216" t="s">
        <v>85</v>
      </c>
      <c r="AV1055" s="14" t="s">
        <v>85</v>
      </c>
      <c r="AW1055" s="14" t="s">
        <v>35</v>
      </c>
      <c r="AX1055" s="14" t="s">
        <v>74</v>
      </c>
      <c r="AY1055" s="216" t="s">
        <v>228</v>
      </c>
    </row>
    <row r="1056" spans="2:51" s="13" customFormat="1" ht="11.25">
      <c r="B1056" s="195"/>
      <c r="C1056" s="196"/>
      <c r="D1056" s="197" t="s">
        <v>238</v>
      </c>
      <c r="E1056" s="198" t="s">
        <v>28</v>
      </c>
      <c r="F1056" s="199" t="s">
        <v>1306</v>
      </c>
      <c r="G1056" s="196"/>
      <c r="H1056" s="198" t="s">
        <v>28</v>
      </c>
      <c r="I1056" s="200"/>
      <c r="J1056" s="196"/>
      <c r="K1056" s="196"/>
      <c r="L1056" s="201"/>
      <c r="M1056" s="202"/>
      <c r="N1056" s="203"/>
      <c r="O1056" s="203"/>
      <c r="P1056" s="203"/>
      <c r="Q1056" s="203"/>
      <c r="R1056" s="203"/>
      <c r="S1056" s="203"/>
      <c r="T1056" s="204"/>
      <c r="AT1056" s="205" t="s">
        <v>238</v>
      </c>
      <c r="AU1056" s="205" t="s">
        <v>85</v>
      </c>
      <c r="AV1056" s="13" t="s">
        <v>82</v>
      </c>
      <c r="AW1056" s="13" t="s">
        <v>35</v>
      </c>
      <c r="AX1056" s="13" t="s">
        <v>74</v>
      </c>
      <c r="AY1056" s="205" t="s">
        <v>228</v>
      </c>
    </row>
    <row r="1057" spans="2:51" s="14" customFormat="1" ht="11.25">
      <c r="B1057" s="206"/>
      <c r="C1057" s="207"/>
      <c r="D1057" s="197" t="s">
        <v>238</v>
      </c>
      <c r="E1057" s="208" t="s">
        <v>28</v>
      </c>
      <c r="F1057" s="209" t="s">
        <v>1808</v>
      </c>
      <c r="G1057" s="207"/>
      <c r="H1057" s="210">
        <v>2</v>
      </c>
      <c r="I1057" s="211"/>
      <c r="J1057" s="207"/>
      <c r="K1057" s="207"/>
      <c r="L1057" s="212"/>
      <c r="M1057" s="213"/>
      <c r="N1057" s="214"/>
      <c r="O1057" s="214"/>
      <c r="P1057" s="214"/>
      <c r="Q1057" s="214"/>
      <c r="R1057" s="214"/>
      <c r="S1057" s="214"/>
      <c r="T1057" s="215"/>
      <c r="AT1057" s="216" t="s">
        <v>238</v>
      </c>
      <c r="AU1057" s="216" t="s">
        <v>85</v>
      </c>
      <c r="AV1057" s="14" t="s">
        <v>85</v>
      </c>
      <c r="AW1057" s="14" t="s">
        <v>35</v>
      </c>
      <c r="AX1057" s="14" t="s">
        <v>74</v>
      </c>
      <c r="AY1057" s="216" t="s">
        <v>228</v>
      </c>
    </row>
    <row r="1058" spans="2:51" s="15" customFormat="1" ht="11.25">
      <c r="B1058" s="217"/>
      <c r="C1058" s="218"/>
      <c r="D1058" s="197" t="s">
        <v>238</v>
      </c>
      <c r="E1058" s="219" t="s">
        <v>28</v>
      </c>
      <c r="F1058" s="220" t="s">
        <v>241</v>
      </c>
      <c r="G1058" s="218"/>
      <c r="H1058" s="221">
        <v>3</v>
      </c>
      <c r="I1058" s="222"/>
      <c r="J1058" s="218"/>
      <c r="K1058" s="218"/>
      <c r="L1058" s="223"/>
      <c r="M1058" s="224"/>
      <c r="N1058" s="225"/>
      <c r="O1058" s="225"/>
      <c r="P1058" s="225"/>
      <c r="Q1058" s="225"/>
      <c r="R1058" s="225"/>
      <c r="S1058" s="225"/>
      <c r="T1058" s="226"/>
      <c r="AT1058" s="227" t="s">
        <v>238</v>
      </c>
      <c r="AU1058" s="227" t="s">
        <v>85</v>
      </c>
      <c r="AV1058" s="15" t="s">
        <v>176</v>
      </c>
      <c r="AW1058" s="15" t="s">
        <v>35</v>
      </c>
      <c r="AX1058" s="15" t="s">
        <v>82</v>
      </c>
      <c r="AY1058" s="227" t="s">
        <v>228</v>
      </c>
    </row>
    <row r="1059" spans="1:65" s="2" customFormat="1" ht="33" customHeight="1">
      <c r="A1059" s="36"/>
      <c r="B1059" s="37"/>
      <c r="C1059" s="177" t="s">
        <v>1018</v>
      </c>
      <c r="D1059" s="177" t="s">
        <v>230</v>
      </c>
      <c r="E1059" s="178" t="s">
        <v>1890</v>
      </c>
      <c r="F1059" s="179" t="s">
        <v>1891</v>
      </c>
      <c r="G1059" s="180" t="s">
        <v>853</v>
      </c>
      <c r="H1059" s="181">
        <v>3</v>
      </c>
      <c r="I1059" s="182"/>
      <c r="J1059" s="183">
        <f>ROUND(I1059*H1059,2)</f>
        <v>0</v>
      </c>
      <c r="K1059" s="179" t="s">
        <v>234</v>
      </c>
      <c r="L1059" s="41"/>
      <c r="M1059" s="184" t="s">
        <v>28</v>
      </c>
      <c r="N1059" s="185" t="s">
        <v>45</v>
      </c>
      <c r="O1059" s="66"/>
      <c r="P1059" s="186">
        <f>O1059*H1059</f>
        <v>0</v>
      </c>
      <c r="Q1059" s="186">
        <v>0.00066</v>
      </c>
      <c r="R1059" s="186">
        <f>Q1059*H1059</f>
        <v>0.00198</v>
      </c>
      <c r="S1059" s="186">
        <v>0</v>
      </c>
      <c r="T1059" s="187">
        <f>S1059*H1059</f>
        <v>0</v>
      </c>
      <c r="U1059" s="36"/>
      <c r="V1059" s="36"/>
      <c r="W1059" s="36"/>
      <c r="X1059" s="36"/>
      <c r="Y1059" s="36"/>
      <c r="Z1059" s="36"/>
      <c r="AA1059" s="36"/>
      <c r="AB1059" s="36"/>
      <c r="AC1059" s="36"/>
      <c r="AD1059" s="36"/>
      <c r="AE1059" s="36"/>
      <c r="AR1059" s="188" t="s">
        <v>320</v>
      </c>
      <c r="AT1059" s="188" t="s">
        <v>230</v>
      </c>
      <c r="AU1059" s="188" t="s">
        <v>85</v>
      </c>
      <c r="AY1059" s="19" t="s">
        <v>228</v>
      </c>
      <c r="BE1059" s="189">
        <f>IF(N1059="základní",J1059,0)</f>
        <v>0</v>
      </c>
      <c r="BF1059" s="189">
        <f>IF(N1059="snížená",J1059,0)</f>
        <v>0</v>
      </c>
      <c r="BG1059" s="189">
        <f>IF(N1059="zákl. přenesená",J1059,0)</f>
        <v>0</v>
      </c>
      <c r="BH1059" s="189">
        <f>IF(N1059="sníž. přenesená",J1059,0)</f>
        <v>0</v>
      </c>
      <c r="BI1059" s="189">
        <f>IF(N1059="nulová",J1059,0)</f>
        <v>0</v>
      </c>
      <c r="BJ1059" s="19" t="s">
        <v>82</v>
      </c>
      <c r="BK1059" s="189">
        <f>ROUND(I1059*H1059,2)</f>
        <v>0</v>
      </c>
      <c r="BL1059" s="19" t="s">
        <v>320</v>
      </c>
      <c r="BM1059" s="188" t="s">
        <v>1892</v>
      </c>
    </row>
    <row r="1060" spans="1:47" s="2" customFormat="1" ht="11.25">
      <c r="A1060" s="36"/>
      <c r="B1060" s="37"/>
      <c r="C1060" s="38"/>
      <c r="D1060" s="190" t="s">
        <v>236</v>
      </c>
      <c r="E1060" s="38"/>
      <c r="F1060" s="191" t="s">
        <v>1893</v>
      </c>
      <c r="G1060" s="38"/>
      <c r="H1060" s="38"/>
      <c r="I1060" s="192"/>
      <c r="J1060" s="38"/>
      <c r="K1060" s="38"/>
      <c r="L1060" s="41"/>
      <c r="M1060" s="193"/>
      <c r="N1060" s="194"/>
      <c r="O1060" s="66"/>
      <c r="P1060" s="66"/>
      <c r="Q1060" s="66"/>
      <c r="R1060" s="66"/>
      <c r="S1060" s="66"/>
      <c r="T1060" s="67"/>
      <c r="U1060" s="36"/>
      <c r="V1060" s="36"/>
      <c r="W1060" s="36"/>
      <c r="X1060" s="36"/>
      <c r="Y1060" s="36"/>
      <c r="Z1060" s="36"/>
      <c r="AA1060" s="36"/>
      <c r="AB1060" s="36"/>
      <c r="AC1060" s="36"/>
      <c r="AD1060" s="36"/>
      <c r="AE1060" s="36"/>
      <c r="AT1060" s="19" t="s">
        <v>236</v>
      </c>
      <c r="AU1060" s="19" t="s">
        <v>85</v>
      </c>
    </row>
    <row r="1061" spans="2:51" s="13" customFormat="1" ht="11.25">
      <c r="B1061" s="195"/>
      <c r="C1061" s="196"/>
      <c r="D1061" s="197" t="s">
        <v>238</v>
      </c>
      <c r="E1061" s="198" t="s">
        <v>28</v>
      </c>
      <c r="F1061" s="199" t="s">
        <v>1304</v>
      </c>
      <c r="G1061" s="196"/>
      <c r="H1061" s="198" t="s">
        <v>28</v>
      </c>
      <c r="I1061" s="200"/>
      <c r="J1061" s="196"/>
      <c r="K1061" s="196"/>
      <c r="L1061" s="201"/>
      <c r="M1061" s="202"/>
      <c r="N1061" s="203"/>
      <c r="O1061" s="203"/>
      <c r="P1061" s="203"/>
      <c r="Q1061" s="203"/>
      <c r="R1061" s="203"/>
      <c r="S1061" s="203"/>
      <c r="T1061" s="204"/>
      <c r="AT1061" s="205" t="s">
        <v>238</v>
      </c>
      <c r="AU1061" s="205" t="s">
        <v>85</v>
      </c>
      <c r="AV1061" s="13" t="s">
        <v>82</v>
      </c>
      <c r="AW1061" s="13" t="s">
        <v>35</v>
      </c>
      <c r="AX1061" s="13" t="s">
        <v>74</v>
      </c>
      <c r="AY1061" s="205" t="s">
        <v>228</v>
      </c>
    </row>
    <row r="1062" spans="2:51" s="14" customFormat="1" ht="11.25">
      <c r="B1062" s="206"/>
      <c r="C1062" s="207"/>
      <c r="D1062" s="197" t="s">
        <v>238</v>
      </c>
      <c r="E1062" s="208" t="s">
        <v>28</v>
      </c>
      <c r="F1062" s="209" t="s">
        <v>82</v>
      </c>
      <c r="G1062" s="207"/>
      <c r="H1062" s="210">
        <v>1</v>
      </c>
      <c r="I1062" s="211"/>
      <c r="J1062" s="207"/>
      <c r="K1062" s="207"/>
      <c r="L1062" s="212"/>
      <c r="M1062" s="213"/>
      <c r="N1062" s="214"/>
      <c r="O1062" s="214"/>
      <c r="P1062" s="214"/>
      <c r="Q1062" s="214"/>
      <c r="R1062" s="214"/>
      <c r="S1062" s="214"/>
      <c r="T1062" s="215"/>
      <c r="AT1062" s="216" t="s">
        <v>238</v>
      </c>
      <c r="AU1062" s="216" t="s">
        <v>85</v>
      </c>
      <c r="AV1062" s="14" t="s">
        <v>85</v>
      </c>
      <c r="AW1062" s="14" t="s">
        <v>35</v>
      </c>
      <c r="AX1062" s="14" t="s">
        <v>74</v>
      </c>
      <c r="AY1062" s="216" t="s">
        <v>228</v>
      </c>
    </row>
    <row r="1063" spans="2:51" s="13" customFormat="1" ht="11.25">
      <c r="B1063" s="195"/>
      <c r="C1063" s="196"/>
      <c r="D1063" s="197" t="s">
        <v>238</v>
      </c>
      <c r="E1063" s="198" t="s">
        <v>28</v>
      </c>
      <c r="F1063" s="199" t="s">
        <v>1306</v>
      </c>
      <c r="G1063" s="196"/>
      <c r="H1063" s="198" t="s">
        <v>28</v>
      </c>
      <c r="I1063" s="200"/>
      <c r="J1063" s="196"/>
      <c r="K1063" s="196"/>
      <c r="L1063" s="201"/>
      <c r="M1063" s="202"/>
      <c r="N1063" s="203"/>
      <c r="O1063" s="203"/>
      <c r="P1063" s="203"/>
      <c r="Q1063" s="203"/>
      <c r="R1063" s="203"/>
      <c r="S1063" s="203"/>
      <c r="T1063" s="204"/>
      <c r="AT1063" s="205" t="s">
        <v>238</v>
      </c>
      <c r="AU1063" s="205" t="s">
        <v>85</v>
      </c>
      <c r="AV1063" s="13" t="s">
        <v>82</v>
      </c>
      <c r="AW1063" s="13" t="s">
        <v>35</v>
      </c>
      <c r="AX1063" s="13" t="s">
        <v>74</v>
      </c>
      <c r="AY1063" s="205" t="s">
        <v>228</v>
      </c>
    </row>
    <row r="1064" spans="2:51" s="14" customFormat="1" ht="11.25">
      <c r="B1064" s="206"/>
      <c r="C1064" s="207"/>
      <c r="D1064" s="197" t="s">
        <v>238</v>
      </c>
      <c r="E1064" s="208" t="s">
        <v>28</v>
      </c>
      <c r="F1064" s="209" t="s">
        <v>1808</v>
      </c>
      <c r="G1064" s="207"/>
      <c r="H1064" s="210">
        <v>2</v>
      </c>
      <c r="I1064" s="211"/>
      <c r="J1064" s="207"/>
      <c r="K1064" s="207"/>
      <c r="L1064" s="212"/>
      <c r="M1064" s="213"/>
      <c r="N1064" s="214"/>
      <c r="O1064" s="214"/>
      <c r="P1064" s="214"/>
      <c r="Q1064" s="214"/>
      <c r="R1064" s="214"/>
      <c r="S1064" s="214"/>
      <c r="T1064" s="215"/>
      <c r="AT1064" s="216" t="s">
        <v>238</v>
      </c>
      <c r="AU1064" s="216" t="s">
        <v>85</v>
      </c>
      <c r="AV1064" s="14" t="s">
        <v>85</v>
      </c>
      <c r="AW1064" s="14" t="s">
        <v>35</v>
      </c>
      <c r="AX1064" s="14" t="s">
        <v>74</v>
      </c>
      <c r="AY1064" s="216" t="s">
        <v>228</v>
      </c>
    </row>
    <row r="1065" spans="2:51" s="15" customFormat="1" ht="11.25">
      <c r="B1065" s="217"/>
      <c r="C1065" s="218"/>
      <c r="D1065" s="197" t="s">
        <v>238</v>
      </c>
      <c r="E1065" s="219" t="s">
        <v>28</v>
      </c>
      <c r="F1065" s="220" t="s">
        <v>241</v>
      </c>
      <c r="G1065" s="218"/>
      <c r="H1065" s="221">
        <v>3</v>
      </c>
      <c r="I1065" s="222"/>
      <c r="J1065" s="218"/>
      <c r="K1065" s="218"/>
      <c r="L1065" s="223"/>
      <c r="M1065" s="224"/>
      <c r="N1065" s="225"/>
      <c r="O1065" s="225"/>
      <c r="P1065" s="225"/>
      <c r="Q1065" s="225"/>
      <c r="R1065" s="225"/>
      <c r="S1065" s="225"/>
      <c r="T1065" s="226"/>
      <c r="AT1065" s="227" t="s">
        <v>238</v>
      </c>
      <c r="AU1065" s="227" t="s">
        <v>85</v>
      </c>
      <c r="AV1065" s="15" t="s">
        <v>176</v>
      </c>
      <c r="AW1065" s="15" t="s">
        <v>35</v>
      </c>
      <c r="AX1065" s="15" t="s">
        <v>82</v>
      </c>
      <c r="AY1065" s="227" t="s">
        <v>228</v>
      </c>
    </row>
    <row r="1066" spans="1:65" s="2" customFormat="1" ht="24.2" customHeight="1">
      <c r="A1066" s="36"/>
      <c r="B1066" s="37"/>
      <c r="C1066" s="228" t="s">
        <v>1023</v>
      </c>
      <c r="D1066" s="228" t="s">
        <v>395</v>
      </c>
      <c r="E1066" s="229" t="s">
        <v>1894</v>
      </c>
      <c r="F1066" s="230" t="s">
        <v>1895</v>
      </c>
      <c r="G1066" s="231" t="s">
        <v>510</v>
      </c>
      <c r="H1066" s="232">
        <v>3</v>
      </c>
      <c r="I1066" s="233"/>
      <c r="J1066" s="234">
        <f>ROUND(I1066*H1066,2)</f>
        <v>0</v>
      </c>
      <c r="K1066" s="230" t="s">
        <v>28</v>
      </c>
      <c r="L1066" s="235"/>
      <c r="M1066" s="236" t="s">
        <v>28</v>
      </c>
      <c r="N1066" s="237" t="s">
        <v>45</v>
      </c>
      <c r="O1066" s="66"/>
      <c r="P1066" s="186">
        <f>O1066*H1066</f>
        <v>0</v>
      </c>
      <c r="Q1066" s="186">
        <v>0.01</v>
      </c>
      <c r="R1066" s="186">
        <f>Q1066*H1066</f>
        <v>0.03</v>
      </c>
      <c r="S1066" s="186">
        <v>0</v>
      </c>
      <c r="T1066" s="187">
        <f>S1066*H1066</f>
        <v>0</v>
      </c>
      <c r="U1066" s="36"/>
      <c r="V1066" s="36"/>
      <c r="W1066" s="36"/>
      <c r="X1066" s="36"/>
      <c r="Y1066" s="36"/>
      <c r="Z1066" s="36"/>
      <c r="AA1066" s="36"/>
      <c r="AB1066" s="36"/>
      <c r="AC1066" s="36"/>
      <c r="AD1066" s="36"/>
      <c r="AE1066" s="36"/>
      <c r="AR1066" s="188" t="s">
        <v>420</v>
      </c>
      <c r="AT1066" s="188" t="s">
        <v>395</v>
      </c>
      <c r="AU1066" s="188" t="s">
        <v>85</v>
      </c>
      <c r="AY1066" s="19" t="s">
        <v>228</v>
      </c>
      <c r="BE1066" s="189">
        <f>IF(N1066="základní",J1066,0)</f>
        <v>0</v>
      </c>
      <c r="BF1066" s="189">
        <f>IF(N1066="snížená",J1066,0)</f>
        <v>0</v>
      </c>
      <c r="BG1066" s="189">
        <f>IF(N1066="zákl. přenesená",J1066,0)</f>
        <v>0</v>
      </c>
      <c r="BH1066" s="189">
        <f>IF(N1066="sníž. přenesená",J1066,0)</f>
        <v>0</v>
      </c>
      <c r="BI1066" s="189">
        <f>IF(N1066="nulová",J1066,0)</f>
        <v>0</v>
      </c>
      <c r="BJ1066" s="19" t="s">
        <v>82</v>
      </c>
      <c r="BK1066" s="189">
        <f>ROUND(I1066*H1066,2)</f>
        <v>0</v>
      </c>
      <c r="BL1066" s="19" t="s">
        <v>320</v>
      </c>
      <c r="BM1066" s="188" t="s">
        <v>1896</v>
      </c>
    </row>
    <row r="1067" spans="2:51" s="13" customFormat="1" ht="11.25">
      <c r="B1067" s="195"/>
      <c r="C1067" s="196"/>
      <c r="D1067" s="197" t="s">
        <v>238</v>
      </c>
      <c r="E1067" s="198" t="s">
        <v>28</v>
      </c>
      <c r="F1067" s="199" t="s">
        <v>1304</v>
      </c>
      <c r="G1067" s="196"/>
      <c r="H1067" s="198" t="s">
        <v>28</v>
      </c>
      <c r="I1067" s="200"/>
      <c r="J1067" s="196"/>
      <c r="K1067" s="196"/>
      <c r="L1067" s="201"/>
      <c r="M1067" s="202"/>
      <c r="N1067" s="203"/>
      <c r="O1067" s="203"/>
      <c r="P1067" s="203"/>
      <c r="Q1067" s="203"/>
      <c r="R1067" s="203"/>
      <c r="S1067" s="203"/>
      <c r="T1067" s="204"/>
      <c r="AT1067" s="205" t="s">
        <v>238</v>
      </c>
      <c r="AU1067" s="205" t="s">
        <v>85</v>
      </c>
      <c r="AV1067" s="13" t="s">
        <v>82</v>
      </c>
      <c r="AW1067" s="13" t="s">
        <v>35</v>
      </c>
      <c r="AX1067" s="13" t="s">
        <v>74</v>
      </c>
      <c r="AY1067" s="205" t="s">
        <v>228</v>
      </c>
    </row>
    <row r="1068" spans="2:51" s="14" customFormat="1" ht="11.25">
      <c r="B1068" s="206"/>
      <c r="C1068" s="207"/>
      <c r="D1068" s="197" t="s">
        <v>238</v>
      </c>
      <c r="E1068" s="208" t="s">
        <v>28</v>
      </c>
      <c r="F1068" s="209" t="s">
        <v>82</v>
      </c>
      <c r="G1068" s="207"/>
      <c r="H1068" s="210">
        <v>1</v>
      </c>
      <c r="I1068" s="211"/>
      <c r="J1068" s="207"/>
      <c r="K1068" s="207"/>
      <c r="L1068" s="212"/>
      <c r="M1068" s="213"/>
      <c r="N1068" s="214"/>
      <c r="O1068" s="214"/>
      <c r="P1068" s="214"/>
      <c r="Q1068" s="214"/>
      <c r="R1068" s="214"/>
      <c r="S1068" s="214"/>
      <c r="T1068" s="215"/>
      <c r="AT1068" s="216" t="s">
        <v>238</v>
      </c>
      <c r="AU1068" s="216" t="s">
        <v>85</v>
      </c>
      <c r="AV1068" s="14" t="s">
        <v>85</v>
      </c>
      <c r="AW1068" s="14" t="s">
        <v>35</v>
      </c>
      <c r="AX1068" s="14" t="s">
        <v>74</v>
      </c>
      <c r="AY1068" s="216" t="s">
        <v>228</v>
      </c>
    </row>
    <row r="1069" spans="2:51" s="13" customFormat="1" ht="11.25">
      <c r="B1069" s="195"/>
      <c r="C1069" s="196"/>
      <c r="D1069" s="197" t="s">
        <v>238</v>
      </c>
      <c r="E1069" s="198" t="s">
        <v>28</v>
      </c>
      <c r="F1069" s="199" t="s">
        <v>1306</v>
      </c>
      <c r="G1069" s="196"/>
      <c r="H1069" s="198" t="s">
        <v>28</v>
      </c>
      <c r="I1069" s="200"/>
      <c r="J1069" s="196"/>
      <c r="K1069" s="196"/>
      <c r="L1069" s="201"/>
      <c r="M1069" s="202"/>
      <c r="N1069" s="203"/>
      <c r="O1069" s="203"/>
      <c r="P1069" s="203"/>
      <c r="Q1069" s="203"/>
      <c r="R1069" s="203"/>
      <c r="S1069" s="203"/>
      <c r="T1069" s="204"/>
      <c r="AT1069" s="205" t="s">
        <v>238</v>
      </c>
      <c r="AU1069" s="205" t="s">
        <v>85</v>
      </c>
      <c r="AV1069" s="13" t="s">
        <v>82</v>
      </c>
      <c r="AW1069" s="13" t="s">
        <v>35</v>
      </c>
      <c r="AX1069" s="13" t="s">
        <v>74</v>
      </c>
      <c r="AY1069" s="205" t="s">
        <v>228</v>
      </c>
    </row>
    <row r="1070" spans="2:51" s="14" customFormat="1" ht="11.25">
      <c r="B1070" s="206"/>
      <c r="C1070" s="207"/>
      <c r="D1070" s="197" t="s">
        <v>238</v>
      </c>
      <c r="E1070" s="208" t="s">
        <v>28</v>
      </c>
      <c r="F1070" s="209" t="s">
        <v>1808</v>
      </c>
      <c r="G1070" s="207"/>
      <c r="H1070" s="210">
        <v>2</v>
      </c>
      <c r="I1070" s="211"/>
      <c r="J1070" s="207"/>
      <c r="K1070" s="207"/>
      <c r="L1070" s="212"/>
      <c r="M1070" s="213"/>
      <c r="N1070" s="214"/>
      <c r="O1070" s="214"/>
      <c r="P1070" s="214"/>
      <c r="Q1070" s="214"/>
      <c r="R1070" s="214"/>
      <c r="S1070" s="214"/>
      <c r="T1070" s="215"/>
      <c r="AT1070" s="216" t="s">
        <v>238</v>
      </c>
      <c r="AU1070" s="216" t="s">
        <v>85</v>
      </c>
      <c r="AV1070" s="14" t="s">
        <v>85</v>
      </c>
      <c r="AW1070" s="14" t="s">
        <v>35</v>
      </c>
      <c r="AX1070" s="14" t="s">
        <v>74</v>
      </c>
      <c r="AY1070" s="216" t="s">
        <v>228</v>
      </c>
    </row>
    <row r="1071" spans="2:51" s="15" customFormat="1" ht="11.25">
      <c r="B1071" s="217"/>
      <c r="C1071" s="218"/>
      <c r="D1071" s="197" t="s">
        <v>238</v>
      </c>
      <c r="E1071" s="219" t="s">
        <v>28</v>
      </c>
      <c r="F1071" s="220" t="s">
        <v>241</v>
      </c>
      <c r="G1071" s="218"/>
      <c r="H1071" s="221">
        <v>3</v>
      </c>
      <c r="I1071" s="222"/>
      <c r="J1071" s="218"/>
      <c r="K1071" s="218"/>
      <c r="L1071" s="223"/>
      <c r="M1071" s="224"/>
      <c r="N1071" s="225"/>
      <c r="O1071" s="225"/>
      <c r="P1071" s="225"/>
      <c r="Q1071" s="225"/>
      <c r="R1071" s="225"/>
      <c r="S1071" s="225"/>
      <c r="T1071" s="226"/>
      <c r="AT1071" s="227" t="s">
        <v>238</v>
      </c>
      <c r="AU1071" s="227" t="s">
        <v>85</v>
      </c>
      <c r="AV1071" s="15" t="s">
        <v>176</v>
      </c>
      <c r="AW1071" s="15" t="s">
        <v>35</v>
      </c>
      <c r="AX1071" s="15" t="s">
        <v>82</v>
      </c>
      <c r="AY1071" s="227" t="s">
        <v>228</v>
      </c>
    </row>
    <row r="1072" spans="1:65" s="2" customFormat="1" ht="44.25" customHeight="1">
      <c r="A1072" s="36"/>
      <c r="B1072" s="37"/>
      <c r="C1072" s="177" t="s">
        <v>1028</v>
      </c>
      <c r="D1072" s="177" t="s">
        <v>230</v>
      </c>
      <c r="E1072" s="178" t="s">
        <v>1897</v>
      </c>
      <c r="F1072" s="179" t="s">
        <v>1898</v>
      </c>
      <c r="G1072" s="180" t="s">
        <v>264</v>
      </c>
      <c r="H1072" s="181">
        <v>0.159</v>
      </c>
      <c r="I1072" s="182"/>
      <c r="J1072" s="183">
        <f>ROUND(I1072*H1072,2)</f>
        <v>0</v>
      </c>
      <c r="K1072" s="179" t="s">
        <v>234</v>
      </c>
      <c r="L1072" s="41"/>
      <c r="M1072" s="184" t="s">
        <v>28</v>
      </c>
      <c r="N1072" s="185" t="s">
        <v>45</v>
      </c>
      <c r="O1072" s="66"/>
      <c r="P1072" s="186">
        <f>O1072*H1072</f>
        <v>0</v>
      </c>
      <c r="Q1072" s="186">
        <v>0</v>
      </c>
      <c r="R1072" s="186">
        <f>Q1072*H1072</f>
        <v>0</v>
      </c>
      <c r="S1072" s="186">
        <v>0</v>
      </c>
      <c r="T1072" s="187">
        <f>S1072*H1072</f>
        <v>0</v>
      </c>
      <c r="U1072" s="36"/>
      <c r="V1072" s="36"/>
      <c r="W1072" s="36"/>
      <c r="X1072" s="36"/>
      <c r="Y1072" s="36"/>
      <c r="Z1072" s="36"/>
      <c r="AA1072" s="36"/>
      <c r="AB1072" s="36"/>
      <c r="AC1072" s="36"/>
      <c r="AD1072" s="36"/>
      <c r="AE1072" s="36"/>
      <c r="AR1072" s="188" t="s">
        <v>320</v>
      </c>
      <c r="AT1072" s="188" t="s">
        <v>230</v>
      </c>
      <c r="AU1072" s="188" t="s">
        <v>85</v>
      </c>
      <c r="AY1072" s="19" t="s">
        <v>228</v>
      </c>
      <c r="BE1072" s="189">
        <f>IF(N1072="základní",J1072,0)</f>
        <v>0</v>
      </c>
      <c r="BF1072" s="189">
        <f>IF(N1072="snížená",J1072,0)</f>
        <v>0</v>
      </c>
      <c r="BG1072" s="189">
        <f>IF(N1072="zákl. přenesená",J1072,0)</f>
        <v>0</v>
      </c>
      <c r="BH1072" s="189">
        <f>IF(N1072="sníž. přenesená",J1072,0)</f>
        <v>0</v>
      </c>
      <c r="BI1072" s="189">
        <f>IF(N1072="nulová",J1072,0)</f>
        <v>0</v>
      </c>
      <c r="BJ1072" s="19" t="s">
        <v>82</v>
      </c>
      <c r="BK1072" s="189">
        <f>ROUND(I1072*H1072,2)</f>
        <v>0</v>
      </c>
      <c r="BL1072" s="19" t="s">
        <v>320</v>
      </c>
      <c r="BM1072" s="188" t="s">
        <v>1899</v>
      </c>
    </row>
    <row r="1073" spans="1:47" s="2" customFormat="1" ht="11.25">
      <c r="A1073" s="36"/>
      <c r="B1073" s="37"/>
      <c r="C1073" s="38"/>
      <c r="D1073" s="190" t="s">
        <v>236</v>
      </c>
      <c r="E1073" s="38"/>
      <c r="F1073" s="191" t="s">
        <v>1900</v>
      </c>
      <c r="G1073" s="38"/>
      <c r="H1073" s="38"/>
      <c r="I1073" s="192"/>
      <c r="J1073" s="38"/>
      <c r="K1073" s="38"/>
      <c r="L1073" s="41"/>
      <c r="M1073" s="193"/>
      <c r="N1073" s="194"/>
      <c r="O1073" s="66"/>
      <c r="P1073" s="66"/>
      <c r="Q1073" s="66"/>
      <c r="R1073" s="66"/>
      <c r="S1073" s="66"/>
      <c r="T1073" s="67"/>
      <c r="U1073" s="36"/>
      <c r="V1073" s="36"/>
      <c r="W1073" s="36"/>
      <c r="X1073" s="36"/>
      <c r="Y1073" s="36"/>
      <c r="Z1073" s="36"/>
      <c r="AA1073" s="36"/>
      <c r="AB1073" s="36"/>
      <c r="AC1073" s="36"/>
      <c r="AD1073" s="36"/>
      <c r="AE1073" s="36"/>
      <c r="AT1073" s="19" t="s">
        <v>236</v>
      </c>
      <c r="AU1073" s="19" t="s">
        <v>85</v>
      </c>
    </row>
    <row r="1074" spans="2:51" s="14" customFormat="1" ht="11.25">
      <c r="B1074" s="206"/>
      <c r="C1074" s="207"/>
      <c r="D1074" s="197" t="s">
        <v>238</v>
      </c>
      <c r="E1074" s="208" t="s">
        <v>28</v>
      </c>
      <c r="F1074" s="209" t="s">
        <v>1901</v>
      </c>
      <c r="G1074" s="207"/>
      <c r="H1074" s="210">
        <v>0.143</v>
      </c>
      <c r="I1074" s="211"/>
      <c r="J1074" s="207"/>
      <c r="K1074" s="207"/>
      <c r="L1074" s="212"/>
      <c r="M1074" s="213"/>
      <c r="N1074" s="214"/>
      <c r="O1074" s="214"/>
      <c r="P1074" s="214"/>
      <c r="Q1074" s="214"/>
      <c r="R1074" s="214"/>
      <c r="S1074" s="214"/>
      <c r="T1074" s="215"/>
      <c r="AT1074" s="216" t="s">
        <v>238</v>
      </c>
      <c r="AU1074" s="216" t="s">
        <v>85</v>
      </c>
      <c r="AV1074" s="14" t="s">
        <v>85</v>
      </c>
      <c r="AW1074" s="14" t="s">
        <v>35</v>
      </c>
      <c r="AX1074" s="14" t="s">
        <v>74</v>
      </c>
      <c r="AY1074" s="216" t="s">
        <v>228</v>
      </c>
    </row>
    <row r="1075" spans="2:51" s="14" customFormat="1" ht="11.25">
      <c r="B1075" s="206"/>
      <c r="C1075" s="207"/>
      <c r="D1075" s="197" t="s">
        <v>238</v>
      </c>
      <c r="E1075" s="208" t="s">
        <v>28</v>
      </c>
      <c r="F1075" s="209" t="s">
        <v>1902</v>
      </c>
      <c r="G1075" s="207"/>
      <c r="H1075" s="210">
        <v>0.016</v>
      </c>
      <c r="I1075" s="211"/>
      <c r="J1075" s="207"/>
      <c r="K1075" s="207"/>
      <c r="L1075" s="212"/>
      <c r="M1075" s="213"/>
      <c r="N1075" s="214"/>
      <c r="O1075" s="214"/>
      <c r="P1075" s="214"/>
      <c r="Q1075" s="214"/>
      <c r="R1075" s="214"/>
      <c r="S1075" s="214"/>
      <c r="T1075" s="215"/>
      <c r="AT1075" s="216" t="s">
        <v>238</v>
      </c>
      <c r="AU1075" s="216" t="s">
        <v>85</v>
      </c>
      <c r="AV1075" s="14" t="s">
        <v>85</v>
      </c>
      <c r="AW1075" s="14" t="s">
        <v>35</v>
      </c>
      <c r="AX1075" s="14" t="s">
        <v>74</v>
      </c>
      <c r="AY1075" s="216" t="s">
        <v>228</v>
      </c>
    </row>
    <row r="1076" spans="2:51" s="15" customFormat="1" ht="11.25">
      <c r="B1076" s="217"/>
      <c r="C1076" s="218"/>
      <c r="D1076" s="197" t="s">
        <v>238</v>
      </c>
      <c r="E1076" s="219" t="s">
        <v>28</v>
      </c>
      <c r="F1076" s="220" t="s">
        <v>241</v>
      </c>
      <c r="G1076" s="218"/>
      <c r="H1076" s="221">
        <v>0.159</v>
      </c>
      <c r="I1076" s="222"/>
      <c r="J1076" s="218"/>
      <c r="K1076" s="218"/>
      <c r="L1076" s="223"/>
      <c r="M1076" s="224"/>
      <c r="N1076" s="225"/>
      <c r="O1076" s="225"/>
      <c r="P1076" s="225"/>
      <c r="Q1076" s="225"/>
      <c r="R1076" s="225"/>
      <c r="S1076" s="225"/>
      <c r="T1076" s="226"/>
      <c r="AT1076" s="227" t="s">
        <v>238</v>
      </c>
      <c r="AU1076" s="227" t="s">
        <v>85</v>
      </c>
      <c r="AV1076" s="15" t="s">
        <v>176</v>
      </c>
      <c r="AW1076" s="15" t="s">
        <v>35</v>
      </c>
      <c r="AX1076" s="15" t="s">
        <v>82</v>
      </c>
      <c r="AY1076" s="227" t="s">
        <v>228</v>
      </c>
    </row>
    <row r="1077" spans="1:65" s="2" customFormat="1" ht="24.2" customHeight="1">
      <c r="A1077" s="36"/>
      <c r="B1077" s="37"/>
      <c r="C1077" s="177" t="s">
        <v>1035</v>
      </c>
      <c r="D1077" s="177" t="s">
        <v>230</v>
      </c>
      <c r="E1077" s="178" t="s">
        <v>1903</v>
      </c>
      <c r="F1077" s="179" t="s">
        <v>1904</v>
      </c>
      <c r="G1077" s="180" t="s">
        <v>853</v>
      </c>
      <c r="H1077" s="181">
        <v>6</v>
      </c>
      <c r="I1077" s="182"/>
      <c r="J1077" s="183">
        <f>ROUND(I1077*H1077,2)</f>
        <v>0</v>
      </c>
      <c r="K1077" s="179" t="s">
        <v>234</v>
      </c>
      <c r="L1077" s="41"/>
      <c r="M1077" s="184" t="s">
        <v>28</v>
      </c>
      <c r="N1077" s="185" t="s">
        <v>45</v>
      </c>
      <c r="O1077" s="66"/>
      <c r="P1077" s="186">
        <f>O1077*H1077</f>
        <v>0</v>
      </c>
      <c r="Q1077" s="186">
        <v>9E-05</v>
      </c>
      <c r="R1077" s="186">
        <f>Q1077*H1077</f>
        <v>0.00054</v>
      </c>
      <c r="S1077" s="186">
        <v>0</v>
      </c>
      <c r="T1077" s="187">
        <f>S1077*H1077</f>
        <v>0</v>
      </c>
      <c r="U1077" s="36"/>
      <c r="V1077" s="36"/>
      <c r="W1077" s="36"/>
      <c r="X1077" s="36"/>
      <c r="Y1077" s="36"/>
      <c r="Z1077" s="36"/>
      <c r="AA1077" s="36"/>
      <c r="AB1077" s="36"/>
      <c r="AC1077" s="36"/>
      <c r="AD1077" s="36"/>
      <c r="AE1077" s="36"/>
      <c r="AR1077" s="188" t="s">
        <v>320</v>
      </c>
      <c r="AT1077" s="188" t="s">
        <v>230</v>
      </c>
      <c r="AU1077" s="188" t="s">
        <v>85</v>
      </c>
      <c r="AY1077" s="19" t="s">
        <v>228</v>
      </c>
      <c r="BE1077" s="189">
        <f>IF(N1077="základní",J1077,0)</f>
        <v>0</v>
      </c>
      <c r="BF1077" s="189">
        <f>IF(N1077="snížená",J1077,0)</f>
        <v>0</v>
      </c>
      <c r="BG1077" s="189">
        <f>IF(N1077="zákl. přenesená",J1077,0)</f>
        <v>0</v>
      </c>
      <c r="BH1077" s="189">
        <f>IF(N1077="sníž. přenesená",J1077,0)</f>
        <v>0</v>
      </c>
      <c r="BI1077" s="189">
        <f>IF(N1077="nulová",J1077,0)</f>
        <v>0</v>
      </c>
      <c r="BJ1077" s="19" t="s">
        <v>82</v>
      </c>
      <c r="BK1077" s="189">
        <f>ROUND(I1077*H1077,2)</f>
        <v>0</v>
      </c>
      <c r="BL1077" s="19" t="s">
        <v>320</v>
      </c>
      <c r="BM1077" s="188" t="s">
        <v>1905</v>
      </c>
    </row>
    <row r="1078" spans="1:47" s="2" customFormat="1" ht="11.25">
      <c r="A1078" s="36"/>
      <c r="B1078" s="37"/>
      <c r="C1078" s="38"/>
      <c r="D1078" s="190" t="s">
        <v>236</v>
      </c>
      <c r="E1078" s="38"/>
      <c r="F1078" s="191" t="s">
        <v>1906</v>
      </c>
      <c r="G1078" s="38"/>
      <c r="H1078" s="38"/>
      <c r="I1078" s="192"/>
      <c r="J1078" s="38"/>
      <c r="K1078" s="38"/>
      <c r="L1078" s="41"/>
      <c r="M1078" s="193"/>
      <c r="N1078" s="194"/>
      <c r="O1078" s="66"/>
      <c r="P1078" s="66"/>
      <c r="Q1078" s="66"/>
      <c r="R1078" s="66"/>
      <c r="S1078" s="66"/>
      <c r="T1078" s="67"/>
      <c r="U1078" s="36"/>
      <c r="V1078" s="36"/>
      <c r="W1078" s="36"/>
      <c r="X1078" s="36"/>
      <c r="Y1078" s="36"/>
      <c r="Z1078" s="36"/>
      <c r="AA1078" s="36"/>
      <c r="AB1078" s="36"/>
      <c r="AC1078" s="36"/>
      <c r="AD1078" s="36"/>
      <c r="AE1078" s="36"/>
      <c r="AT1078" s="19" t="s">
        <v>236</v>
      </c>
      <c r="AU1078" s="19" t="s">
        <v>85</v>
      </c>
    </row>
    <row r="1079" spans="2:51" s="13" customFormat="1" ht="11.25">
      <c r="B1079" s="195"/>
      <c r="C1079" s="196"/>
      <c r="D1079" s="197" t="s">
        <v>238</v>
      </c>
      <c r="E1079" s="198" t="s">
        <v>28</v>
      </c>
      <c r="F1079" s="199" t="s">
        <v>1304</v>
      </c>
      <c r="G1079" s="196"/>
      <c r="H1079" s="198" t="s">
        <v>28</v>
      </c>
      <c r="I1079" s="200"/>
      <c r="J1079" s="196"/>
      <c r="K1079" s="196"/>
      <c r="L1079" s="201"/>
      <c r="M1079" s="202"/>
      <c r="N1079" s="203"/>
      <c r="O1079" s="203"/>
      <c r="P1079" s="203"/>
      <c r="Q1079" s="203"/>
      <c r="R1079" s="203"/>
      <c r="S1079" s="203"/>
      <c r="T1079" s="204"/>
      <c r="AT1079" s="205" t="s">
        <v>238</v>
      </c>
      <c r="AU1079" s="205" t="s">
        <v>85</v>
      </c>
      <c r="AV1079" s="13" t="s">
        <v>82</v>
      </c>
      <c r="AW1079" s="13" t="s">
        <v>35</v>
      </c>
      <c r="AX1079" s="13" t="s">
        <v>74</v>
      </c>
      <c r="AY1079" s="205" t="s">
        <v>228</v>
      </c>
    </row>
    <row r="1080" spans="2:51" s="14" customFormat="1" ht="11.25">
      <c r="B1080" s="206"/>
      <c r="C1080" s="207"/>
      <c r="D1080" s="197" t="s">
        <v>238</v>
      </c>
      <c r="E1080" s="208" t="s">
        <v>28</v>
      </c>
      <c r="F1080" s="209" t="s">
        <v>1907</v>
      </c>
      <c r="G1080" s="207"/>
      <c r="H1080" s="210">
        <v>2</v>
      </c>
      <c r="I1080" s="211"/>
      <c r="J1080" s="207"/>
      <c r="K1080" s="207"/>
      <c r="L1080" s="212"/>
      <c r="M1080" s="213"/>
      <c r="N1080" s="214"/>
      <c r="O1080" s="214"/>
      <c r="P1080" s="214"/>
      <c r="Q1080" s="214"/>
      <c r="R1080" s="214"/>
      <c r="S1080" s="214"/>
      <c r="T1080" s="215"/>
      <c r="AT1080" s="216" t="s">
        <v>238</v>
      </c>
      <c r="AU1080" s="216" t="s">
        <v>85</v>
      </c>
      <c r="AV1080" s="14" t="s">
        <v>85</v>
      </c>
      <c r="AW1080" s="14" t="s">
        <v>35</v>
      </c>
      <c r="AX1080" s="14" t="s">
        <v>74</v>
      </c>
      <c r="AY1080" s="216" t="s">
        <v>228</v>
      </c>
    </row>
    <row r="1081" spans="2:51" s="13" customFormat="1" ht="11.25">
      <c r="B1081" s="195"/>
      <c r="C1081" s="196"/>
      <c r="D1081" s="197" t="s">
        <v>238</v>
      </c>
      <c r="E1081" s="198" t="s">
        <v>28</v>
      </c>
      <c r="F1081" s="199" t="s">
        <v>1306</v>
      </c>
      <c r="G1081" s="196"/>
      <c r="H1081" s="198" t="s">
        <v>28</v>
      </c>
      <c r="I1081" s="200"/>
      <c r="J1081" s="196"/>
      <c r="K1081" s="196"/>
      <c r="L1081" s="201"/>
      <c r="M1081" s="202"/>
      <c r="N1081" s="203"/>
      <c r="O1081" s="203"/>
      <c r="P1081" s="203"/>
      <c r="Q1081" s="203"/>
      <c r="R1081" s="203"/>
      <c r="S1081" s="203"/>
      <c r="T1081" s="204"/>
      <c r="AT1081" s="205" t="s">
        <v>238</v>
      </c>
      <c r="AU1081" s="205" t="s">
        <v>85</v>
      </c>
      <c r="AV1081" s="13" t="s">
        <v>82</v>
      </c>
      <c r="AW1081" s="13" t="s">
        <v>35</v>
      </c>
      <c r="AX1081" s="13" t="s">
        <v>74</v>
      </c>
      <c r="AY1081" s="205" t="s">
        <v>228</v>
      </c>
    </row>
    <row r="1082" spans="2:51" s="14" customFormat="1" ht="11.25">
      <c r="B1082" s="206"/>
      <c r="C1082" s="207"/>
      <c r="D1082" s="197" t="s">
        <v>238</v>
      </c>
      <c r="E1082" s="208" t="s">
        <v>28</v>
      </c>
      <c r="F1082" s="209" t="s">
        <v>1908</v>
      </c>
      <c r="G1082" s="207"/>
      <c r="H1082" s="210">
        <v>4</v>
      </c>
      <c r="I1082" s="211"/>
      <c r="J1082" s="207"/>
      <c r="K1082" s="207"/>
      <c r="L1082" s="212"/>
      <c r="M1082" s="213"/>
      <c r="N1082" s="214"/>
      <c r="O1082" s="214"/>
      <c r="P1082" s="214"/>
      <c r="Q1082" s="214"/>
      <c r="R1082" s="214"/>
      <c r="S1082" s="214"/>
      <c r="T1082" s="215"/>
      <c r="AT1082" s="216" t="s">
        <v>238</v>
      </c>
      <c r="AU1082" s="216" t="s">
        <v>85</v>
      </c>
      <c r="AV1082" s="14" t="s">
        <v>85</v>
      </c>
      <c r="AW1082" s="14" t="s">
        <v>35</v>
      </c>
      <c r="AX1082" s="14" t="s">
        <v>74</v>
      </c>
      <c r="AY1082" s="216" t="s">
        <v>228</v>
      </c>
    </row>
    <row r="1083" spans="2:51" s="15" customFormat="1" ht="11.25">
      <c r="B1083" s="217"/>
      <c r="C1083" s="218"/>
      <c r="D1083" s="197" t="s">
        <v>238</v>
      </c>
      <c r="E1083" s="219" t="s">
        <v>28</v>
      </c>
      <c r="F1083" s="220" t="s">
        <v>241</v>
      </c>
      <c r="G1083" s="218"/>
      <c r="H1083" s="221">
        <v>6</v>
      </c>
      <c r="I1083" s="222"/>
      <c r="J1083" s="218"/>
      <c r="K1083" s="218"/>
      <c r="L1083" s="223"/>
      <c r="M1083" s="224"/>
      <c r="N1083" s="225"/>
      <c r="O1083" s="225"/>
      <c r="P1083" s="225"/>
      <c r="Q1083" s="225"/>
      <c r="R1083" s="225"/>
      <c r="S1083" s="225"/>
      <c r="T1083" s="226"/>
      <c r="AT1083" s="227" t="s">
        <v>238</v>
      </c>
      <c r="AU1083" s="227" t="s">
        <v>85</v>
      </c>
      <c r="AV1083" s="15" t="s">
        <v>176</v>
      </c>
      <c r="AW1083" s="15" t="s">
        <v>35</v>
      </c>
      <c r="AX1083" s="15" t="s">
        <v>82</v>
      </c>
      <c r="AY1083" s="227" t="s">
        <v>228</v>
      </c>
    </row>
    <row r="1084" spans="1:65" s="2" customFormat="1" ht="16.5" customHeight="1">
      <c r="A1084" s="36"/>
      <c r="B1084" s="37"/>
      <c r="C1084" s="228" t="s">
        <v>1039</v>
      </c>
      <c r="D1084" s="228" t="s">
        <v>395</v>
      </c>
      <c r="E1084" s="229" t="s">
        <v>1909</v>
      </c>
      <c r="F1084" s="230" t="s">
        <v>1910</v>
      </c>
      <c r="G1084" s="231" t="s">
        <v>283</v>
      </c>
      <c r="H1084" s="232">
        <v>6</v>
      </c>
      <c r="I1084" s="233"/>
      <c r="J1084" s="234">
        <f>ROUND(I1084*H1084,2)</f>
        <v>0</v>
      </c>
      <c r="K1084" s="230" t="s">
        <v>28</v>
      </c>
      <c r="L1084" s="235"/>
      <c r="M1084" s="236" t="s">
        <v>28</v>
      </c>
      <c r="N1084" s="237" t="s">
        <v>45</v>
      </c>
      <c r="O1084" s="66"/>
      <c r="P1084" s="186">
        <f>O1084*H1084</f>
        <v>0</v>
      </c>
      <c r="Q1084" s="186">
        <v>0</v>
      </c>
      <c r="R1084" s="186">
        <f>Q1084*H1084</f>
        <v>0</v>
      </c>
      <c r="S1084" s="186">
        <v>0</v>
      </c>
      <c r="T1084" s="187">
        <f>S1084*H1084</f>
        <v>0</v>
      </c>
      <c r="U1084" s="36"/>
      <c r="V1084" s="36"/>
      <c r="W1084" s="36"/>
      <c r="X1084" s="36"/>
      <c r="Y1084" s="36"/>
      <c r="Z1084" s="36"/>
      <c r="AA1084" s="36"/>
      <c r="AB1084" s="36"/>
      <c r="AC1084" s="36"/>
      <c r="AD1084" s="36"/>
      <c r="AE1084" s="36"/>
      <c r="AR1084" s="188" t="s">
        <v>420</v>
      </c>
      <c r="AT1084" s="188" t="s">
        <v>395</v>
      </c>
      <c r="AU1084" s="188" t="s">
        <v>85</v>
      </c>
      <c r="AY1084" s="19" t="s">
        <v>228</v>
      </c>
      <c r="BE1084" s="189">
        <f>IF(N1084="základní",J1084,0)</f>
        <v>0</v>
      </c>
      <c r="BF1084" s="189">
        <f>IF(N1084="snížená",J1084,0)</f>
        <v>0</v>
      </c>
      <c r="BG1084" s="189">
        <f>IF(N1084="zákl. přenesená",J1084,0)</f>
        <v>0</v>
      </c>
      <c r="BH1084" s="189">
        <f>IF(N1084="sníž. přenesená",J1084,0)</f>
        <v>0</v>
      </c>
      <c r="BI1084" s="189">
        <f>IF(N1084="nulová",J1084,0)</f>
        <v>0</v>
      </c>
      <c r="BJ1084" s="19" t="s">
        <v>82</v>
      </c>
      <c r="BK1084" s="189">
        <f>ROUND(I1084*H1084,2)</f>
        <v>0</v>
      </c>
      <c r="BL1084" s="19" t="s">
        <v>320</v>
      </c>
      <c r="BM1084" s="188" t="s">
        <v>1911</v>
      </c>
    </row>
    <row r="1085" spans="2:51" s="13" customFormat="1" ht="11.25">
      <c r="B1085" s="195"/>
      <c r="C1085" s="196"/>
      <c r="D1085" s="197" t="s">
        <v>238</v>
      </c>
      <c r="E1085" s="198" t="s">
        <v>28</v>
      </c>
      <c r="F1085" s="199" t="s">
        <v>1304</v>
      </c>
      <c r="G1085" s="196"/>
      <c r="H1085" s="198" t="s">
        <v>28</v>
      </c>
      <c r="I1085" s="200"/>
      <c r="J1085" s="196"/>
      <c r="K1085" s="196"/>
      <c r="L1085" s="201"/>
      <c r="M1085" s="202"/>
      <c r="N1085" s="203"/>
      <c r="O1085" s="203"/>
      <c r="P1085" s="203"/>
      <c r="Q1085" s="203"/>
      <c r="R1085" s="203"/>
      <c r="S1085" s="203"/>
      <c r="T1085" s="204"/>
      <c r="AT1085" s="205" t="s">
        <v>238</v>
      </c>
      <c r="AU1085" s="205" t="s">
        <v>85</v>
      </c>
      <c r="AV1085" s="13" t="s">
        <v>82</v>
      </c>
      <c r="AW1085" s="13" t="s">
        <v>35</v>
      </c>
      <c r="AX1085" s="13" t="s">
        <v>74</v>
      </c>
      <c r="AY1085" s="205" t="s">
        <v>228</v>
      </c>
    </row>
    <row r="1086" spans="2:51" s="14" customFormat="1" ht="11.25">
      <c r="B1086" s="206"/>
      <c r="C1086" s="207"/>
      <c r="D1086" s="197" t="s">
        <v>238</v>
      </c>
      <c r="E1086" s="208" t="s">
        <v>28</v>
      </c>
      <c r="F1086" s="209" t="s">
        <v>1907</v>
      </c>
      <c r="G1086" s="207"/>
      <c r="H1086" s="210">
        <v>2</v>
      </c>
      <c r="I1086" s="211"/>
      <c r="J1086" s="207"/>
      <c r="K1086" s="207"/>
      <c r="L1086" s="212"/>
      <c r="M1086" s="213"/>
      <c r="N1086" s="214"/>
      <c r="O1086" s="214"/>
      <c r="P1086" s="214"/>
      <c r="Q1086" s="214"/>
      <c r="R1086" s="214"/>
      <c r="S1086" s="214"/>
      <c r="T1086" s="215"/>
      <c r="AT1086" s="216" t="s">
        <v>238</v>
      </c>
      <c r="AU1086" s="216" t="s">
        <v>85</v>
      </c>
      <c r="AV1086" s="14" t="s">
        <v>85</v>
      </c>
      <c r="AW1086" s="14" t="s">
        <v>35</v>
      </c>
      <c r="AX1086" s="14" t="s">
        <v>74</v>
      </c>
      <c r="AY1086" s="216" t="s">
        <v>228</v>
      </c>
    </row>
    <row r="1087" spans="2:51" s="13" customFormat="1" ht="11.25">
      <c r="B1087" s="195"/>
      <c r="C1087" s="196"/>
      <c r="D1087" s="197" t="s">
        <v>238</v>
      </c>
      <c r="E1087" s="198" t="s">
        <v>28</v>
      </c>
      <c r="F1087" s="199" t="s">
        <v>1306</v>
      </c>
      <c r="G1087" s="196"/>
      <c r="H1087" s="198" t="s">
        <v>28</v>
      </c>
      <c r="I1087" s="200"/>
      <c r="J1087" s="196"/>
      <c r="K1087" s="196"/>
      <c r="L1087" s="201"/>
      <c r="M1087" s="202"/>
      <c r="N1087" s="203"/>
      <c r="O1087" s="203"/>
      <c r="P1087" s="203"/>
      <c r="Q1087" s="203"/>
      <c r="R1087" s="203"/>
      <c r="S1087" s="203"/>
      <c r="T1087" s="204"/>
      <c r="AT1087" s="205" t="s">
        <v>238</v>
      </c>
      <c r="AU1087" s="205" t="s">
        <v>85</v>
      </c>
      <c r="AV1087" s="13" t="s">
        <v>82</v>
      </c>
      <c r="AW1087" s="13" t="s">
        <v>35</v>
      </c>
      <c r="AX1087" s="13" t="s">
        <v>74</v>
      </c>
      <c r="AY1087" s="205" t="s">
        <v>228</v>
      </c>
    </row>
    <row r="1088" spans="2:51" s="14" customFormat="1" ht="11.25">
      <c r="B1088" s="206"/>
      <c r="C1088" s="207"/>
      <c r="D1088" s="197" t="s">
        <v>238</v>
      </c>
      <c r="E1088" s="208" t="s">
        <v>28</v>
      </c>
      <c r="F1088" s="209" t="s">
        <v>1908</v>
      </c>
      <c r="G1088" s="207"/>
      <c r="H1088" s="210">
        <v>4</v>
      </c>
      <c r="I1088" s="211"/>
      <c r="J1088" s="207"/>
      <c r="K1088" s="207"/>
      <c r="L1088" s="212"/>
      <c r="M1088" s="213"/>
      <c r="N1088" s="214"/>
      <c r="O1088" s="214"/>
      <c r="P1088" s="214"/>
      <c r="Q1088" s="214"/>
      <c r="R1088" s="214"/>
      <c r="S1088" s="214"/>
      <c r="T1088" s="215"/>
      <c r="AT1088" s="216" t="s">
        <v>238</v>
      </c>
      <c r="AU1088" s="216" t="s">
        <v>85</v>
      </c>
      <c r="AV1088" s="14" t="s">
        <v>85</v>
      </c>
      <c r="AW1088" s="14" t="s">
        <v>35</v>
      </c>
      <c r="AX1088" s="14" t="s">
        <v>74</v>
      </c>
      <c r="AY1088" s="216" t="s">
        <v>228</v>
      </c>
    </row>
    <row r="1089" spans="2:51" s="15" customFormat="1" ht="11.25">
      <c r="B1089" s="217"/>
      <c r="C1089" s="218"/>
      <c r="D1089" s="197" t="s">
        <v>238</v>
      </c>
      <c r="E1089" s="219" t="s">
        <v>28</v>
      </c>
      <c r="F1089" s="220" t="s">
        <v>241</v>
      </c>
      <c r="G1089" s="218"/>
      <c r="H1089" s="221">
        <v>6</v>
      </c>
      <c r="I1089" s="222"/>
      <c r="J1089" s="218"/>
      <c r="K1089" s="218"/>
      <c r="L1089" s="223"/>
      <c r="M1089" s="224"/>
      <c r="N1089" s="225"/>
      <c r="O1089" s="225"/>
      <c r="P1089" s="225"/>
      <c r="Q1089" s="225"/>
      <c r="R1089" s="225"/>
      <c r="S1089" s="225"/>
      <c r="T1089" s="226"/>
      <c r="AT1089" s="227" t="s">
        <v>238</v>
      </c>
      <c r="AU1089" s="227" t="s">
        <v>85</v>
      </c>
      <c r="AV1089" s="15" t="s">
        <v>176</v>
      </c>
      <c r="AW1089" s="15" t="s">
        <v>35</v>
      </c>
      <c r="AX1089" s="15" t="s">
        <v>82</v>
      </c>
      <c r="AY1089" s="227" t="s">
        <v>228</v>
      </c>
    </row>
    <row r="1090" spans="1:65" s="2" customFormat="1" ht="16.5" customHeight="1">
      <c r="A1090" s="36"/>
      <c r="B1090" s="37"/>
      <c r="C1090" s="177" t="s">
        <v>1043</v>
      </c>
      <c r="D1090" s="177" t="s">
        <v>230</v>
      </c>
      <c r="E1090" s="178" t="s">
        <v>1912</v>
      </c>
      <c r="F1090" s="179" t="s">
        <v>1913</v>
      </c>
      <c r="G1090" s="180" t="s">
        <v>853</v>
      </c>
      <c r="H1090" s="181">
        <v>3</v>
      </c>
      <c r="I1090" s="182"/>
      <c r="J1090" s="183">
        <f>ROUND(I1090*H1090,2)</f>
        <v>0</v>
      </c>
      <c r="K1090" s="179" t="s">
        <v>234</v>
      </c>
      <c r="L1090" s="41"/>
      <c r="M1090" s="184" t="s">
        <v>28</v>
      </c>
      <c r="N1090" s="185" t="s">
        <v>45</v>
      </c>
      <c r="O1090" s="66"/>
      <c r="P1090" s="186">
        <f>O1090*H1090</f>
        <v>0</v>
      </c>
      <c r="Q1090" s="186">
        <v>0</v>
      </c>
      <c r="R1090" s="186">
        <f>Q1090*H1090</f>
        <v>0</v>
      </c>
      <c r="S1090" s="186">
        <v>0.00156</v>
      </c>
      <c r="T1090" s="187">
        <f>S1090*H1090</f>
        <v>0.00468</v>
      </c>
      <c r="U1090" s="36"/>
      <c r="V1090" s="36"/>
      <c r="W1090" s="36"/>
      <c r="X1090" s="36"/>
      <c r="Y1090" s="36"/>
      <c r="Z1090" s="36"/>
      <c r="AA1090" s="36"/>
      <c r="AB1090" s="36"/>
      <c r="AC1090" s="36"/>
      <c r="AD1090" s="36"/>
      <c r="AE1090" s="36"/>
      <c r="AR1090" s="188" t="s">
        <v>320</v>
      </c>
      <c r="AT1090" s="188" t="s">
        <v>230</v>
      </c>
      <c r="AU1090" s="188" t="s">
        <v>85</v>
      </c>
      <c r="AY1090" s="19" t="s">
        <v>228</v>
      </c>
      <c r="BE1090" s="189">
        <f>IF(N1090="základní",J1090,0)</f>
        <v>0</v>
      </c>
      <c r="BF1090" s="189">
        <f>IF(N1090="snížená",J1090,0)</f>
        <v>0</v>
      </c>
      <c r="BG1090" s="189">
        <f>IF(N1090="zákl. přenesená",J1090,0)</f>
        <v>0</v>
      </c>
      <c r="BH1090" s="189">
        <f>IF(N1090="sníž. přenesená",J1090,0)</f>
        <v>0</v>
      </c>
      <c r="BI1090" s="189">
        <f>IF(N1090="nulová",J1090,0)</f>
        <v>0</v>
      </c>
      <c r="BJ1090" s="19" t="s">
        <v>82</v>
      </c>
      <c r="BK1090" s="189">
        <f>ROUND(I1090*H1090,2)</f>
        <v>0</v>
      </c>
      <c r="BL1090" s="19" t="s">
        <v>320</v>
      </c>
      <c r="BM1090" s="188" t="s">
        <v>1914</v>
      </c>
    </row>
    <row r="1091" spans="1:47" s="2" customFormat="1" ht="11.25">
      <c r="A1091" s="36"/>
      <c r="B1091" s="37"/>
      <c r="C1091" s="38"/>
      <c r="D1091" s="190" t="s">
        <v>236</v>
      </c>
      <c r="E1091" s="38"/>
      <c r="F1091" s="191" t="s">
        <v>1915</v>
      </c>
      <c r="G1091" s="38"/>
      <c r="H1091" s="38"/>
      <c r="I1091" s="192"/>
      <c r="J1091" s="38"/>
      <c r="K1091" s="38"/>
      <c r="L1091" s="41"/>
      <c r="M1091" s="193"/>
      <c r="N1091" s="194"/>
      <c r="O1091" s="66"/>
      <c r="P1091" s="66"/>
      <c r="Q1091" s="66"/>
      <c r="R1091" s="66"/>
      <c r="S1091" s="66"/>
      <c r="T1091" s="67"/>
      <c r="U1091" s="36"/>
      <c r="V1091" s="36"/>
      <c r="W1091" s="36"/>
      <c r="X1091" s="36"/>
      <c r="Y1091" s="36"/>
      <c r="Z1091" s="36"/>
      <c r="AA1091" s="36"/>
      <c r="AB1091" s="36"/>
      <c r="AC1091" s="36"/>
      <c r="AD1091" s="36"/>
      <c r="AE1091" s="36"/>
      <c r="AT1091" s="19" t="s">
        <v>236</v>
      </c>
      <c r="AU1091" s="19" t="s">
        <v>85</v>
      </c>
    </row>
    <row r="1092" spans="2:51" s="13" customFormat="1" ht="11.25">
      <c r="B1092" s="195"/>
      <c r="C1092" s="196"/>
      <c r="D1092" s="197" t="s">
        <v>238</v>
      </c>
      <c r="E1092" s="198" t="s">
        <v>28</v>
      </c>
      <c r="F1092" s="199" t="s">
        <v>1300</v>
      </c>
      <c r="G1092" s="196"/>
      <c r="H1092" s="198" t="s">
        <v>28</v>
      </c>
      <c r="I1092" s="200"/>
      <c r="J1092" s="196"/>
      <c r="K1092" s="196"/>
      <c r="L1092" s="201"/>
      <c r="M1092" s="202"/>
      <c r="N1092" s="203"/>
      <c r="O1092" s="203"/>
      <c r="P1092" s="203"/>
      <c r="Q1092" s="203"/>
      <c r="R1092" s="203"/>
      <c r="S1092" s="203"/>
      <c r="T1092" s="204"/>
      <c r="AT1092" s="205" t="s">
        <v>238</v>
      </c>
      <c r="AU1092" s="205" t="s">
        <v>85</v>
      </c>
      <c r="AV1092" s="13" t="s">
        <v>82</v>
      </c>
      <c r="AW1092" s="13" t="s">
        <v>35</v>
      </c>
      <c r="AX1092" s="13" t="s">
        <v>74</v>
      </c>
      <c r="AY1092" s="205" t="s">
        <v>228</v>
      </c>
    </row>
    <row r="1093" spans="2:51" s="13" customFormat="1" ht="11.25">
      <c r="B1093" s="195"/>
      <c r="C1093" s="196"/>
      <c r="D1093" s="197" t="s">
        <v>238</v>
      </c>
      <c r="E1093" s="198" t="s">
        <v>28</v>
      </c>
      <c r="F1093" s="199" t="s">
        <v>1916</v>
      </c>
      <c r="G1093" s="196"/>
      <c r="H1093" s="198" t="s">
        <v>28</v>
      </c>
      <c r="I1093" s="200"/>
      <c r="J1093" s="196"/>
      <c r="K1093" s="196"/>
      <c r="L1093" s="201"/>
      <c r="M1093" s="202"/>
      <c r="N1093" s="203"/>
      <c r="O1093" s="203"/>
      <c r="P1093" s="203"/>
      <c r="Q1093" s="203"/>
      <c r="R1093" s="203"/>
      <c r="S1093" s="203"/>
      <c r="T1093" s="204"/>
      <c r="AT1093" s="205" t="s">
        <v>238</v>
      </c>
      <c r="AU1093" s="205" t="s">
        <v>85</v>
      </c>
      <c r="AV1093" s="13" t="s">
        <v>82</v>
      </c>
      <c r="AW1093" s="13" t="s">
        <v>35</v>
      </c>
      <c r="AX1093" s="13" t="s">
        <v>74</v>
      </c>
      <c r="AY1093" s="205" t="s">
        <v>228</v>
      </c>
    </row>
    <row r="1094" spans="2:51" s="14" customFormat="1" ht="11.25">
      <c r="B1094" s="206"/>
      <c r="C1094" s="207"/>
      <c r="D1094" s="197" t="s">
        <v>238</v>
      </c>
      <c r="E1094" s="208" t="s">
        <v>28</v>
      </c>
      <c r="F1094" s="209" t="s">
        <v>85</v>
      </c>
      <c r="G1094" s="207"/>
      <c r="H1094" s="210">
        <v>2</v>
      </c>
      <c r="I1094" s="211"/>
      <c r="J1094" s="207"/>
      <c r="K1094" s="207"/>
      <c r="L1094" s="212"/>
      <c r="M1094" s="213"/>
      <c r="N1094" s="214"/>
      <c r="O1094" s="214"/>
      <c r="P1094" s="214"/>
      <c r="Q1094" s="214"/>
      <c r="R1094" s="214"/>
      <c r="S1094" s="214"/>
      <c r="T1094" s="215"/>
      <c r="AT1094" s="216" t="s">
        <v>238</v>
      </c>
      <c r="AU1094" s="216" t="s">
        <v>85</v>
      </c>
      <c r="AV1094" s="14" t="s">
        <v>85</v>
      </c>
      <c r="AW1094" s="14" t="s">
        <v>35</v>
      </c>
      <c r="AX1094" s="14" t="s">
        <v>74</v>
      </c>
      <c r="AY1094" s="216" t="s">
        <v>228</v>
      </c>
    </row>
    <row r="1095" spans="2:51" s="13" customFormat="1" ht="11.25">
      <c r="B1095" s="195"/>
      <c r="C1095" s="196"/>
      <c r="D1095" s="197" t="s">
        <v>238</v>
      </c>
      <c r="E1095" s="198" t="s">
        <v>28</v>
      </c>
      <c r="F1095" s="199" t="s">
        <v>1306</v>
      </c>
      <c r="G1095" s="196"/>
      <c r="H1095" s="198" t="s">
        <v>28</v>
      </c>
      <c r="I1095" s="200"/>
      <c r="J1095" s="196"/>
      <c r="K1095" s="196"/>
      <c r="L1095" s="201"/>
      <c r="M1095" s="202"/>
      <c r="N1095" s="203"/>
      <c r="O1095" s="203"/>
      <c r="P1095" s="203"/>
      <c r="Q1095" s="203"/>
      <c r="R1095" s="203"/>
      <c r="S1095" s="203"/>
      <c r="T1095" s="204"/>
      <c r="AT1095" s="205" t="s">
        <v>238</v>
      </c>
      <c r="AU1095" s="205" t="s">
        <v>85</v>
      </c>
      <c r="AV1095" s="13" t="s">
        <v>82</v>
      </c>
      <c r="AW1095" s="13" t="s">
        <v>35</v>
      </c>
      <c r="AX1095" s="13" t="s">
        <v>74</v>
      </c>
      <c r="AY1095" s="205" t="s">
        <v>228</v>
      </c>
    </row>
    <row r="1096" spans="2:51" s="14" customFormat="1" ht="11.25">
      <c r="B1096" s="206"/>
      <c r="C1096" s="207"/>
      <c r="D1096" s="197" t="s">
        <v>238</v>
      </c>
      <c r="E1096" s="208" t="s">
        <v>28</v>
      </c>
      <c r="F1096" s="209" t="s">
        <v>82</v>
      </c>
      <c r="G1096" s="207"/>
      <c r="H1096" s="210">
        <v>1</v>
      </c>
      <c r="I1096" s="211"/>
      <c r="J1096" s="207"/>
      <c r="K1096" s="207"/>
      <c r="L1096" s="212"/>
      <c r="M1096" s="213"/>
      <c r="N1096" s="214"/>
      <c r="O1096" s="214"/>
      <c r="P1096" s="214"/>
      <c r="Q1096" s="214"/>
      <c r="R1096" s="214"/>
      <c r="S1096" s="214"/>
      <c r="T1096" s="215"/>
      <c r="AT1096" s="216" t="s">
        <v>238</v>
      </c>
      <c r="AU1096" s="216" t="s">
        <v>85</v>
      </c>
      <c r="AV1096" s="14" t="s">
        <v>85</v>
      </c>
      <c r="AW1096" s="14" t="s">
        <v>35</v>
      </c>
      <c r="AX1096" s="14" t="s">
        <v>74</v>
      </c>
      <c r="AY1096" s="216" t="s">
        <v>228</v>
      </c>
    </row>
    <row r="1097" spans="2:51" s="15" customFormat="1" ht="11.25">
      <c r="B1097" s="217"/>
      <c r="C1097" s="218"/>
      <c r="D1097" s="197" t="s">
        <v>238</v>
      </c>
      <c r="E1097" s="219" t="s">
        <v>28</v>
      </c>
      <c r="F1097" s="220" t="s">
        <v>241</v>
      </c>
      <c r="G1097" s="218"/>
      <c r="H1097" s="221">
        <v>3</v>
      </c>
      <c r="I1097" s="222"/>
      <c r="J1097" s="218"/>
      <c r="K1097" s="218"/>
      <c r="L1097" s="223"/>
      <c r="M1097" s="224"/>
      <c r="N1097" s="225"/>
      <c r="O1097" s="225"/>
      <c r="P1097" s="225"/>
      <c r="Q1097" s="225"/>
      <c r="R1097" s="225"/>
      <c r="S1097" s="225"/>
      <c r="T1097" s="226"/>
      <c r="AT1097" s="227" t="s">
        <v>238</v>
      </c>
      <c r="AU1097" s="227" t="s">
        <v>85</v>
      </c>
      <c r="AV1097" s="15" t="s">
        <v>176</v>
      </c>
      <c r="AW1097" s="15" t="s">
        <v>35</v>
      </c>
      <c r="AX1097" s="15" t="s">
        <v>82</v>
      </c>
      <c r="AY1097" s="227" t="s">
        <v>228</v>
      </c>
    </row>
    <row r="1098" spans="1:65" s="2" customFormat="1" ht="16.5" customHeight="1">
      <c r="A1098" s="36"/>
      <c r="B1098" s="37"/>
      <c r="C1098" s="177" t="s">
        <v>1048</v>
      </c>
      <c r="D1098" s="177" t="s">
        <v>230</v>
      </c>
      <c r="E1098" s="178" t="s">
        <v>1917</v>
      </c>
      <c r="F1098" s="179" t="s">
        <v>1918</v>
      </c>
      <c r="G1098" s="180" t="s">
        <v>853</v>
      </c>
      <c r="H1098" s="181">
        <v>2</v>
      </c>
      <c r="I1098" s="182"/>
      <c r="J1098" s="183">
        <f>ROUND(I1098*H1098,2)</f>
        <v>0</v>
      </c>
      <c r="K1098" s="179" t="s">
        <v>234</v>
      </c>
      <c r="L1098" s="41"/>
      <c r="M1098" s="184" t="s">
        <v>28</v>
      </c>
      <c r="N1098" s="185" t="s">
        <v>45</v>
      </c>
      <c r="O1098" s="66"/>
      <c r="P1098" s="186">
        <f>O1098*H1098</f>
        <v>0</v>
      </c>
      <c r="Q1098" s="186">
        <v>0</v>
      </c>
      <c r="R1098" s="186">
        <f>Q1098*H1098</f>
        <v>0</v>
      </c>
      <c r="S1098" s="186">
        <v>0.00086</v>
      </c>
      <c r="T1098" s="187">
        <f>S1098*H1098</f>
        <v>0.00172</v>
      </c>
      <c r="U1098" s="36"/>
      <c r="V1098" s="36"/>
      <c r="W1098" s="36"/>
      <c r="X1098" s="36"/>
      <c r="Y1098" s="36"/>
      <c r="Z1098" s="36"/>
      <c r="AA1098" s="36"/>
      <c r="AB1098" s="36"/>
      <c r="AC1098" s="36"/>
      <c r="AD1098" s="36"/>
      <c r="AE1098" s="36"/>
      <c r="AR1098" s="188" t="s">
        <v>320</v>
      </c>
      <c r="AT1098" s="188" t="s">
        <v>230</v>
      </c>
      <c r="AU1098" s="188" t="s">
        <v>85</v>
      </c>
      <c r="AY1098" s="19" t="s">
        <v>228</v>
      </c>
      <c r="BE1098" s="189">
        <f>IF(N1098="základní",J1098,0)</f>
        <v>0</v>
      </c>
      <c r="BF1098" s="189">
        <f>IF(N1098="snížená",J1098,0)</f>
        <v>0</v>
      </c>
      <c r="BG1098" s="189">
        <f>IF(N1098="zákl. přenesená",J1098,0)</f>
        <v>0</v>
      </c>
      <c r="BH1098" s="189">
        <f>IF(N1098="sníž. přenesená",J1098,0)</f>
        <v>0</v>
      </c>
      <c r="BI1098" s="189">
        <f>IF(N1098="nulová",J1098,0)</f>
        <v>0</v>
      </c>
      <c r="BJ1098" s="19" t="s">
        <v>82</v>
      </c>
      <c r="BK1098" s="189">
        <f>ROUND(I1098*H1098,2)</f>
        <v>0</v>
      </c>
      <c r="BL1098" s="19" t="s">
        <v>320</v>
      </c>
      <c r="BM1098" s="188" t="s">
        <v>1919</v>
      </c>
    </row>
    <row r="1099" spans="1:47" s="2" customFormat="1" ht="11.25">
      <c r="A1099" s="36"/>
      <c r="B1099" s="37"/>
      <c r="C1099" s="38"/>
      <c r="D1099" s="190" t="s">
        <v>236</v>
      </c>
      <c r="E1099" s="38"/>
      <c r="F1099" s="191" t="s">
        <v>1920</v>
      </c>
      <c r="G1099" s="38"/>
      <c r="H1099" s="38"/>
      <c r="I1099" s="192"/>
      <c r="J1099" s="38"/>
      <c r="K1099" s="38"/>
      <c r="L1099" s="41"/>
      <c r="M1099" s="193"/>
      <c r="N1099" s="194"/>
      <c r="O1099" s="66"/>
      <c r="P1099" s="66"/>
      <c r="Q1099" s="66"/>
      <c r="R1099" s="66"/>
      <c r="S1099" s="66"/>
      <c r="T1099" s="67"/>
      <c r="U1099" s="36"/>
      <c r="V1099" s="36"/>
      <c r="W1099" s="36"/>
      <c r="X1099" s="36"/>
      <c r="Y1099" s="36"/>
      <c r="Z1099" s="36"/>
      <c r="AA1099" s="36"/>
      <c r="AB1099" s="36"/>
      <c r="AC1099" s="36"/>
      <c r="AD1099" s="36"/>
      <c r="AE1099" s="36"/>
      <c r="AT1099" s="19" t="s">
        <v>236</v>
      </c>
      <c r="AU1099" s="19" t="s">
        <v>85</v>
      </c>
    </row>
    <row r="1100" spans="2:51" s="13" customFormat="1" ht="11.25">
      <c r="B1100" s="195"/>
      <c r="C1100" s="196"/>
      <c r="D1100" s="197" t="s">
        <v>238</v>
      </c>
      <c r="E1100" s="198" t="s">
        <v>28</v>
      </c>
      <c r="F1100" s="199" t="s">
        <v>1304</v>
      </c>
      <c r="G1100" s="196"/>
      <c r="H1100" s="198" t="s">
        <v>28</v>
      </c>
      <c r="I1100" s="200"/>
      <c r="J1100" s="196"/>
      <c r="K1100" s="196"/>
      <c r="L1100" s="201"/>
      <c r="M1100" s="202"/>
      <c r="N1100" s="203"/>
      <c r="O1100" s="203"/>
      <c r="P1100" s="203"/>
      <c r="Q1100" s="203"/>
      <c r="R1100" s="203"/>
      <c r="S1100" s="203"/>
      <c r="T1100" s="204"/>
      <c r="AT1100" s="205" t="s">
        <v>238</v>
      </c>
      <c r="AU1100" s="205" t="s">
        <v>85</v>
      </c>
      <c r="AV1100" s="13" t="s">
        <v>82</v>
      </c>
      <c r="AW1100" s="13" t="s">
        <v>35</v>
      </c>
      <c r="AX1100" s="13" t="s">
        <v>74</v>
      </c>
      <c r="AY1100" s="205" t="s">
        <v>228</v>
      </c>
    </row>
    <row r="1101" spans="2:51" s="14" customFormat="1" ht="11.25">
      <c r="B1101" s="206"/>
      <c r="C1101" s="207"/>
      <c r="D1101" s="197" t="s">
        <v>238</v>
      </c>
      <c r="E1101" s="208" t="s">
        <v>28</v>
      </c>
      <c r="F1101" s="209" t="s">
        <v>82</v>
      </c>
      <c r="G1101" s="207"/>
      <c r="H1101" s="210">
        <v>1</v>
      </c>
      <c r="I1101" s="211"/>
      <c r="J1101" s="207"/>
      <c r="K1101" s="207"/>
      <c r="L1101" s="212"/>
      <c r="M1101" s="213"/>
      <c r="N1101" s="214"/>
      <c r="O1101" s="214"/>
      <c r="P1101" s="214"/>
      <c r="Q1101" s="214"/>
      <c r="R1101" s="214"/>
      <c r="S1101" s="214"/>
      <c r="T1101" s="215"/>
      <c r="AT1101" s="216" t="s">
        <v>238</v>
      </c>
      <c r="AU1101" s="216" t="s">
        <v>85</v>
      </c>
      <c r="AV1101" s="14" t="s">
        <v>85</v>
      </c>
      <c r="AW1101" s="14" t="s">
        <v>35</v>
      </c>
      <c r="AX1101" s="14" t="s">
        <v>74</v>
      </c>
      <c r="AY1101" s="216" t="s">
        <v>228</v>
      </c>
    </row>
    <row r="1102" spans="2:51" s="13" customFormat="1" ht="11.25">
      <c r="B1102" s="195"/>
      <c r="C1102" s="196"/>
      <c r="D1102" s="197" t="s">
        <v>238</v>
      </c>
      <c r="E1102" s="198" t="s">
        <v>28</v>
      </c>
      <c r="F1102" s="199" t="s">
        <v>1306</v>
      </c>
      <c r="G1102" s="196"/>
      <c r="H1102" s="198" t="s">
        <v>28</v>
      </c>
      <c r="I1102" s="200"/>
      <c r="J1102" s="196"/>
      <c r="K1102" s="196"/>
      <c r="L1102" s="201"/>
      <c r="M1102" s="202"/>
      <c r="N1102" s="203"/>
      <c r="O1102" s="203"/>
      <c r="P1102" s="203"/>
      <c r="Q1102" s="203"/>
      <c r="R1102" s="203"/>
      <c r="S1102" s="203"/>
      <c r="T1102" s="204"/>
      <c r="AT1102" s="205" t="s">
        <v>238</v>
      </c>
      <c r="AU1102" s="205" t="s">
        <v>85</v>
      </c>
      <c r="AV1102" s="13" t="s">
        <v>82</v>
      </c>
      <c r="AW1102" s="13" t="s">
        <v>35</v>
      </c>
      <c r="AX1102" s="13" t="s">
        <v>74</v>
      </c>
      <c r="AY1102" s="205" t="s">
        <v>228</v>
      </c>
    </row>
    <row r="1103" spans="2:51" s="14" customFormat="1" ht="11.25">
      <c r="B1103" s="206"/>
      <c r="C1103" s="207"/>
      <c r="D1103" s="197" t="s">
        <v>238</v>
      </c>
      <c r="E1103" s="208" t="s">
        <v>28</v>
      </c>
      <c r="F1103" s="209" t="s">
        <v>82</v>
      </c>
      <c r="G1103" s="207"/>
      <c r="H1103" s="210">
        <v>1</v>
      </c>
      <c r="I1103" s="211"/>
      <c r="J1103" s="207"/>
      <c r="K1103" s="207"/>
      <c r="L1103" s="212"/>
      <c r="M1103" s="213"/>
      <c r="N1103" s="214"/>
      <c r="O1103" s="214"/>
      <c r="P1103" s="214"/>
      <c r="Q1103" s="214"/>
      <c r="R1103" s="214"/>
      <c r="S1103" s="214"/>
      <c r="T1103" s="215"/>
      <c r="AT1103" s="216" t="s">
        <v>238</v>
      </c>
      <c r="AU1103" s="216" t="s">
        <v>85</v>
      </c>
      <c r="AV1103" s="14" t="s">
        <v>85</v>
      </c>
      <c r="AW1103" s="14" t="s">
        <v>35</v>
      </c>
      <c r="AX1103" s="14" t="s">
        <v>74</v>
      </c>
      <c r="AY1103" s="216" t="s">
        <v>228</v>
      </c>
    </row>
    <row r="1104" spans="2:51" s="15" customFormat="1" ht="11.25">
      <c r="B1104" s="217"/>
      <c r="C1104" s="218"/>
      <c r="D1104" s="197" t="s">
        <v>238</v>
      </c>
      <c r="E1104" s="219" t="s">
        <v>28</v>
      </c>
      <c r="F1104" s="220" t="s">
        <v>241</v>
      </c>
      <c r="G1104" s="218"/>
      <c r="H1104" s="221">
        <v>2</v>
      </c>
      <c r="I1104" s="222"/>
      <c r="J1104" s="218"/>
      <c r="K1104" s="218"/>
      <c r="L1104" s="223"/>
      <c r="M1104" s="224"/>
      <c r="N1104" s="225"/>
      <c r="O1104" s="225"/>
      <c r="P1104" s="225"/>
      <c r="Q1104" s="225"/>
      <c r="R1104" s="225"/>
      <c r="S1104" s="225"/>
      <c r="T1104" s="226"/>
      <c r="AT1104" s="227" t="s">
        <v>238</v>
      </c>
      <c r="AU1104" s="227" t="s">
        <v>85</v>
      </c>
      <c r="AV1104" s="15" t="s">
        <v>176</v>
      </c>
      <c r="AW1104" s="15" t="s">
        <v>35</v>
      </c>
      <c r="AX1104" s="15" t="s">
        <v>82</v>
      </c>
      <c r="AY1104" s="227" t="s">
        <v>228</v>
      </c>
    </row>
    <row r="1105" spans="1:65" s="2" customFormat="1" ht="24.2" customHeight="1">
      <c r="A1105" s="36"/>
      <c r="B1105" s="37"/>
      <c r="C1105" s="177" t="s">
        <v>1055</v>
      </c>
      <c r="D1105" s="177" t="s">
        <v>230</v>
      </c>
      <c r="E1105" s="178" t="s">
        <v>1921</v>
      </c>
      <c r="F1105" s="179" t="s">
        <v>1922</v>
      </c>
      <c r="G1105" s="180" t="s">
        <v>510</v>
      </c>
      <c r="H1105" s="181">
        <v>5</v>
      </c>
      <c r="I1105" s="182"/>
      <c r="J1105" s="183">
        <f>ROUND(I1105*H1105,2)</f>
        <v>0</v>
      </c>
      <c r="K1105" s="179" t="s">
        <v>234</v>
      </c>
      <c r="L1105" s="41"/>
      <c r="M1105" s="184" t="s">
        <v>28</v>
      </c>
      <c r="N1105" s="185" t="s">
        <v>45</v>
      </c>
      <c r="O1105" s="66"/>
      <c r="P1105" s="186">
        <f>O1105*H1105</f>
        <v>0</v>
      </c>
      <c r="Q1105" s="186">
        <v>0.00016</v>
      </c>
      <c r="R1105" s="186">
        <f>Q1105*H1105</f>
        <v>0.0008</v>
      </c>
      <c r="S1105" s="186">
        <v>0</v>
      </c>
      <c r="T1105" s="187">
        <f>S1105*H1105</f>
        <v>0</v>
      </c>
      <c r="U1105" s="36"/>
      <c r="V1105" s="36"/>
      <c r="W1105" s="36"/>
      <c r="X1105" s="36"/>
      <c r="Y1105" s="36"/>
      <c r="Z1105" s="36"/>
      <c r="AA1105" s="36"/>
      <c r="AB1105" s="36"/>
      <c r="AC1105" s="36"/>
      <c r="AD1105" s="36"/>
      <c r="AE1105" s="36"/>
      <c r="AR1105" s="188" t="s">
        <v>320</v>
      </c>
      <c r="AT1105" s="188" t="s">
        <v>230</v>
      </c>
      <c r="AU1105" s="188" t="s">
        <v>85</v>
      </c>
      <c r="AY1105" s="19" t="s">
        <v>228</v>
      </c>
      <c r="BE1105" s="189">
        <f>IF(N1105="základní",J1105,0)</f>
        <v>0</v>
      </c>
      <c r="BF1105" s="189">
        <f>IF(N1105="snížená",J1105,0)</f>
        <v>0</v>
      </c>
      <c r="BG1105" s="189">
        <f>IF(N1105="zákl. přenesená",J1105,0)</f>
        <v>0</v>
      </c>
      <c r="BH1105" s="189">
        <f>IF(N1105="sníž. přenesená",J1105,0)</f>
        <v>0</v>
      </c>
      <c r="BI1105" s="189">
        <f>IF(N1105="nulová",J1105,0)</f>
        <v>0</v>
      </c>
      <c r="BJ1105" s="19" t="s">
        <v>82</v>
      </c>
      <c r="BK1105" s="189">
        <f>ROUND(I1105*H1105,2)</f>
        <v>0</v>
      </c>
      <c r="BL1105" s="19" t="s">
        <v>320</v>
      </c>
      <c r="BM1105" s="188" t="s">
        <v>1923</v>
      </c>
    </row>
    <row r="1106" spans="1:47" s="2" customFormat="1" ht="11.25">
      <c r="A1106" s="36"/>
      <c r="B1106" s="37"/>
      <c r="C1106" s="38"/>
      <c r="D1106" s="190" t="s">
        <v>236</v>
      </c>
      <c r="E1106" s="38"/>
      <c r="F1106" s="191" t="s">
        <v>1924</v>
      </c>
      <c r="G1106" s="38"/>
      <c r="H1106" s="38"/>
      <c r="I1106" s="192"/>
      <c r="J1106" s="38"/>
      <c r="K1106" s="38"/>
      <c r="L1106" s="41"/>
      <c r="M1106" s="193"/>
      <c r="N1106" s="194"/>
      <c r="O1106" s="66"/>
      <c r="P1106" s="66"/>
      <c r="Q1106" s="66"/>
      <c r="R1106" s="66"/>
      <c r="S1106" s="66"/>
      <c r="T1106" s="67"/>
      <c r="U1106" s="36"/>
      <c r="V1106" s="36"/>
      <c r="W1106" s="36"/>
      <c r="X1106" s="36"/>
      <c r="Y1106" s="36"/>
      <c r="Z1106" s="36"/>
      <c r="AA1106" s="36"/>
      <c r="AB1106" s="36"/>
      <c r="AC1106" s="36"/>
      <c r="AD1106" s="36"/>
      <c r="AE1106" s="36"/>
      <c r="AT1106" s="19" t="s">
        <v>236</v>
      </c>
      <c r="AU1106" s="19" t="s">
        <v>85</v>
      </c>
    </row>
    <row r="1107" spans="2:51" s="13" customFormat="1" ht="11.25">
      <c r="B1107" s="195"/>
      <c r="C1107" s="196"/>
      <c r="D1107" s="197" t="s">
        <v>238</v>
      </c>
      <c r="E1107" s="198" t="s">
        <v>28</v>
      </c>
      <c r="F1107" s="199" t="s">
        <v>1300</v>
      </c>
      <c r="G1107" s="196"/>
      <c r="H1107" s="198" t="s">
        <v>28</v>
      </c>
      <c r="I1107" s="200"/>
      <c r="J1107" s="196"/>
      <c r="K1107" s="196"/>
      <c r="L1107" s="201"/>
      <c r="M1107" s="202"/>
      <c r="N1107" s="203"/>
      <c r="O1107" s="203"/>
      <c r="P1107" s="203"/>
      <c r="Q1107" s="203"/>
      <c r="R1107" s="203"/>
      <c r="S1107" s="203"/>
      <c r="T1107" s="204"/>
      <c r="AT1107" s="205" t="s">
        <v>238</v>
      </c>
      <c r="AU1107" s="205" t="s">
        <v>85</v>
      </c>
      <c r="AV1107" s="13" t="s">
        <v>82</v>
      </c>
      <c r="AW1107" s="13" t="s">
        <v>35</v>
      </c>
      <c r="AX1107" s="13" t="s">
        <v>74</v>
      </c>
      <c r="AY1107" s="205" t="s">
        <v>228</v>
      </c>
    </row>
    <row r="1108" spans="2:51" s="13" customFormat="1" ht="11.25">
      <c r="B1108" s="195"/>
      <c r="C1108" s="196"/>
      <c r="D1108" s="197" t="s">
        <v>238</v>
      </c>
      <c r="E1108" s="198" t="s">
        <v>28</v>
      </c>
      <c r="F1108" s="199" t="s">
        <v>1545</v>
      </c>
      <c r="G1108" s="196"/>
      <c r="H1108" s="198" t="s">
        <v>28</v>
      </c>
      <c r="I1108" s="200"/>
      <c r="J1108" s="196"/>
      <c r="K1108" s="196"/>
      <c r="L1108" s="201"/>
      <c r="M1108" s="202"/>
      <c r="N1108" s="203"/>
      <c r="O1108" s="203"/>
      <c r="P1108" s="203"/>
      <c r="Q1108" s="203"/>
      <c r="R1108" s="203"/>
      <c r="S1108" s="203"/>
      <c r="T1108" s="204"/>
      <c r="AT1108" s="205" t="s">
        <v>238</v>
      </c>
      <c r="AU1108" s="205" t="s">
        <v>85</v>
      </c>
      <c r="AV1108" s="13" t="s">
        <v>82</v>
      </c>
      <c r="AW1108" s="13" t="s">
        <v>35</v>
      </c>
      <c r="AX1108" s="13" t="s">
        <v>74</v>
      </c>
      <c r="AY1108" s="205" t="s">
        <v>228</v>
      </c>
    </row>
    <row r="1109" spans="2:51" s="14" customFormat="1" ht="11.25">
      <c r="B1109" s="206"/>
      <c r="C1109" s="207"/>
      <c r="D1109" s="197" t="s">
        <v>238</v>
      </c>
      <c r="E1109" s="208" t="s">
        <v>28</v>
      </c>
      <c r="F1109" s="209" t="s">
        <v>82</v>
      </c>
      <c r="G1109" s="207"/>
      <c r="H1109" s="210">
        <v>1</v>
      </c>
      <c r="I1109" s="211"/>
      <c r="J1109" s="207"/>
      <c r="K1109" s="207"/>
      <c r="L1109" s="212"/>
      <c r="M1109" s="213"/>
      <c r="N1109" s="214"/>
      <c r="O1109" s="214"/>
      <c r="P1109" s="214"/>
      <c r="Q1109" s="214"/>
      <c r="R1109" s="214"/>
      <c r="S1109" s="214"/>
      <c r="T1109" s="215"/>
      <c r="AT1109" s="216" t="s">
        <v>238</v>
      </c>
      <c r="AU1109" s="216" t="s">
        <v>85</v>
      </c>
      <c r="AV1109" s="14" t="s">
        <v>85</v>
      </c>
      <c r="AW1109" s="14" t="s">
        <v>35</v>
      </c>
      <c r="AX1109" s="14" t="s">
        <v>74</v>
      </c>
      <c r="AY1109" s="216" t="s">
        <v>228</v>
      </c>
    </row>
    <row r="1110" spans="2:51" s="13" customFormat="1" ht="11.25">
      <c r="B1110" s="195"/>
      <c r="C1110" s="196"/>
      <c r="D1110" s="197" t="s">
        <v>238</v>
      </c>
      <c r="E1110" s="198" t="s">
        <v>28</v>
      </c>
      <c r="F1110" s="199" t="s">
        <v>1640</v>
      </c>
      <c r="G1110" s="196"/>
      <c r="H1110" s="198" t="s">
        <v>28</v>
      </c>
      <c r="I1110" s="200"/>
      <c r="J1110" s="196"/>
      <c r="K1110" s="196"/>
      <c r="L1110" s="201"/>
      <c r="M1110" s="202"/>
      <c r="N1110" s="203"/>
      <c r="O1110" s="203"/>
      <c r="P1110" s="203"/>
      <c r="Q1110" s="203"/>
      <c r="R1110" s="203"/>
      <c r="S1110" s="203"/>
      <c r="T1110" s="204"/>
      <c r="AT1110" s="205" t="s">
        <v>238</v>
      </c>
      <c r="AU1110" s="205" t="s">
        <v>85</v>
      </c>
      <c r="AV1110" s="13" t="s">
        <v>82</v>
      </c>
      <c r="AW1110" s="13" t="s">
        <v>35</v>
      </c>
      <c r="AX1110" s="13" t="s">
        <v>74</v>
      </c>
      <c r="AY1110" s="205" t="s">
        <v>228</v>
      </c>
    </row>
    <row r="1111" spans="2:51" s="14" customFormat="1" ht="11.25">
      <c r="B1111" s="206"/>
      <c r="C1111" s="207"/>
      <c r="D1111" s="197" t="s">
        <v>238</v>
      </c>
      <c r="E1111" s="208" t="s">
        <v>28</v>
      </c>
      <c r="F1111" s="209" t="s">
        <v>82</v>
      </c>
      <c r="G1111" s="207"/>
      <c r="H1111" s="210">
        <v>1</v>
      </c>
      <c r="I1111" s="211"/>
      <c r="J1111" s="207"/>
      <c r="K1111" s="207"/>
      <c r="L1111" s="212"/>
      <c r="M1111" s="213"/>
      <c r="N1111" s="214"/>
      <c r="O1111" s="214"/>
      <c r="P1111" s="214"/>
      <c r="Q1111" s="214"/>
      <c r="R1111" s="214"/>
      <c r="S1111" s="214"/>
      <c r="T1111" s="215"/>
      <c r="AT1111" s="216" t="s">
        <v>238</v>
      </c>
      <c r="AU1111" s="216" t="s">
        <v>85</v>
      </c>
      <c r="AV1111" s="14" t="s">
        <v>85</v>
      </c>
      <c r="AW1111" s="14" t="s">
        <v>35</v>
      </c>
      <c r="AX1111" s="14" t="s">
        <v>74</v>
      </c>
      <c r="AY1111" s="216" t="s">
        <v>228</v>
      </c>
    </row>
    <row r="1112" spans="2:51" s="13" customFormat="1" ht="11.25">
      <c r="B1112" s="195"/>
      <c r="C1112" s="196"/>
      <c r="D1112" s="197" t="s">
        <v>238</v>
      </c>
      <c r="E1112" s="198" t="s">
        <v>28</v>
      </c>
      <c r="F1112" s="199" t="s">
        <v>1304</v>
      </c>
      <c r="G1112" s="196"/>
      <c r="H1112" s="198" t="s">
        <v>28</v>
      </c>
      <c r="I1112" s="200"/>
      <c r="J1112" s="196"/>
      <c r="K1112" s="196"/>
      <c r="L1112" s="201"/>
      <c r="M1112" s="202"/>
      <c r="N1112" s="203"/>
      <c r="O1112" s="203"/>
      <c r="P1112" s="203"/>
      <c r="Q1112" s="203"/>
      <c r="R1112" s="203"/>
      <c r="S1112" s="203"/>
      <c r="T1112" s="204"/>
      <c r="AT1112" s="205" t="s">
        <v>238</v>
      </c>
      <c r="AU1112" s="205" t="s">
        <v>85</v>
      </c>
      <c r="AV1112" s="13" t="s">
        <v>82</v>
      </c>
      <c r="AW1112" s="13" t="s">
        <v>35</v>
      </c>
      <c r="AX1112" s="13" t="s">
        <v>74</v>
      </c>
      <c r="AY1112" s="205" t="s">
        <v>228</v>
      </c>
    </row>
    <row r="1113" spans="2:51" s="14" customFormat="1" ht="11.25">
      <c r="B1113" s="206"/>
      <c r="C1113" s="207"/>
      <c r="D1113" s="197" t="s">
        <v>238</v>
      </c>
      <c r="E1113" s="208" t="s">
        <v>28</v>
      </c>
      <c r="F1113" s="209" t="s">
        <v>82</v>
      </c>
      <c r="G1113" s="207"/>
      <c r="H1113" s="210">
        <v>1</v>
      </c>
      <c r="I1113" s="211"/>
      <c r="J1113" s="207"/>
      <c r="K1113" s="207"/>
      <c r="L1113" s="212"/>
      <c r="M1113" s="213"/>
      <c r="N1113" s="214"/>
      <c r="O1113" s="214"/>
      <c r="P1113" s="214"/>
      <c r="Q1113" s="214"/>
      <c r="R1113" s="214"/>
      <c r="S1113" s="214"/>
      <c r="T1113" s="215"/>
      <c r="AT1113" s="216" t="s">
        <v>238</v>
      </c>
      <c r="AU1113" s="216" t="s">
        <v>85</v>
      </c>
      <c r="AV1113" s="14" t="s">
        <v>85</v>
      </c>
      <c r="AW1113" s="14" t="s">
        <v>35</v>
      </c>
      <c r="AX1113" s="14" t="s">
        <v>74</v>
      </c>
      <c r="AY1113" s="216" t="s">
        <v>228</v>
      </c>
    </row>
    <row r="1114" spans="2:51" s="13" customFormat="1" ht="11.25">
      <c r="B1114" s="195"/>
      <c r="C1114" s="196"/>
      <c r="D1114" s="197" t="s">
        <v>238</v>
      </c>
      <c r="E1114" s="198" t="s">
        <v>28</v>
      </c>
      <c r="F1114" s="199" t="s">
        <v>1306</v>
      </c>
      <c r="G1114" s="196"/>
      <c r="H1114" s="198" t="s">
        <v>28</v>
      </c>
      <c r="I1114" s="200"/>
      <c r="J1114" s="196"/>
      <c r="K1114" s="196"/>
      <c r="L1114" s="201"/>
      <c r="M1114" s="202"/>
      <c r="N1114" s="203"/>
      <c r="O1114" s="203"/>
      <c r="P1114" s="203"/>
      <c r="Q1114" s="203"/>
      <c r="R1114" s="203"/>
      <c r="S1114" s="203"/>
      <c r="T1114" s="204"/>
      <c r="AT1114" s="205" t="s">
        <v>238</v>
      </c>
      <c r="AU1114" s="205" t="s">
        <v>85</v>
      </c>
      <c r="AV1114" s="13" t="s">
        <v>82</v>
      </c>
      <c r="AW1114" s="13" t="s">
        <v>35</v>
      </c>
      <c r="AX1114" s="13" t="s">
        <v>74</v>
      </c>
      <c r="AY1114" s="205" t="s">
        <v>228</v>
      </c>
    </row>
    <row r="1115" spans="2:51" s="14" customFormat="1" ht="11.25">
      <c r="B1115" s="206"/>
      <c r="C1115" s="207"/>
      <c r="D1115" s="197" t="s">
        <v>238</v>
      </c>
      <c r="E1115" s="208" t="s">
        <v>28</v>
      </c>
      <c r="F1115" s="209" t="s">
        <v>1808</v>
      </c>
      <c r="G1115" s="207"/>
      <c r="H1115" s="210">
        <v>2</v>
      </c>
      <c r="I1115" s="211"/>
      <c r="J1115" s="207"/>
      <c r="K1115" s="207"/>
      <c r="L1115" s="212"/>
      <c r="M1115" s="213"/>
      <c r="N1115" s="214"/>
      <c r="O1115" s="214"/>
      <c r="P1115" s="214"/>
      <c r="Q1115" s="214"/>
      <c r="R1115" s="214"/>
      <c r="S1115" s="214"/>
      <c r="T1115" s="215"/>
      <c r="AT1115" s="216" t="s">
        <v>238</v>
      </c>
      <c r="AU1115" s="216" t="s">
        <v>85</v>
      </c>
      <c r="AV1115" s="14" t="s">
        <v>85</v>
      </c>
      <c r="AW1115" s="14" t="s">
        <v>35</v>
      </c>
      <c r="AX1115" s="14" t="s">
        <v>74</v>
      </c>
      <c r="AY1115" s="216" t="s">
        <v>228</v>
      </c>
    </row>
    <row r="1116" spans="2:51" s="15" customFormat="1" ht="11.25">
      <c r="B1116" s="217"/>
      <c r="C1116" s="218"/>
      <c r="D1116" s="197" t="s">
        <v>238</v>
      </c>
      <c r="E1116" s="219" t="s">
        <v>28</v>
      </c>
      <c r="F1116" s="220" t="s">
        <v>241</v>
      </c>
      <c r="G1116" s="218"/>
      <c r="H1116" s="221">
        <v>5</v>
      </c>
      <c r="I1116" s="222"/>
      <c r="J1116" s="218"/>
      <c r="K1116" s="218"/>
      <c r="L1116" s="223"/>
      <c r="M1116" s="224"/>
      <c r="N1116" s="225"/>
      <c r="O1116" s="225"/>
      <c r="P1116" s="225"/>
      <c r="Q1116" s="225"/>
      <c r="R1116" s="225"/>
      <c r="S1116" s="225"/>
      <c r="T1116" s="226"/>
      <c r="AT1116" s="227" t="s">
        <v>238</v>
      </c>
      <c r="AU1116" s="227" t="s">
        <v>85</v>
      </c>
      <c r="AV1116" s="15" t="s">
        <v>176</v>
      </c>
      <c r="AW1116" s="15" t="s">
        <v>35</v>
      </c>
      <c r="AX1116" s="15" t="s">
        <v>82</v>
      </c>
      <c r="AY1116" s="227" t="s">
        <v>228</v>
      </c>
    </row>
    <row r="1117" spans="1:65" s="2" customFormat="1" ht="21.75" customHeight="1">
      <c r="A1117" s="36"/>
      <c r="B1117" s="37"/>
      <c r="C1117" s="228" t="s">
        <v>1060</v>
      </c>
      <c r="D1117" s="228" t="s">
        <v>395</v>
      </c>
      <c r="E1117" s="229" t="s">
        <v>1925</v>
      </c>
      <c r="F1117" s="230" t="s">
        <v>1926</v>
      </c>
      <c r="G1117" s="231" t="s">
        <v>510</v>
      </c>
      <c r="H1117" s="232">
        <v>4</v>
      </c>
      <c r="I1117" s="233"/>
      <c r="J1117" s="234">
        <f>ROUND(I1117*H1117,2)</f>
        <v>0</v>
      </c>
      <c r="K1117" s="230" t="s">
        <v>28</v>
      </c>
      <c r="L1117" s="235"/>
      <c r="M1117" s="236" t="s">
        <v>28</v>
      </c>
      <c r="N1117" s="237" t="s">
        <v>45</v>
      </c>
      <c r="O1117" s="66"/>
      <c r="P1117" s="186">
        <f>O1117*H1117</f>
        <v>0</v>
      </c>
      <c r="Q1117" s="186">
        <v>0.00156</v>
      </c>
      <c r="R1117" s="186">
        <f>Q1117*H1117</f>
        <v>0.00624</v>
      </c>
      <c r="S1117" s="186">
        <v>0</v>
      </c>
      <c r="T1117" s="187">
        <f>S1117*H1117</f>
        <v>0</v>
      </c>
      <c r="U1117" s="36"/>
      <c r="V1117" s="36"/>
      <c r="W1117" s="36"/>
      <c r="X1117" s="36"/>
      <c r="Y1117" s="36"/>
      <c r="Z1117" s="36"/>
      <c r="AA1117" s="36"/>
      <c r="AB1117" s="36"/>
      <c r="AC1117" s="36"/>
      <c r="AD1117" s="36"/>
      <c r="AE1117" s="36"/>
      <c r="AR1117" s="188" t="s">
        <v>420</v>
      </c>
      <c r="AT1117" s="188" t="s">
        <v>395</v>
      </c>
      <c r="AU1117" s="188" t="s">
        <v>85</v>
      </c>
      <c r="AY1117" s="19" t="s">
        <v>228</v>
      </c>
      <c r="BE1117" s="189">
        <f>IF(N1117="základní",J1117,0)</f>
        <v>0</v>
      </c>
      <c r="BF1117" s="189">
        <f>IF(N1117="snížená",J1117,0)</f>
        <v>0</v>
      </c>
      <c r="BG1117" s="189">
        <f>IF(N1117="zákl. přenesená",J1117,0)</f>
        <v>0</v>
      </c>
      <c r="BH1117" s="189">
        <f>IF(N1117="sníž. přenesená",J1117,0)</f>
        <v>0</v>
      </c>
      <c r="BI1117" s="189">
        <f>IF(N1117="nulová",J1117,0)</f>
        <v>0</v>
      </c>
      <c r="BJ1117" s="19" t="s">
        <v>82</v>
      </c>
      <c r="BK1117" s="189">
        <f>ROUND(I1117*H1117,2)</f>
        <v>0</v>
      </c>
      <c r="BL1117" s="19" t="s">
        <v>320</v>
      </c>
      <c r="BM1117" s="188" t="s">
        <v>1927</v>
      </c>
    </row>
    <row r="1118" spans="2:51" s="13" customFormat="1" ht="11.25">
      <c r="B1118" s="195"/>
      <c r="C1118" s="196"/>
      <c r="D1118" s="197" t="s">
        <v>238</v>
      </c>
      <c r="E1118" s="198" t="s">
        <v>28</v>
      </c>
      <c r="F1118" s="199" t="s">
        <v>1300</v>
      </c>
      <c r="G1118" s="196"/>
      <c r="H1118" s="198" t="s">
        <v>28</v>
      </c>
      <c r="I1118" s="200"/>
      <c r="J1118" s="196"/>
      <c r="K1118" s="196"/>
      <c r="L1118" s="201"/>
      <c r="M1118" s="202"/>
      <c r="N1118" s="203"/>
      <c r="O1118" s="203"/>
      <c r="P1118" s="203"/>
      <c r="Q1118" s="203"/>
      <c r="R1118" s="203"/>
      <c r="S1118" s="203"/>
      <c r="T1118" s="204"/>
      <c r="AT1118" s="205" t="s">
        <v>238</v>
      </c>
      <c r="AU1118" s="205" t="s">
        <v>85</v>
      </c>
      <c r="AV1118" s="13" t="s">
        <v>82</v>
      </c>
      <c r="AW1118" s="13" t="s">
        <v>35</v>
      </c>
      <c r="AX1118" s="13" t="s">
        <v>74</v>
      </c>
      <c r="AY1118" s="205" t="s">
        <v>228</v>
      </c>
    </row>
    <row r="1119" spans="2:51" s="13" customFormat="1" ht="11.25">
      <c r="B1119" s="195"/>
      <c r="C1119" s="196"/>
      <c r="D1119" s="197" t="s">
        <v>238</v>
      </c>
      <c r="E1119" s="198" t="s">
        <v>28</v>
      </c>
      <c r="F1119" s="199" t="s">
        <v>1545</v>
      </c>
      <c r="G1119" s="196"/>
      <c r="H1119" s="198" t="s">
        <v>28</v>
      </c>
      <c r="I1119" s="200"/>
      <c r="J1119" s="196"/>
      <c r="K1119" s="196"/>
      <c r="L1119" s="201"/>
      <c r="M1119" s="202"/>
      <c r="N1119" s="203"/>
      <c r="O1119" s="203"/>
      <c r="P1119" s="203"/>
      <c r="Q1119" s="203"/>
      <c r="R1119" s="203"/>
      <c r="S1119" s="203"/>
      <c r="T1119" s="204"/>
      <c r="AT1119" s="205" t="s">
        <v>238</v>
      </c>
      <c r="AU1119" s="205" t="s">
        <v>85</v>
      </c>
      <c r="AV1119" s="13" t="s">
        <v>82</v>
      </c>
      <c r="AW1119" s="13" t="s">
        <v>35</v>
      </c>
      <c r="AX1119" s="13" t="s">
        <v>74</v>
      </c>
      <c r="AY1119" s="205" t="s">
        <v>228</v>
      </c>
    </row>
    <row r="1120" spans="2:51" s="14" customFormat="1" ht="11.25">
      <c r="B1120" s="206"/>
      <c r="C1120" s="207"/>
      <c r="D1120" s="197" t="s">
        <v>238</v>
      </c>
      <c r="E1120" s="208" t="s">
        <v>28</v>
      </c>
      <c r="F1120" s="209" t="s">
        <v>82</v>
      </c>
      <c r="G1120" s="207"/>
      <c r="H1120" s="210">
        <v>1</v>
      </c>
      <c r="I1120" s="211"/>
      <c r="J1120" s="207"/>
      <c r="K1120" s="207"/>
      <c r="L1120" s="212"/>
      <c r="M1120" s="213"/>
      <c r="N1120" s="214"/>
      <c r="O1120" s="214"/>
      <c r="P1120" s="214"/>
      <c r="Q1120" s="214"/>
      <c r="R1120" s="214"/>
      <c r="S1120" s="214"/>
      <c r="T1120" s="215"/>
      <c r="AT1120" s="216" t="s">
        <v>238</v>
      </c>
      <c r="AU1120" s="216" t="s">
        <v>85</v>
      </c>
      <c r="AV1120" s="14" t="s">
        <v>85</v>
      </c>
      <c r="AW1120" s="14" t="s">
        <v>35</v>
      </c>
      <c r="AX1120" s="14" t="s">
        <v>74</v>
      </c>
      <c r="AY1120" s="216" t="s">
        <v>228</v>
      </c>
    </row>
    <row r="1121" spans="2:51" s="13" customFormat="1" ht="11.25">
      <c r="B1121" s="195"/>
      <c r="C1121" s="196"/>
      <c r="D1121" s="197" t="s">
        <v>238</v>
      </c>
      <c r="E1121" s="198" t="s">
        <v>28</v>
      </c>
      <c r="F1121" s="199" t="s">
        <v>1304</v>
      </c>
      <c r="G1121" s="196"/>
      <c r="H1121" s="198" t="s">
        <v>28</v>
      </c>
      <c r="I1121" s="200"/>
      <c r="J1121" s="196"/>
      <c r="K1121" s="196"/>
      <c r="L1121" s="201"/>
      <c r="M1121" s="202"/>
      <c r="N1121" s="203"/>
      <c r="O1121" s="203"/>
      <c r="P1121" s="203"/>
      <c r="Q1121" s="203"/>
      <c r="R1121" s="203"/>
      <c r="S1121" s="203"/>
      <c r="T1121" s="204"/>
      <c r="AT1121" s="205" t="s">
        <v>238</v>
      </c>
      <c r="AU1121" s="205" t="s">
        <v>85</v>
      </c>
      <c r="AV1121" s="13" t="s">
        <v>82</v>
      </c>
      <c r="AW1121" s="13" t="s">
        <v>35</v>
      </c>
      <c r="AX1121" s="13" t="s">
        <v>74</v>
      </c>
      <c r="AY1121" s="205" t="s">
        <v>228</v>
      </c>
    </row>
    <row r="1122" spans="2:51" s="14" customFormat="1" ht="11.25">
      <c r="B1122" s="206"/>
      <c r="C1122" s="207"/>
      <c r="D1122" s="197" t="s">
        <v>238</v>
      </c>
      <c r="E1122" s="208" t="s">
        <v>28</v>
      </c>
      <c r="F1122" s="209" t="s">
        <v>82</v>
      </c>
      <c r="G1122" s="207"/>
      <c r="H1122" s="210">
        <v>1</v>
      </c>
      <c r="I1122" s="211"/>
      <c r="J1122" s="207"/>
      <c r="K1122" s="207"/>
      <c r="L1122" s="212"/>
      <c r="M1122" s="213"/>
      <c r="N1122" s="214"/>
      <c r="O1122" s="214"/>
      <c r="P1122" s="214"/>
      <c r="Q1122" s="214"/>
      <c r="R1122" s="214"/>
      <c r="S1122" s="214"/>
      <c r="T1122" s="215"/>
      <c r="AT1122" s="216" t="s">
        <v>238</v>
      </c>
      <c r="AU1122" s="216" t="s">
        <v>85</v>
      </c>
      <c r="AV1122" s="14" t="s">
        <v>85</v>
      </c>
      <c r="AW1122" s="14" t="s">
        <v>35</v>
      </c>
      <c r="AX1122" s="14" t="s">
        <v>74</v>
      </c>
      <c r="AY1122" s="216" t="s">
        <v>228</v>
      </c>
    </row>
    <row r="1123" spans="2:51" s="13" customFormat="1" ht="11.25">
      <c r="B1123" s="195"/>
      <c r="C1123" s="196"/>
      <c r="D1123" s="197" t="s">
        <v>238</v>
      </c>
      <c r="E1123" s="198" t="s">
        <v>28</v>
      </c>
      <c r="F1123" s="199" t="s">
        <v>1306</v>
      </c>
      <c r="G1123" s="196"/>
      <c r="H1123" s="198" t="s">
        <v>28</v>
      </c>
      <c r="I1123" s="200"/>
      <c r="J1123" s="196"/>
      <c r="K1123" s="196"/>
      <c r="L1123" s="201"/>
      <c r="M1123" s="202"/>
      <c r="N1123" s="203"/>
      <c r="O1123" s="203"/>
      <c r="P1123" s="203"/>
      <c r="Q1123" s="203"/>
      <c r="R1123" s="203"/>
      <c r="S1123" s="203"/>
      <c r="T1123" s="204"/>
      <c r="AT1123" s="205" t="s">
        <v>238</v>
      </c>
      <c r="AU1123" s="205" t="s">
        <v>85</v>
      </c>
      <c r="AV1123" s="13" t="s">
        <v>82</v>
      </c>
      <c r="AW1123" s="13" t="s">
        <v>35</v>
      </c>
      <c r="AX1123" s="13" t="s">
        <v>74</v>
      </c>
      <c r="AY1123" s="205" t="s">
        <v>228</v>
      </c>
    </row>
    <row r="1124" spans="2:51" s="14" customFormat="1" ht="11.25">
      <c r="B1124" s="206"/>
      <c r="C1124" s="207"/>
      <c r="D1124" s="197" t="s">
        <v>238</v>
      </c>
      <c r="E1124" s="208" t="s">
        <v>28</v>
      </c>
      <c r="F1124" s="209" t="s">
        <v>1808</v>
      </c>
      <c r="G1124" s="207"/>
      <c r="H1124" s="210">
        <v>2</v>
      </c>
      <c r="I1124" s="211"/>
      <c r="J1124" s="207"/>
      <c r="K1124" s="207"/>
      <c r="L1124" s="212"/>
      <c r="M1124" s="213"/>
      <c r="N1124" s="214"/>
      <c r="O1124" s="214"/>
      <c r="P1124" s="214"/>
      <c r="Q1124" s="214"/>
      <c r="R1124" s="214"/>
      <c r="S1124" s="214"/>
      <c r="T1124" s="215"/>
      <c r="AT1124" s="216" t="s">
        <v>238</v>
      </c>
      <c r="AU1124" s="216" t="s">
        <v>85</v>
      </c>
      <c r="AV1124" s="14" t="s">
        <v>85</v>
      </c>
      <c r="AW1124" s="14" t="s">
        <v>35</v>
      </c>
      <c r="AX1124" s="14" t="s">
        <v>74</v>
      </c>
      <c r="AY1124" s="216" t="s">
        <v>228</v>
      </c>
    </row>
    <row r="1125" spans="2:51" s="15" customFormat="1" ht="11.25">
      <c r="B1125" s="217"/>
      <c r="C1125" s="218"/>
      <c r="D1125" s="197" t="s">
        <v>238</v>
      </c>
      <c r="E1125" s="219" t="s">
        <v>28</v>
      </c>
      <c r="F1125" s="220" t="s">
        <v>241</v>
      </c>
      <c r="G1125" s="218"/>
      <c r="H1125" s="221">
        <v>4</v>
      </c>
      <c r="I1125" s="222"/>
      <c r="J1125" s="218"/>
      <c r="K1125" s="218"/>
      <c r="L1125" s="223"/>
      <c r="M1125" s="224"/>
      <c r="N1125" s="225"/>
      <c r="O1125" s="225"/>
      <c r="P1125" s="225"/>
      <c r="Q1125" s="225"/>
      <c r="R1125" s="225"/>
      <c r="S1125" s="225"/>
      <c r="T1125" s="226"/>
      <c r="AT1125" s="227" t="s">
        <v>238</v>
      </c>
      <c r="AU1125" s="227" t="s">
        <v>85</v>
      </c>
      <c r="AV1125" s="15" t="s">
        <v>176</v>
      </c>
      <c r="AW1125" s="15" t="s">
        <v>35</v>
      </c>
      <c r="AX1125" s="15" t="s">
        <v>82</v>
      </c>
      <c r="AY1125" s="227" t="s">
        <v>228</v>
      </c>
    </row>
    <row r="1126" spans="1:65" s="2" customFormat="1" ht="21.75" customHeight="1">
      <c r="A1126" s="36"/>
      <c r="B1126" s="37"/>
      <c r="C1126" s="228" t="s">
        <v>1065</v>
      </c>
      <c r="D1126" s="228" t="s">
        <v>395</v>
      </c>
      <c r="E1126" s="229" t="s">
        <v>1928</v>
      </c>
      <c r="F1126" s="230" t="s">
        <v>1929</v>
      </c>
      <c r="G1126" s="231" t="s">
        <v>510</v>
      </c>
      <c r="H1126" s="232">
        <v>1</v>
      </c>
      <c r="I1126" s="233"/>
      <c r="J1126" s="234">
        <f>ROUND(I1126*H1126,2)</f>
        <v>0</v>
      </c>
      <c r="K1126" s="230" t="s">
        <v>234</v>
      </c>
      <c r="L1126" s="235"/>
      <c r="M1126" s="236" t="s">
        <v>28</v>
      </c>
      <c r="N1126" s="237" t="s">
        <v>45</v>
      </c>
      <c r="O1126" s="66"/>
      <c r="P1126" s="186">
        <f>O1126*H1126</f>
        <v>0</v>
      </c>
      <c r="Q1126" s="186">
        <v>0.00204</v>
      </c>
      <c r="R1126" s="186">
        <f>Q1126*H1126</f>
        <v>0.00204</v>
      </c>
      <c r="S1126" s="186">
        <v>0</v>
      </c>
      <c r="T1126" s="187">
        <f>S1126*H1126</f>
        <v>0</v>
      </c>
      <c r="U1126" s="36"/>
      <c r="V1126" s="36"/>
      <c r="W1126" s="36"/>
      <c r="X1126" s="36"/>
      <c r="Y1126" s="36"/>
      <c r="Z1126" s="36"/>
      <c r="AA1126" s="36"/>
      <c r="AB1126" s="36"/>
      <c r="AC1126" s="36"/>
      <c r="AD1126" s="36"/>
      <c r="AE1126" s="36"/>
      <c r="AR1126" s="188" t="s">
        <v>420</v>
      </c>
      <c r="AT1126" s="188" t="s">
        <v>395</v>
      </c>
      <c r="AU1126" s="188" t="s">
        <v>85</v>
      </c>
      <c r="AY1126" s="19" t="s">
        <v>228</v>
      </c>
      <c r="BE1126" s="189">
        <f>IF(N1126="základní",J1126,0)</f>
        <v>0</v>
      </c>
      <c r="BF1126" s="189">
        <f>IF(N1126="snížená",J1126,0)</f>
        <v>0</v>
      </c>
      <c r="BG1126" s="189">
        <f>IF(N1126="zákl. přenesená",J1126,0)</f>
        <v>0</v>
      </c>
      <c r="BH1126" s="189">
        <f>IF(N1126="sníž. přenesená",J1126,0)</f>
        <v>0</v>
      </c>
      <c r="BI1126" s="189">
        <f>IF(N1126="nulová",J1126,0)</f>
        <v>0</v>
      </c>
      <c r="BJ1126" s="19" t="s">
        <v>82</v>
      </c>
      <c r="BK1126" s="189">
        <f>ROUND(I1126*H1126,2)</f>
        <v>0</v>
      </c>
      <c r="BL1126" s="19" t="s">
        <v>320</v>
      </c>
      <c r="BM1126" s="188" t="s">
        <v>1930</v>
      </c>
    </row>
    <row r="1127" spans="2:51" s="13" customFormat="1" ht="11.25">
      <c r="B1127" s="195"/>
      <c r="C1127" s="196"/>
      <c r="D1127" s="197" t="s">
        <v>238</v>
      </c>
      <c r="E1127" s="198" t="s">
        <v>28</v>
      </c>
      <c r="F1127" s="199" t="s">
        <v>1640</v>
      </c>
      <c r="G1127" s="196"/>
      <c r="H1127" s="198" t="s">
        <v>28</v>
      </c>
      <c r="I1127" s="200"/>
      <c r="J1127" s="196"/>
      <c r="K1127" s="196"/>
      <c r="L1127" s="201"/>
      <c r="M1127" s="202"/>
      <c r="N1127" s="203"/>
      <c r="O1127" s="203"/>
      <c r="P1127" s="203"/>
      <c r="Q1127" s="203"/>
      <c r="R1127" s="203"/>
      <c r="S1127" s="203"/>
      <c r="T1127" s="204"/>
      <c r="AT1127" s="205" t="s">
        <v>238</v>
      </c>
      <c r="AU1127" s="205" t="s">
        <v>85</v>
      </c>
      <c r="AV1127" s="13" t="s">
        <v>82</v>
      </c>
      <c r="AW1127" s="13" t="s">
        <v>35</v>
      </c>
      <c r="AX1127" s="13" t="s">
        <v>74</v>
      </c>
      <c r="AY1127" s="205" t="s">
        <v>228</v>
      </c>
    </row>
    <row r="1128" spans="2:51" s="14" customFormat="1" ht="11.25">
      <c r="B1128" s="206"/>
      <c r="C1128" s="207"/>
      <c r="D1128" s="197" t="s">
        <v>238</v>
      </c>
      <c r="E1128" s="208" t="s">
        <v>28</v>
      </c>
      <c r="F1128" s="209" t="s">
        <v>82</v>
      </c>
      <c r="G1128" s="207"/>
      <c r="H1128" s="210">
        <v>1</v>
      </c>
      <c r="I1128" s="211"/>
      <c r="J1128" s="207"/>
      <c r="K1128" s="207"/>
      <c r="L1128" s="212"/>
      <c r="M1128" s="213"/>
      <c r="N1128" s="214"/>
      <c r="O1128" s="214"/>
      <c r="P1128" s="214"/>
      <c r="Q1128" s="214"/>
      <c r="R1128" s="214"/>
      <c r="S1128" s="214"/>
      <c r="T1128" s="215"/>
      <c r="AT1128" s="216" t="s">
        <v>238</v>
      </c>
      <c r="AU1128" s="216" t="s">
        <v>85</v>
      </c>
      <c r="AV1128" s="14" t="s">
        <v>85</v>
      </c>
      <c r="AW1128" s="14" t="s">
        <v>35</v>
      </c>
      <c r="AX1128" s="14" t="s">
        <v>82</v>
      </c>
      <c r="AY1128" s="216" t="s">
        <v>228</v>
      </c>
    </row>
    <row r="1129" spans="1:65" s="2" customFormat="1" ht="24.2" customHeight="1">
      <c r="A1129" s="36"/>
      <c r="B1129" s="37"/>
      <c r="C1129" s="177" t="s">
        <v>1070</v>
      </c>
      <c r="D1129" s="177" t="s">
        <v>230</v>
      </c>
      <c r="E1129" s="178" t="s">
        <v>1931</v>
      </c>
      <c r="F1129" s="179" t="s">
        <v>1932</v>
      </c>
      <c r="G1129" s="180" t="s">
        <v>510</v>
      </c>
      <c r="H1129" s="181">
        <v>4</v>
      </c>
      <c r="I1129" s="182"/>
      <c r="J1129" s="183">
        <f>ROUND(I1129*H1129,2)</f>
        <v>0</v>
      </c>
      <c r="K1129" s="179" t="s">
        <v>234</v>
      </c>
      <c r="L1129" s="41"/>
      <c r="M1129" s="184" t="s">
        <v>28</v>
      </c>
      <c r="N1129" s="185" t="s">
        <v>45</v>
      </c>
      <c r="O1129" s="66"/>
      <c r="P1129" s="186">
        <f>O1129*H1129</f>
        <v>0</v>
      </c>
      <c r="Q1129" s="186">
        <v>0</v>
      </c>
      <c r="R1129" s="186">
        <f>Q1129*H1129</f>
        <v>0</v>
      </c>
      <c r="S1129" s="186">
        <v>0.00086</v>
      </c>
      <c r="T1129" s="187">
        <f>S1129*H1129</f>
        <v>0.00344</v>
      </c>
      <c r="U1129" s="36"/>
      <c r="V1129" s="36"/>
      <c r="W1129" s="36"/>
      <c r="X1129" s="36"/>
      <c r="Y1129" s="36"/>
      <c r="Z1129" s="36"/>
      <c r="AA1129" s="36"/>
      <c r="AB1129" s="36"/>
      <c r="AC1129" s="36"/>
      <c r="AD1129" s="36"/>
      <c r="AE1129" s="36"/>
      <c r="AR1129" s="188" t="s">
        <v>320</v>
      </c>
      <c r="AT1129" s="188" t="s">
        <v>230</v>
      </c>
      <c r="AU1129" s="188" t="s">
        <v>85</v>
      </c>
      <c r="AY1129" s="19" t="s">
        <v>228</v>
      </c>
      <c r="BE1129" s="189">
        <f>IF(N1129="základní",J1129,0)</f>
        <v>0</v>
      </c>
      <c r="BF1129" s="189">
        <f>IF(N1129="snížená",J1129,0)</f>
        <v>0</v>
      </c>
      <c r="BG1129" s="189">
        <f>IF(N1129="zákl. přenesená",J1129,0)</f>
        <v>0</v>
      </c>
      <c r="BH1129" s="189">
        <f>IF(N1129="sníž. přenesená",J1129,0)</f>
        <v>0</v>
      </c>
      <c r="BI1129" s="189">
        <f>IF(N1129="nulová",J1129,0)</f>
        <v>0</v>
      </c>
      <c r="BJ1129" s="19" t="s">
        <v>82</v>
      </c>
      <c r="BK1129" s="189">
        <f>ROUND(I1129*H1129,2)</f>
        <v>0</v>
      </c>
      <c r="BL1129" s="19" t="s">
        <v>320</v>
      </c>
      <c r="BM1129" s="188" t="s">
        <v>1933</v>
      </c>
    </row>
    <row r="1130" spans="1:47" s="2" customFormat="1" ht="11.25">
      <c r="A1130" s="36"/>
      <c r="B1130" s="37"/>
      <c r="C1130" s="38"/>
      <c r="D1130" s="190" t="s">
        <v>236</v>
      </c>
      <c r="E1130" s="38"/>
      <c r="F1130" s="191" t="s">
        <v>1934</v>
      </c>
      <c r="G1130" s="38"/>
      <c r="H1130" s="38"/>
      <c r="I1130" s="192"/>
      <c r="J1130" s="38"/>
      <c r="K1130" s="38"/>
      <c r="L1130" s="41"/>
      <c r="M1130" s="193"/>
      <c r="N1130" s="194"/>
      <c r="O1130" s="66"/>
      <c r="P1130" s="66"/>
      <c r="Q1130" s="66"/>
      <c r="R1130" s="66"/>
      <c r="S1130" s="66"/>
      <c r="T1130" s="67"/>
      <c r="U1130" s="36"/>
      <c r="V1130" s="36"/>
      <c r="W1130" s="36"/>
      <c r="X1130" s="36"/>
      <c r="Y1130" s="36"/>
      <c r="Z1130" s="36"/>
      <c r="AA1130" s="36"/>
      <c r="AB1130" s="36"/>
      <c r="AC1130" s="36"/>
      <c r="AD1130" s="36"/>
      <c r="AE1130" s="36"/>
      <c r="AT1130" s="19" t="s">
        <v>236</v>
      </c>
      <c r="AU1130" s="19" t="s">
        <v>85</v>
      </c>
    </row>
    <row r="1131" spans="2:51" s="13" customFormat="1" ht="11.25">
      <c r="B1131" s="195"/>
      <c r="C1131" s="196"/>
      <c r="D1131" s="197" t="s">
        <v>238</v>
      </c>
      <c r="E1131" s="198" t="s">
        <v>28</v>
      </c>
      <c r="F1131" s="199" t="s">
        <v>1300</v>
      </c>
      <c r="G1131" s="196"/>
      <c r="H1131" s="198" t="s">
        <v>28</v>
      </c>
      <c r="I1131" s="200"/>
      <c r="J1131" s="196"/>
      <c r="K1131" s="196"/>
      <c r="L1131" s="201"/>
      <c r="M1131" s="202"/>
      <c r="N1131" s="203"/>
      <c r="O1131" s="203"/>
      <c r="P1131" s="203"/>
      <c r="Q1131" s="203"/>
      <c r="R1131" s="203"/>
      <c r="S1131" s="203"/>
      <c r="T1131" s="204"/>
      <c r="AT1131" s="205" t="s">
        <v>238</v>
      </c>
      <c r="AU1131" s="205" t="s">
        <v>85</v>
      </c>
      <c r="AV1131" s="13" t="s">
        <v>82</v>
      </c>
      <c r="AW1131" s="13" t="s">
        <v>35</v>
      </c>
      <c r="AX1131" s="13" t="s">
        <v>74</v>
      </c>
      <c r="AY1131" s="205" t="s">
        <v>228</v>
      </c>
    </row>
    <row r="1132" spans="2:51" s="14" customFormat="1" ht="11.25">
      <c r="B1132" s="206"/>
      <c r="C1132" s="207"/>
      <c r="D1132" s="197" t="s">
        <v>238</v>
      </c>
      <c r="E1132" s="208" t="s">
        <v>28</v>
      </c>
      <c r="F1132" s="209" t="s">
        <v>82</v>
      </c>
      <c r="G1132" s="207"/>
      <c r="H1132" s="210">
        <v>1</v>
      </c>
      <c r="I1132" s="211"/>
      <c r="J1132" s="207"/>
      <c r="K1132" s="207"/>
      <c r="L1132" s="212"/>
      <c r="M1132" s="213"/>
      <c r="N1132" s="214"/>
      <c r="O1132" s="214"/>
      <c r="P1132" s="214"/>
      <c r="Q1132" s="214"/>
      <c r="R1132" s="214"/>
      <c r="S1132" s="214"/>
      <c r="T1132" s="215"/>
      <c r="AT1132" s="216" t="s">
        <v>238</v>
      </c>
      <c r="AU1132" s="216" t="s">
        <v>85</v>
      </c>
      <c r="AV1132" s="14" t="s">
        <v>85</v>
      </c>
      <c r="AW1132" s="14" t="s">
        <v>35</v>
      </c>
      <c r="AX1132" s="14" t="s">
        <v>74</v>
      </c>
      <c r="AY1132" s="216" t="s">
        <v>228</v>
      </c>
    </row>
    <row r="1133" spans="2:51" s="13" customFormat="1" ht="11.25">
      <c r="B1133" s="195"/>
      <c r="C1133" s="196"/>
      <c r="D1133" s="197" t="s">
        <v>238</v>
      </c>
      <c r="E1133" s="198" t="s">
        <v>28</v>
      </c>
      <c r="F1133" s="199" t="s">
        <v>1304</v>
      </c>
      <c r="G1133" s="196"/>
      <c r="H1133" s="198" t="s">
        <v>28</v>
      </c>
      <c r="I1133" s="200"/>
      <c r="J1133" s="196"/>
      <c r="K1133" s="196"/>
      <c r="L1133" s="201"/>
      <c r="M1133" s="202"/>
      <c r="N1133" s="203"/>
      <c r="O1133" s="203"/>
      <c r="P1133" s="203"/>
      <c r="Q1133" s="203"/>
      <c r="R1133" s="203"/>
      <c r="S1133" s="203"/>
      <c r="T1133" s="204"/>
      <c r="AT1133" s="205" t="s">
        <v>238</v>
      </c>
      <c r="AU1133" s="205" t="s">
        <v>85</v>
      </c>
      <c r="AV1133" s="13" t="s">
        <v>82</v>
      </c>
      <c r="AW1133" s="13" t="s">
        <v>35</v>
      </c>
      <c r="AX1133" s="13" t="s">
        <v>74</v>
      </c>
      <c r="AY1133" s="205" t="s">
        <v>228</v>
      </c>
    </row>
    <row r="1134" spans="2:51" s="14" customFormat="1" ht="11.25">
      <c r="B1134" s="206"/>
      <c r="C1134" s="207"/>
      <c r="D1134" s="197" t="s">
        <v>238</v>
      </c>
      <c r="E1134" s="208" t="s">
        <v>28</v>
      </c>
      <c r="F1134" s="209" t="s">
        <v>82</v>
      </c>
      <c r="G1134" s="207"/>
      <c r="H1134" s="210">
        <v>1</v>
      </c>
      <c r="I1134" s="211"/>
      <c r="J1134" s="207"/>
      <c r="K1134" s="207"/>
      <c r="L1134" s="212"/>
      <c r="M1134" s="213"/>
      <c r="N1134" s="214"/>
      <c r="O1134" s="214"/>
      <c r="P1134" s="214"/>
      <c r="Q1134" s="214"/>
      <c r="R1134" s="214"/>
      <c r="S1134" s="214"/>
      <c r="T1134" s="215"/>
      <c r="AT1134" s="216" t="s">
        <v>238</v>
      </c>
      <c r="AU1134" s="216" t="s">
        <v>85</v>
      </c>
      <c r="AV1134" s="14" t="s">
        <v>85</v>
      </c>
      <c r="AW1134" s="14" t="s">
        <v>35</v>
      </c>
      <c r="AX1134" s="14" t="s">
        <v>74</v>
      </c>
      <c r="AY1134" s="216" t="s">
        <v>228</v>
      </c>
    </row>
    <row r="1135" spans="2:51" s="13" customFormat="1" ht="11.25">
      <c r="B1135" s="195"/>
      <c r="C1135" s="196"/>
      <c r="D1135" s="197" t="s">
        <v>238</v>
      </c>
      <c r="E1135" s="198" t="s">
        <v>28</v>
      </c>
      <c r="F1135" s="199" t="s">
        <v>1306</v>
      </c>
      <c r="G1135" s="196"/>
      <c r="H1135" s="198" t="s">
        <v>28</v>
      </c>
      <c r="I1135" s="200"/>
      <c r="J1135" s="196"/>
      <c r="K1135" s="196"/>
      <c r="L1135" s="201"/>
      <c r="M1135" s="202"/>
      <c r="N1135" s="203"/>
      <c r="O1135" s="203"/>
      <c r="P1135" s="203"/>
      <c r="Q1135" s="203"/>
      <c r="R1135" s="203"/>
      <c r="S1135" s="203"/>
      <c r="T1135" s="204"/>
      <c r="AT1135" s="205" t="s">
        <v>238</v>
      </c>
      <c r="AU1135" s="205" t="s">
        <v>85</v>
      </c>
      <c r="AV1135" s="13" t="s">
        <v>82</v>
      </c>
      <c r="AW1135" s="13" t="s">
        <v>35</v>
      </c>
      <c r="AX1135" s="13" t="s">
        <v>74</v>
      </c>
      <c r="AY1135" s="205" t="s">
        <v>228</v>
      </c>
    </row>
    <row r="1136" spans="2:51" s="14" customFormat="1" ht="11.25">
      <c r="B1136" s="206"/>
      <c r="C1136" s="207"/>
      <c r="D1136" s="197" t="s">
        <v>238</v>
      </c>
      <c r="E1136" s="208" t="s">
        <v>28</v>
      </c>
      <c r="F1136" s="209" t="s">
        <v>1808</v>
      </c>
      <c r="G1136" s="207"/>
      <c r="H1136" s="210">
        <v>2</v>
      </c>
      <c r="I1136" s="211"/>
      <c r="J1136" s="207"/>
      <c r="K1136" s="207"/>
      <c r="L1136" s="212"/>
      <c r="M1136" s="213"/>
      <c r="N1136" s="214"/>
      <c r="O1136" s="214"/>
      <c r="P1136" s="214"/>
      <c r="Q1136" s="214"/>
      <c r="R1136" s="214"/>
      <c r="S1136" s="214"/>
      <c r="T1136" s="215"/>
      <c r="AT1136" s="216" t="s">
        <v>238</v>
      </c>
      <c r="AU1136" s="216" t="s">
        <v>85</v>
      </c>
      <c r="AV1136" s="14" t="s">
        <v>85</v>
      </c>
      <c r="AW1136" s="14" t="s">
        <v>35</v>
      </c>
      <c r="AX1136" s="14" t="s">
        <v>74</v>
      </c>
      <c r="AY1136" s="216" t="s">
        <v>228</v>
      </c>
    </row>
    <row r="1137" spans="2:51" s="15" customFormat="1" ht="11.25">
      <c r="B1137" s="217"/>
      <c r="C1137" s="218"/>
      <c r="D1137" s="197" t="s">
        <v>238</v>
      </c>
      <c r="E1137" s="219" t="s">
        <v>28</v>
      </c>
      <c r="F1137" s="220" t="s">
        <v>241</v>
      </c>
      <c r="G1137" s="218"/>
      <c r="H1137" s="221">
        <v>4</v>
      </c>
      <c r="I1137" s="222"/>
      <c r="J1137" s="218"/>
      <c r="K1137" s="218"/>
      <c r="L1137" s="223"/>
      <c r="M1137" s="224"/>
      <c r="N1137" s="225"/>
      <c r="O1137" s="225"/>
      <c r="P1137" s="225"/>
      <c r="Q1137" s="225"/>
      <c r="R1137" s="225"/>
      <c r="S1137" s="225"/>
      <c r="T1137" s="226"/>
      <c r="AT1137" s="227" t="s">
        <v>238</v>
      </c>
      <c r="AU1137" s="227" t="s">
        <v>85</v>
      </c>
      <c r="AV1137" s="15" t="s">
        <v>176</v>
      </c>
      <c r="AW1137" s="15" t="s">
        <v>35</v>
      </c>
      <c r="AX1137" s="15" t="s">
        <v>82</v>
      </c>
      <c r="AY1137" s="227" t="s">
        <v>228</v>
      </c>
    </row>
    <row r="1138" spans="1:65" s="2" customFormat="1" ht="24.2" customHeight="1">
      <c r="A1138" s="36"/>
      <c r="B1138" s="37"/>
      <c r="C1138" s="177" t="s">
        <v>1075</v>
      </c>
      <c r="D1138" s="177" t="s">
        <v>230</v>
      </c>
      <c r="E1138" s="178" t="s">
        <v>1935</v>
      </c>
      <c r="F1138" s="179" t="s">
        <v>1936</v>
      </c>
      <c r="G1138" s="180" t="s">
        <v>510</v>
      </c>
      <c r="H1138" s="181">
        <v>5</v>
      </c>
      <c r="I1138" s="182"/>
      <c r="J1138" s="183">
        <f>ROUND(I1138*H1138,2)</f>
        <v>0</v>
      </c>
      <c r="K1138" s="179" t="s">
        <v>234</v>
      </c>
      <c r="L1138" s="41"/>
      <c r="M1138" s="184" t="s">
        <v>28</v>
      </c>
      <c r="N1138" s="185" t="s">
        <v>45</v>
      </c>
      <c r="O1138" s="66"/>
      <c r="P1138" s="186">
        <f>O1138*H1138</f>
        <v>0</v>
      </c>
      <c r="Q1138" s="186">
        <v>6E-05</v>
      </c>
      <c r="R1138" s="186">
        <f>Q1138*H1138</f>
        <v>0.00030000000000000003</v>
      </c>
      <c r="S1138" s="186">
        <v>0</v>
      </c>
      <c r="T1138" s="187">
        <f>S1138*H1138</f>
        <v>0</v>
      </c>
      <c r="U1138" s="36"/>
      <c r="V1138" s="36"/>
      <c r="W1138" s="36"/>
      <c r="X1138" s="36"/>
      <c r="Y1138" s="36"/>
      <c r="Z1138" s="36"/>
      <c r="AA1138" s="36"/>
      <c r="AB1138" s="36"/>
      <c r="AC1138" s="36"/>
      <c r="AD1138" s="36"/>
      <c r="AE1138" s="36"/>
      <c r="AR1138" s="188" t="s">
        <v>320</v>
      </c>
      <c r="AT1138" s="188" t="s">
        <v>230</v>
      </c>
      <c r="AU1138" s="188" t="s">
        <v>85</v>
      </c>
      <c r="AY1138" s="19" t="s">
        <v>228</v>
      </c>
      <c r="BE1138" s="189">
        <f>IF(N1138="základní",J1138,0)</f>
        <v>0</v>
      </c>
      <c r="BF1138" s="189">
        <f>IF(N1138="snížená",J1138,0)</f>
        <v>0</v>
      </c>
      <c r="BG1138" s="189">
        <f>IF(N1138="zákl. přenesená",J1138,0)</f>
        <v>0</v>
      </c>
      <c r="BH1138" s="189">
        <f>IF(N1138="sníž. přenesená",J1138,0)</f>
        <v>0</v>
      </c>
      <c r="BI1138" s="189">
        <f>IF(N1138="nulová",J1138,0)</f>
        <v>0</v>
      </c>
      <c r="BJ1138" s="19" t="s">
        <v>82</v>
      </c>
      <c r="BK1138" s="189">
        <f>ROUND(I1138*H1138,2)</f>
        <v>0</v>
      </c>
      <c r="BL1138" s="19" t="s">
        <v>320</v>
      </c>
      <c r="BM1138" s="188" t="s">
        <v>1937</v>
      </c>
    </row>
    <row r="1139" spans="1:47" s="2" customFormat="1" ht="11.25">
      <c r="A1139" s="36"/>
      <c r="B1139" s="37"/>
      <c r="C1139" s="38"/>
      <c r="D1139" s="190" t="s">
        <v>236</v>
      </c>
      <c r="E1139" s="38"/>
      <c r="F1139" s="191" t="s">
        <v>1938</v>
      </c>
      <c r="G1139" s="38"/>
      <c r="H1139" s="38"/>
      <c r="I1139" s="192"/>
      <c r="J1139" s="38"/>
      <c r="K1139" s="38"/>
      <c r="L1139" s="41"/>
      <c r="M1139" s="193"/>
      <c r="N1139" s="194"/>
      <c r="O1139" s="66"/>
      <c r="P1139" s="66"/>
      <c r="Q1139" s="66"/>
      <c r="R1139" s="66"/>
      <c r="S1139" s="66"/>
      <c r="T1139" s="67"/>
      <c r="U1139" s="36"/>
      <c r="V1139" s="36"/>
      <c r="W1139" s="36"/>
      <c r="X1139" s="36"/>
      <c r="Y1139" s="36"/>
      <c r="Z1139" s="36"/>
      <c r="AA1139" s="36"/>
      <c r="AB1139" s="36"/>
      <c r="AC1139" s="36"/>
      <c r="AD1139" s="36"/>
      <c r="AE1139" s="36"/>
      <c r="AT1139" s="19" t="s">
        <v>236</v>
      </c>
      <c r="AU1139" s="19" t="s">
        <v>85</v>
      </c>
    </row>
    <row r="1140" spans="2:51" s="13" customFormat="1" ht="11.25">
      <c r="B1140" s="195"/>
      <c r="C1140" s="196"/>
      <c r="D1140" s="197" t="s">
        <v>238</v>
      </c>
      <c r="E1140" s="198" t="s">
        <v>28</v>
      </c>
      <c r="F1140" s="199" t="s">
        <v>1300</v>
      </c>
      <c r="G1140" s="196"/>
      <c r="H1140" s="198" t="s">
        <v>28</v>
      </c>
      <c r="I1140" s="200"/>
      <c r="J1140" s="196"/>
      <c r="K1140" s="196"/>
      <c r="L1140" s="201"/>
      <c r="M1140" s="202"/>
      <c r="N1140" s="203"/>
      <c r="O1140" s="203"/>
      <c r="P1140" s="203"/>
      <c r="Q1140" s="203"/>
      <c r="R1140" s="203"/>
      <c r="S1140" s="203"/>
      <c r="T1140" s="204"/>
      <c r="AT1140" s="205" t="s">
        <v>238</v>
      </c>
      <c r="AU1140" s="205" t="s">
        <v>85</v>
      </c>
      <c r="AV1140" s="13" t="s">
        <v>82</v>
      </c>
      <c r="AW1140" s="13" t="s">
        <v>35</v>
      </c>
      <c r="AX1140" s="13" t="s">
        <v>74</v>
      </c>
      <c r="AY1140" s="205" t="s">
        <v>228</v>
      </c>
    </row>
    <row r="1141" spans="2:51" s="13" customFormat="1" ht="11.25">
      <c r="B1141" s="195"/>
      <c r="C1141" s="196"/>
      <c r="D1141" s="197" t="s">
        <v>238</v>
      </c>
      <c r="E1141" s="198" t="s">
        <v>28</v>
      </c>
      <c r="F1141" s="199" t="s">
        <v>1545</v>
      </c>
      <c r="G1141" s="196"/>
      <c r="H1141" s="198" t="s">
        <v>28</v>
      </c>
      <c r="I1141" s="200"/>
      <c r="J1141" s="196"/>
      <c r="K1141" s="196"/>
      <c r="L1141" s="201"/>
      <c r="M1141" s="202"/>
      <c r="N1141" s="203"/>
      <c r="O1141" s="203"/>
      <c r="P1141" s="203"/>
      <c r="Q1141" s="203"/>
      <c r="R1141" s="203"/>
      <c r="S1141" s="203"/>
      <c r="T1141" s="204"/>
      <c r="AT1141" s="205" t="s">
        <v>238</v>
      </c>
      <c r="AU1141" s="205" t="s">
        <v>85</v>
      </c>
      <c r="AV1141" s="13" t="s">
        <v>82</v>
      </c>
      <c r="AW1141" s="13" t="s">
        <v>35</v>
      </c>
      <c r="AX1141" s="13" t="s">
        <v>74</v>
      </c>
      <c r="AY1141" s="205" t="s">
        <v>228</v>
      </c>
    </row>
    <row r="1142" spans="2:51" s="14" customFormat="1" ht="11.25">
      <c r="B1142" s="206"/>
      <c r="C1142" s="207"/>
      <c r="D1142" s="197" t="s">
        <v>238</v>
      </c>
      <c r="E1142" s="208" t="s">
        <v>28</v>
      </c>
      <c r="F1142" s="209" t="s">
        <v>82</v>
      </c>
      <c r="G1142" s="207"/>
      <c r="H1142" s="210">
        <v>1</v>
      </c>
      <c r="I1142" s="211"/>
      <c r="J1142" s="207"/>
      <c r="K1142" s="207"/>
      <c r="L1142" s="212"/>
      <c r="M1142" s="213"/>
      <c r="N1142" s="214"/>
      <c r="O1142" s="214"/>
      <c r="P1142" s="214"/>
      <c r="Q1142" s="214"/>
      <c r="R1142" s="214"/>
      <c r="S1142" s="214"/>
      <c r="T1142" s="215"/>
      <c r="AT1142" s="216" t="s">
        <v>238</v>
      </c>
      <c r="AU1142" s="216" t="s">
        <v>85</v>
      </c>
      <c r="AV1142" s="14" t="s">
        <v>85</v>
      </c>
      <c r="AW1142" s="14" t="s">
        <v>35</v>
      </c>
      <c r="AX1142" s="14" t="s">
        <v>74</v>
      </c>
      <c r="AY1142" s="216" t="s">
        <v>228</v>
      </c>
    </row>
    <row r="1143" spans="2:51" s="13" customFormat="1" ht="11.25">
      <c r="B1143" s="195"/>
      <c r="C1143" s="196"/>
      <c r="D1143" s="197" t="s">
        <v>238</v>
      </c>
      <c r="E1143" s="198" t="s">
        <v>28</v>
      </c>
      <c r="F1143" s="199" t="s">
        <v>1640</v>
      </c>
      <c r="G1143" s="196"/>
      <c r="H1143" s="198" t="s">
        <v>28</v>
      </c>
      <c r="I1143" s="200"/>
      <c r="J1143" s="196"/>
      <c r="K1143" s="196"/>
      <c r="L1143" s="201"/>
      <c r="M1143" s="202"/>
      <c r="N1143" s="203"/>
      <c r="O1143" s="203"/>
      <c r="P1143" s="203"/>
      <c r="Q1143" s="203"/>
      <c r="R1143" s="203"/>
      <c r="S1143" s="203"/>
      <c r="T1143" s="204"/>
      <c r="AT1143" s="205" t="s">
        <v>238</v>
      </c>
      <c r="AU1143" s="205" t="s">
        <v>85</v>
      </c>
      <c r="AV1143" s="13" t="s">
        <v>82</v>
      </c>
      <c r="AW1143" s="13" t="s">
        <v>35</v>
      </c>
      <c r="AX1143" s="13" t="s">
        <v>74</v>
      </c>
      <c r="AY1143" s="205" t="s">
        <v>228</v>
      </c>
    </row>
    <row r="1144" spans="2:51" s="14" customFormat="1" ht="11.25">
      <c r="B1144" s="206"/>
      <c r="C1144" s="207"/>
      <c r="D1144" s="197" t="s">
        <v>238</v>
      </c>
      <c r="E1144" s="208" t="s">
        <v>28</v>
      </c>
      <c r="F1144" s="209" t="s">
        <v>82</v>
      </c>
      <c r="G1144" s="207"/>
      <c r="H1144" s="210">
        <v>1</v>
      </c>
      <c r="I1144" s="211"/>
      <c r="J1144" s="207"/>
      <c r="K1144" s="207"/>
      <c r="L1144" s="212"/>
      <c r="M1144" s="213"/>
      <c r="N1144" s="214"/>
      <c r="O1144" s="214"/>
      <c r="P1144" s="214"/>
      <c r="Q1144" s="214"/>
      <c r="R1144" s="214"/>
      <c r="S1144" s="214"/>
      <c r="T1144" s="215"/>
      <c r="AT1144" s="216" t="s">
        <v>238</v>
      </c>
      <c r="AU1144" s="216" t="s">
        <v>85</v>
      </c>
      <c r="AV1144" s="14" t="s">
        <v>85</v>
      </c>
      <c r="AW1144" s="14" t="s">
        <v>35</v>
      </c>
      <c r="AX1144" s="14" t="s">
        <v>74</v>
      </c>
      <c r="AY1144" s="216" t="s">
        <v>228</v>
      </c>
    </row>
    <row r="1145" spans="2:51" s="13" customFormat="1" ht="11.25">
      <c r="B1145" s="195"/>
      <c r="C1145" s="196"/>
      <c r="D1145" s="197" t="s">
        <v>238</v>
      </c>
      <c r="E1145" s="198" t="s">
        <v>28</v>
      </c>
      <c r="F1145" s="199" t="s">
        <v>1304</v>
      </c>
      <c r="G1145" s="196"/>
      <c r="H1145" s="198" t="s">
        <v>28</v>
      </c>
      <c r="I1145" s="200"/>
      <c r="J1145" s="196"/>
      <c r="K1145" s="196"/>
      <c r="L1145" s="201"/>
      <c r="M1145" s="202"/>
      <c r="N1145" s="203"/>
      <c r="O1145" s="203"/>
      <c r="P1145" s="203"/>
      <c r="Q1145" s="203"/>
      <c r="R1145" s="203"/>
      <c r="S1145" s="203"/>
      <c r="T1145" s="204"/>
      <c r="AT1145" s="205" t="s">
        <v>238</v>
      </c>
      <c r="AU1145" s="205" t="s">
        <v>85</v>
      </c>
      <c r="AV1145" s="13" t="s">
        <v>82</v>
      </c>
      <c r="AW1145" s="13" t="s">
        <v>35</v>
      </c>
      <c r="AX1145" s="13" t="s">
        <v>74</v>
      </c>
      <c r="AY1145" s="205" t="s">
        <v>228</v>
      </c>
    </row>
    <row r="1146" spans="2:51" s="14" customFormat="1" ht="11.25">
      <c r="B1146" s="206"/>
      <c r="C1146" s="207"/>
      <c r="D1146" s="197" t="s">
        <v>238</v>
      </c>
      <c r="E1146" s="208" t="s">
        <v>28</v>
      </c>
      <c r="F1146" s="209" t="s">
        <v>82</v>
      </c>
      <c r="G1146" s="207"/>
      <c r="H1146" s="210">
        <v>1</v>
      </c>
      <c r="I1146" s="211"/>
      <c r="J1146" s="207"/>
      <c r="K1146" s="207"/>
      <c r="L1146" s="212"/>
      <c r="M1146" s="213"/>
      <c r="N1146" s="214"/>
      <c r="O1146" s="214"/>
      <c r="P1146" s="214"/>
      <c r="Q1146" s="214"/>
      <c r="R1146" s="214"/>
      <c r="S1146" s="214"/>
      <c r="T1146" s="215"/>
      <c r="AT1146" s="216" t="s">
        <v>238</v>
      </c>
      <c r="AU1146" s="216" t="s">
        <v>85</v>
      </c>
      <c r="AV1146" s="14" t="s">
        <v>85</v>
      </c>
      <c r="AW1146" s="14" t="s">
        <v>35</v>
      </c>
      <c r="AX1146" s="14" t="s">
        <v>74</v>
      </c>
      <c r="AY1146" s="216" t="s">
        <v>228</v>
      </c>
    </row>
    <row r="1147" spans="2:51" s="13" customFormat="1" ht="11.25">
      <c r="B1147" s="195"/>
      <c r="C1147" s="196"/>
      <c r="D1147" s="197" t="s">
        <v>238</v>
      </c>
      <c r="E1147" s="198" t="s">
        <v>28</v>
      </c>
      <c r="F1147" s="199" t="s">
        <v>1306</v>
      </c>
      <c r="G1147" s="196"/>
      <c r="H1147" s="198" t="s">
        <v>28</v>
      </c>
      <c r="I1147" s="200"/>
      <c r="J1147" s="196"/>
      <c r="K1147" s="196"/>
      <c r="L1147" s="201"/>
      <c r="M1147" s="202"/>
      <c r="N1147" s="203"/>
      <c r="O1147" s="203"/>
      <c r="P1147" s="203"/>
      <c r="Q1147" s="203"/>
      <c r="R1147" s="203"/>
      <c r="S1147" s="203"/>
      <c r="T1147" s="204"/>
      <c r="AT1147" s="205" t="s">
        <v>238</v>
      </c>
      <c r="AU1147" s="205" t="s">
        <v>85</v>
      </c>
      <c r="AV1147" s="13" t="s">
        <v>82</v>
      </c>
      <c r="AW1147" s="13" t="s">
        <v>35</v>
      </c>
      <c r="AX1147" s="13" t="s">
        <v>74</v>
      </c>
      <c r="AY1147" s="205" t="s">
        <v>228</v>
      </c>
    </row>
    <row r="1148" spans="2:51" s="14" customFormat="1" ht="11.25">
      <c r="B1148" s="206"/>
      <c r="C1148" s="207"/>
      <c r="D1148" s="197" t="s">
        <v>238</v>
      </c>
      <c r="E1148" s="208" t="s">
        <v>28</v>
      </c>
      <c r="F1148" s="209" t="s">
        <v>1808</v>
      </c>
      <c r="G1148" s="207"/>
      <c r="H1148" s="210">
        <v>2</v>
      </c>
      <c r="I1148" s="211"/>
      <c r="J1148" s="207"/>
      <c r="K1148" s="207"/>
      <c r="L1148" s="212"/>
      <c r="M1148" s="213"/>
      <c r="N1148" s="214"/>
      <c r="O1148" s="214"/>
      <c r="P1148" s="214"/>
      <c r="Q1148" s="214"/>
      <c r="R1148" s="214"/>
      <c r="S1148" s="214"/>
      <c r="T1148" s="215"/>
      <c r="AT1148" s="216" t="s">
        <v>238</v>
      </c>
      <c r="AU1148" s="216" t="s">
        <v>85</v>
      </c>
      <c r="AV1148" s="14" t="s">
        <v>85</v>
      </c>
      <c r="AW1148" s="14" t="s">
        <v>35</v>
      </c>
      <c r="AX1148" s="14" t="s">
        <v>74</v>
      </c>
      <c r="AY1148" s="216" t="s">
        <v>228</v>
      </c>
    </row>
    <row r="1149" spans="2:51" s="15" customFormat="1" ht="11.25">
      <c r="B1149" s="217"/>
      <c r="C1149" s="218"/>
      <c r="D1149" s="197" t="s">
        <v>238</v>
      </c>
      <c r="E1149" s="219" t="s">
        <v>28</v>
      </c>
      <c r="F1149" s="220" t="s">
        <v>241</v>
      </c>
      <c r="G1149" s="218"/>
      <c r="H1149" s="221">
        <v>5</v>
      </c>
      <c r="I1149" s="222"/>
      <c r="J1149" s="218"/>
      <c r="K1149" s="218"/>
      <c r="L1149" s="223"/>
      <c r="M1149" s="224"/>
      <c r="N1149" s="225"/>
      <c r="O1149" s="225"/>
      <c r="P1149" s="225"/>
      <c r="Q1149" s="225"/>
      <c r="R1149" s="225"/>
      <c r="S1149" s="225"/>
      <c r="T1149" s="226"/>
      <c r="AT1149" s="227" t="s">
        <v>238</v>
      </c>
      <c r="AU1149" s="227" t="s">
        <v>85</v>
      </c>
      <c r="AV1149" s="15" t="s">
        <v>176</v>
      </c>
      <c r="AW1149" s="15" t="s">
        <v>35</v>
      </c>
      <c r="AX1149" s="15" t="s">
        <v>82</v>
      </c>
      <c r="AY1149" s="227" t="s">
        <v>228</v>
      </c>
    </row>
    <row r="1150" spans="1:65" s="2" customFormat="1" ht="21.75" customHeight="1">
      <c r="A1150" s="36"/>
      <c r="B1150" s="37"/>
      <c r="C1150" s="228" t="s">
        <v>1081</v>
      </c>
      <c r="D1150" s="228" t="s">
        <v>395</v>
      </c>
      <c r="E1150" s="229" t="s">
        <v>1939</v>
      </c>
      <c r="F1150" s="230" t="s">
        <v>1940</v>
      </c>
      <c r="G1150" s="231" t="s">
        <v>510</v>
      </c>
      <c r="H1150" s="232">
        <v>5</v>
      </c>
      <c r="I1150" s="233"/>
      <c r="J1150" s="234">
        <f>ROUND(I1150*H1150,2)</f>
        <v>0</v>
      </c>
      <c r="K1150" s="230" t="s">
        <v>28</v>
      </c>
      <c r="L1150" s="235"/>
      <c r="M1150" s="236" t="s">
        <v>28</v>
      </c>
      <c r="N1150" s="237" t="s">
        <v>45</v>
      </c>
      <c r="O1150" s="66"/>
      <c r="P1150" s="186">
        <f>O1150*H1150</f>
        <v>0</v>
      </c>
      <c r="Q1150" s="186">
        <v>0.0001</v>
      </c>
      <c r="R1150" s="186">
        <f>Q1150*H1150</f>
        <v>0.0005</v>
      </c>
      <c r="S1150" s="186">
        <v>0</v>
      </c>
      <c r="T1150" s="187">
        <f>S1150*H1150</f>
        <v>0</v>
      </c>
      <c r="U1150" s="36"/>
      <c r="V1150" s="36"/>
      <c r="W1150" s="36"/>
      <c r="X1150" s="36"/>
      <c r="Y1150" s="36"/>
      <c r="Z1150" s="36"/>
      <c r="AA1150" s="36"/>
      <c r="AB1150" s="36"/>
      <c r="AC1150" s="36"/>
      <c r="AD1150" s="36"/>
      <c r="AE1150" s="36"/>
      <c r="AR1150" s="188" t="s">
        <v>420</v>
      </c>
      <c r="AT1150" s="188" t="s">
        <v>395</v>
      </c>
      <c r="AU1150" s="188" t="s">
        <v>85</v>
      </c>
      <c r="AY1150" s="19" t="s">
        <v>228</v>
      </c>
      <c r="BE1150" s="189">
        <f>IF(N1150="základní",J1150,0)</f>
        <v>0</v>
      </c>
      <c r="BF1150" s="189">
        <f>IF(N1150="snížená",J1150,0)</f>
        <v>0</v>
      </c>
      <c r="BG1150" s="189">
        <f>IF(N1150="zákl. přenesená",J1150,0)</f>
        <v>0</v>
      </c>
      <c r="BH1150" s="189">
        <f>IF(N1150="sníž. přenesená",J1150,0)</f>
        <v>0</v>
      </c>
      <c r="BI1150" s="189">
        <f>IF(N1150="nulová",J1150,0)</f>
        <v>0</v>
      </c>
      <c r="BJ1150" s="19" t="s">
        <v>82</v>
      </c>
      <c r="BK1150" s="189">
        <f>ROUND(I1150*H1150,2)</f>
        <v>0</v>
      </c>
      <c r="BL1150" s="19" t="s">
        <v>320</v>
      </c>
      <c r="BM1150" s="188" t="s">
        <v>1941</v>
      </c>
    </row>
    <row r="1151" spans="2:51" s="13" customFormat="1" ht="11.25">
      <c r="B1151" s="195"/>
      <c r="C1151" s="196"/>
      <c r="D1151" s="197" t="s">
        <v>238</v>
      </c>
      <c r="E1151" s="198" t="s">
        <v>28</v>
      </c>
      <c r="F1151" s="199" t="s">
        <v>1300</v>
      </c>
      <c r="G1151" s="196"/>
      <c r="H1151" s="198" t="s">
        <v>28</v>
      </c>
      <c r="I1151" s="200"/>
      <c r="J1151" s="196"/>
      <c r="K1151" s="196"/>
      <c r="L1151" s="201"/>
      <c r="M1151" s="202"/>
      <c r="N1151" s="203"/>
      <c r="O1151" s="203"/>
      <c r="P1151" s="203"/>
      <c r="Q1151" s="203"/>
      <c r="R1151" s="203"/>
      <c r="S1151" s="203"/>
      <c r="T1151" s="204"/>
      <c r="AT1151" s="205" t="s">
        <v>238</v>
      </c>
      <c r="AU1151" s="205" t="s">
        <v>85</v>
      </c>
      <c r="AV1151" s="13" t="s">
        <v>82</v>
      </c>
      <c r="AW1151" s="13" t="s">
        <v>35</v>
      </c>
      <c r="AX1151" s="13" t="s">
        <v>74</v>
      </c>
      <c r="AY1151" s="205" t="s">
        <v>228</v>
      </c>
    </row>
    <row r="1152" spans="2:51" s="13" customFormat="1" ht="11.25">
      <c r="B1152" s="195"/>
      <c r="C1152" s="196"/>
      <c r="D1152" s="197" t="s">
        <v>238</v>
      </c>
      <c r="E1152" s="198" t="s">
        <v>28</v>
      </c>
      <c r="F1152" s="199" t="s">
        <v>1545</v>
      </c>
      <c r="G1152" s="196"/>
      <c r="H1152" s="198" t="s">
        <v>28</v>
      </c>
      <c r="I1152" s="200"/>
      <c r="J1152" s="196"/>
      <c r="K1152" s="196"/>
      <c r="L1152" s="201"/>
      <c r="M1152" s="202"/>
      <c r="N1152" s="203"/>
      <c r="O1152" s="203"/>
      <c r="P1152" s="203"/>
      <c r="Q1152" s="203"/>
      <c r="R1152" s="203"/>
      <c r="S1152" s="203"/>
      <c r="T1152" s="204"/>
      <c r="AT1152" s="205" t="s">
        <v>238</v>
      </c>
      <c r="AU1152" s="205" t="s">
        <v>85</v>
      </c>
      <c r="AV1152" s="13" t="s">
        <v>82</v>
      </c>
      <c r="AW1152" s="13" t="s">
        <v>35</v>
      </c>
      <c r="AX1152" s="13" t="s">
        <v>74</v>
      </c>
      <c r="AY1152" s="205" t="s">
        <v>228</v>
      </c>
    </row>
    <row r="1153" spans="2:51" s="14" customFormat="1" ht="11.25">
      <c r="B1153" s="206"/>
      <c r="C1153" s="207"/>
      <c r="D1153" s="197" t="s">
        <v>238</v>
      </c>
      <c r="E1153" s="208" t="s">
        <v>28</v>
      </c>
      <c r="F1153" s="209" t="s">
        <v>82</v>
      </c>
      <c r="G1153" s="207"/>
      <c r="H1153" s="210">
        <v>1</v>
      </c>
      <c r="I1153" s="211"/>
      <c r="J1153" s="207"/>
      <c r="K1153" s="207"/>
      <c r="L1153" s="212"/>
      <c r="M1153" s="213"/>
      <c r="N1153" s="214"/>
      <c r="O1153" s="214"/>
      <c r="P1153" s="214"/>
      <c r="Q1153" s="214"/>
      <c r="R1153" s="214"/>
      <c r="S1153" s="214"/>
      <c r="T1153" s="215"/>
      <c r="AT1153" s="216" t="s">
        <v>238</v>
      </c>
      <c r="AU1153" s="216" t="s">
        <v>85</v>
      </c>
      <c r="AV1153" s="14" t="s">
        <v>85</v>
      </c>
      <c r="AW1153" s="14" t="s">
        <v>35</v>
      </c>
      <c r="AX1153" s="14" t="s">
        <v>74</v>
      </c>
      <c r="AY1153" s="216" t="s">
        <v>228</v>
      </c>
    </row>
    <row r="1154" spans="2:51" s="13" customFormat="1" ht="11.25">
      <c r="B1154" s="195"/>
      <c r="C1154" s="196"/>
      <c r="D1154" s="197" t="s">
        <v>238</v>
      </c>
      <c r="E1154" s="198" t="s">
        <v>28</v>
      </c>
      <c r="F1154" s="199" t="s">
        <v>1640</v>
      </c>
      <c r="G1154" s="196"/>
      <c r="H1154" s="198" t="s">
        <v>28</v>
      </c>
      <c r="I1154" s="200"/>
      <c r="J1154" s="196"/>
      <c r="K1154" s="196"/>
      <c r="L1154" s="201"/>
      <c r="M1154" s="202"/>
      <c r="N1154" s="203"/>
      <c r="O1154" s="203"/>
      <c r="P1154" s="203"/>
      <c r="Q1154" s="203"/>
      <c r="R1154" s="203"/>
      <c r="S1154" s="203"/>
      <c r="T1154" s="204"/>
      <c r="AT1154" s="205" t="s">
        <v>238</v>
      </c>
      <c r="AU1154" s="205" t="s">
        <v>85</v>
      </c>
      <c r="AV1154" s="13" t="s">
        <v>82</v>
      </c>
      <c r="AW1154" s="13" t="s">
        <v>35</v>
      </c>
      <c r="AX1154" s="13" t="s">
        <v>74</v>
      </c>
      <c r="AY1154" s="205" t="s">
        <v>228</v>
      </c>
    </row>
    <row r="1155" spans="2:51" s="14" customFormat="1" ht="11.25">
      <c r="B1155" s="206"/>
      <c r="C1155" s="207"/>
      <c r="D1155" s="197" t="s">
        <v>238</v>
      </c>
      <c r="E1155" s="208" t="s">
        <v>28</v>
      </c>
      <c r="F1155" s="209" t="s">
        <v>82</v>
      </c>
      <c r="G1155" s="207"/>
      <c r="H1155" s="210">
        <v>1</v>
      </c>
      <c r="I1155" s="211"/>
      <c r="J1155" s="207"/>
      <c r="K1155" s="207"/>
      <c r="L1155" s="212"/>
      <c r="M1155" s="213"/>
      <c r="N1155" s="214"/>
      <c r="O1155" s="214"/>
      <c r="P1155" s="214"/>
      <c r="Q1155" s="214"/>
      <c r="R1155" s="214"/>
      <c r="S1155" s="214"/>
      <c r="T1155" s="215"/>
      <c r="AT1155" s="216" t="s">
        <v>238</v>
      </c>
      <c r="AU1155" s="216" t="s">
        <v>85</v>
      </c>
      <c r="AV1155" s="14" t="s">
        <v>85</v>
      </c>
      <c r="AW1155" s="14" t="s">
        <v>35</v>
      </c>
      <c r="AX1155" s="14" t="s">
        <v>74</v>
      </c>
      <c r="AY1155" s="216" t="s">
        <v>228</v>
      </c>
    </row>
    <row r="1156" spans="2:51" s="13" customFormat="1" ht="11.25">
      <c r="B1156" s="195"/>
      <c r="C1156" s="196"/>
      <c r="D1156" s="197" t="s">
        <v>238</v>
      </c>
      <c r="E1156" s="198" t="s">
        <v>28</v>
      </c>
      <c r="F1156" s="199" t="s">
        <v>1304</v>
      </c>
      <c r="G1156" s="196"/>
      <c r="H1156" s="198" t="s">
        <v>28</v>
      </c>
      <c r="I1156" s="200"/>
      <c r="J1156" s="196"/>
      <c r="K1156" s="196"/>
      <c r="L1156" s="201"/>
      <c r="M1156" s="202"/>
      <c r="N1156" s="203"/>
      <c r="O1156" s="203"/>
      <c r="P1156" s="203"/>
      <c r="Q1156" s="203"/>
      <c r="R1156" s="203"/>
      <c r="S1156" s="203"/>
      <c r="T1156" s="204"/>
      <c r="AT1156" s="205" t="s">
        <v>238</v>
      </c>
      <c r="AU1156" s="205" t="s">
        <v>85</v>
      </c>
      <c r="AV1156" s="13" t="s">
        <v>82</v>
      </c>
      <c r="AW1156" s="13" t="s">
        <v>35</v>
      </c>
      <c r="AX1156" s="13" t="s">
        <v>74</v>
      </c>
      <c r="AY1156" s="205" t="s">
        <v>228</v>
      </c>
    </row>
    <row r="1157" spans="2:51" s="14" customFormat="1" ht="11.25">
      <c r="B1157" s="206"/>
      <c r="C1157" s="207"/>
      <c r="D1157" s="197" t="s">
        <v>238</v>
      </c>
      <c r="E1157" s="208" t="s">
        <v>28</v>
      </c>
      <c r="F1157" s="209" t="s">
        <v>82</v>
      </c>
      <c r="G1157" s="207"/>
      <c r="H1157" s="210">
        <v>1</v>
      </c>
      <c r="I1157" s="211"/>
      <c r="J1157" s="207"/>
      <c r="K1157" s="207"/>
      <c r="L1157" s="212"/>
      <c r="M1157" s="213"/>
      <c r="N1157" s="214"/>
      <c r="O1157" s="214"/>
      <c r="P1157" s="214"/>
      <c r="Q1157" s="214"/>
      <c r="R1157" s="214"/>
      <c r="S1157" s="214"/>
      <c r="T1157" s="215"/>
      <c r="AT1157" s="216" t="s">
        <v>238</v>
      </c>
      <c r="AU1157" s="216" t="s">
        <v>85</v>
      </c>
      <c r="AV1157" s="14" t="s">
        <v>85</v>
      </c>
      <c r="AW1157" s="14" t="s">
        <v>35</v>
      </c>
      <c r="AX1157" s="14" t="s">
        <v>74</v>
      </c>
      <c r="AY1157" s="216" t="s">
        <v>228</v>
      </c>
    </row>
    <row r="1158" spans="2:51" s="13" customFormat="1" ht="11.25">
      <c r="B1158" s="195"/>
      <c r="C1158" s="196"/>
      <c r="D1158" s="197" t="s">
        <v>238</v>
      </c>
      <c r="E1158" s="198" t="s">
        <v>28</v>
      </c>
      <c r="F1158" s="199" t="s">
        <v>1306</v>
      </c>
      <c r="G1158" s="196"/>
      <c r="H1158" s="198" t="s">
        <v>28</v>
      </c>
      <c r="I1158" s="200"/>
      <c r="J1158" s="196"/>
      <c r="K1158" s="196"/>
      <c r="L1158" s="201"/>
      <c r="M1158" s="202"/>
      <c r="N1158" s="203"/>
      <c r="O1158" s="203"/>
      <c r="P1158" s="203"/>
      <c r="Q1158" s="203"/>
      <c r="R1158" s="203"/>
      <c r="S1158" s="203"/>
      <c r="T1158" s="204"/>
      <c r="AT1158" s="205" t="s">
        <v>238</v>
      </c>
      <c r="AU1158" s="205" t="s">
        <v>85</v>
      </c>
      <c r="AV1158" s="13" t="s">
        <v>82</v>
      </c>
      <c r="AW1158" s="13" t="s">
        <v>35</v>
      </c>
      <c r="AX1158" s="13" t="s">
        <v>74</v>
      </c>
      <c r="AY1158" s="205" t="s">
        <v>228</v>
      </c>
    </row>
    <row r="1159" spans="2:51" s="14" customFormat="1" ht="11.25">
      <c r="B1159" s="206"/>
      <c r="C1159" s="207"/>
      <c r="D1159" s="197" t="s">
        <v>238</v>
      </c>
      <c r="E1159" s="208" t="s">
        <v>28</v>
      </c>
      <c r="F1159" s="209" t="s">
        <v>1808</v>
      </c>
      <c r="G1159" s="207"/>
      <c r="H1159" s="210">
        <v>2</v>
      </c>
      <c r="I1159" s="211"/>
      <c r="J1159" s="207"/>
      <c r="K1159" s="207"/>
      <c r="L1159" s="212"/>
      <c r="M1159" s="213"/>
      <c r="N1159" s="214"/>
      <c r="O1159" s="214"/>
      <c r="P1159" s="214"/>
      <c r="Q1159" s="214"/>
      <c r="R1159" s="214"/>
      <c r="S1159" s="214"/>
      <c r="T1159" s="215"/>
      <c r="AT1159" s="216" t="s">
        <v>238</v>
      </c>
      <c r="AU1159" s="216" t="s">
        <v>85</v>
      </c>
      <c r="AV1159" s="14" t="s">
        <v>85</v>
      </c>
      <c r="AW1159" s="14" t="s">
        <v>35</v>
      </c>
      <c r="AX1159" s="14" t="s">
        <v>74</v>
      </c>
      <c r="AY1159" s="216" t="s">
        <v>228</v>
      </c>
    </row>
    <row r="1160" spans="2:51" s="15" customFormat="1" ht="11.25">
      <c r="B1160" s="217"/>
      <c r="C1160" s="218"/>
      <c r="D1160" s="197" t="s">
        <v>238</v>
      </c>
      <c r="E1160" s="219" t="s">
        <v>28</v>
      </c>
      <c r="F1160" s="220" t="s">
        <v>241</v>
      </c>
      <c r="G1160" s="218"/>
      <c r="H1160" s="221">
        <v>5</v>
      </c>
      <c r="I1160" s="222"/>
      <c r="J1160" s="218"/>
      <c r="K1160" s="218"/>
      <c r="L1160" s="223"/>
      <c r="M1160" s="224"/>
      <c r="N1160" s="225"/>
      <c r="O1160" s="225"/>
      <c r="P1160" s="225"/>
      <c r="Q1160" s="225"/>
      <c r="R1160" s="225"/>
      <c r="S1160" s="225"/>
      <c r="T1160" s="226"/>
      <c r="AT1160" s="227" t="s">
        <v>238</v>
      </c>
      <c r="AU1160" s="227" t="s">
        <v>85</v>
      </c>
      <c r="AV1160" s="15" t="s">
        <v>176</v>
      </c>
      <c r="AW1160" s="15" t="s">
        <v>35</v>
      </c>
      <c r="AX1160" s="15" t="s">
        <v>82</v>
      </c>
      <c r="AY1160" s="227" t="s">
        <v>228</v>
      </c>
    </row>
    <row r="1161" spans="1:65" s="2" customFormat="1" ht="24.2" customHeight="1">
      <c r="A1161" s="36"/>
      <c r="B1161" s="37"/>
      <c r="C1161" s="177" t="s">
        <v>1084</v>
      </c>
      <c r="D1161" s="177" t="s">
        <v>230</v>
      </c>
      <c r="E1161" s="178" t="s">
        <v>1942</v>
      </c>
      <c r="F1161" s="179" t="s">
        <v>1943</v>
      </c>
      <c r="G1161" s="180" t="s">
        <v>510</v>
      </c>
      <c r="H1161" s="181">
        <v>3</v>
      </c>
      <c r="I1161" s="182"/>
      <c r="J1161" s="183">
        <f>ROUND(I1161*H1161,2)</f>
        <v>0</v>
      </c>
      <c r="K1161" s="179" t="s">
        <v>234</v>
      </c>
      <c r="L1161" s="41"/>
      <c r="M1161" s="184" t="s">
        <v>28</v>
      </c>
      <c r="N1161" s="185" t="s">
        <v>45</v>
      </c>
      <c r="O1161" s="66"/>
      <c r="P1161" s="186">
        <f>O1161*H1161</f>
        <v>0</v>
      </c>
      <c r="Q1161" s="186">
        <v>0</v>
      </c>
      <c r="R1161" s="186">
        <f>Q1161*H1161</f>
        <v>0</v>
      </c>
      <c r="S1161" s="186">
        <v>0.00085</v>
      </c>
      <c r="T1161" s="187">
        <f>S1161*H1161</f>
        <v>0.0025499999999999997</v>
      </c>
      <c r="U1161" s="36"/>
      <c r="V1161" s="36"/>
      <c r="W1161" s="36"/>
      <c r="X1161" s="36"/>
      <c r="Y1161" s="36"/>
      <c r="Z1161" s="36"/>
      <c r="AA1161" s="36"/>
      <c r="AB1161" s="36"/>
      <c r="AC1161" s="36"/>
      <c r="AD1161" s="36"/>
      <c r="AE1161" s="36"/>
      <c r="AR1161" s="188" t="s">
        <v>320</v>
      </c>
      <c r="AT1161" s="188" t="s">
        <v>230</v>
      </c>
      <c r="AU1161" s="188" t="s">
        <v>85</v>
      </c>
      <c r="AY1161" s="19" t="s">
        <v>228</v>
      </c>
      <c r="BE1161" s="189">
        <f>IF(N1161="základní",J1161,0)</f>
        <v>0</v>
      </c>
      <c r="BF1161" s="189">
        <f>IF(N1161="snížená",J1161,0)</f>
        <v>0</v>
      </c>
      <c r="BG1161" s="189">
        <f>IF(N1161="zákl. přenesená",J1161,0)</f>
        <v>0</v>
      </c>
      <c r="BH1161" s="189">
        <f>IF(N1161="sníž. přenesená",J1161,0)</f>
        <v>0</v>
      </c>
      <c r="BI1161" s="189">
        <f>IF(N1161="nulová",J1161,0)</f>
        <v>0</v>
      </c>
      <c r="BJ1161" s="19" t="s">
        <v>82</v>
      </c>
      <c r="BK1161" s="189">
        <f>ROUND(I1161*H1161,2)</f>
        <v>0</v>
      </c>
      <c r="BL1161" s="19" t="s">
        <v>320</v>
      </c>
      <c r="BM1161" s="188" t="s">
        <v>1944</v>
      </c>
    </row>
    <row r="1162" spans="1:47" s="2" customFormat="1" ht="11.25">
      <c r="A1162" s="36"/>
      <c r="B1162" s="37"/>
      <c r="C1162" s="38"/>
      <c r="D1162" s="190" t="s">
        <v>236</v>
      </c>
      <c r="E1162" s="38"/>
      <c r="F1162" s="191" t="s">
        <v>1945</v>
      </c>
      <c r="G1162" s="38"/>
      <c r="H1162" s="38"/>
      <c r="I1162" s="192"/>
      <c r="J1162" s="38"/>
      <c r="K1162" s="38"/>
      <c r="L1162" s="41"/>
      <c r="M1162" s="193"/>
      <c r="N1162" s="194"/>
      <c r="O1162" s="66"/>
      <c r="P1162" s="66"/>
      <c r="Q1162" s="66"/>
      <c r="R1162" s="66"/>
      <c r="S1162" s="66"/>
      <c r="T1162" s="67"/>
      <c r="U1162" s="36"/>
      <c r="V1162" s="36"/>
      <c r="W1162" s="36"/>
      <c r="X1162" s="36"/>
      <c r="Y1162" s="36"/>
      <c r="Z1162" s="36"/>
      <c r="AA1162" s="36"/>
      <c r="AB1162" s="36"/>
      <c r="AC1162" s="36"/>
      <c r="AD1162" s="36"/>
      <c r="AE1162" s="36"/>
      <c r="AT1162" s="19" t="s">
        <v>236</v>
      </c>
      <c r="AU1162" s="19" t="s">
        <v>85</v>
      </c>
    </row>
    <row r="1163" spans="2:51" s="13" customFormat="1" ht="11.25">
      <c r="B1163" s="195"/>
      <c r="C1163" s="196"/>
      <c r="D1163" s="197" t="s">
        <v>238</v>
      </c>
      <c r="E1163" s="198" t="s">
        <v>28</v>
      </c>
      <c r="F1163" s="199" t="s">
        <v>1300</v>
      </c>
      <c r="G1163" s="196"/>
      <c r="H1163" s="198" t="s">
        <v>28</v>
      </c>
      <c r="I1163" s="200"/>
      <c r="J1163" s="196"/>
      <c r="K1163" s="196"/>
      <c r="L1163" s="201"/>
      <c r="M1163" s="202"/>
      <c r="N1163" s="203"/>
      <c r="O1163" s="203"/>
      <c r="P1163" s="203"/>
      <c r="Q1163" s="203"/>
      <c r="R1163" s="203"/>
      <c r="S1163" s="203"/>
      <c r="T1163" s="204"/>
      <c r="AT1163" s="205" t="s">
        <v>238</v>
      </c>
      <c r="AU1163" s="205" t="s">
        <v>85</v>
      </c>
      <c r="AV1163" s="13" t="s">
        <v>82</v>
      </c>
      <c r="AW1163" s="13" t="s">
        <v>35</v>
      </c>
      <c r="AX1163" s="13" t="s">
        <v>74</v>
      </c>
      <c r="AY1163" s="205" t="s">
        <v>228</v>
      </c>
    </row>
    <row r="1164" spans="2:51" s="14" customFormat="1" ht="11.25">
      <c r="B1164" s="206"/>
      <c r="C1164" s="207"/>
      <c r="D1164" s="197" t="s">
        <v>238</v>
      </c>
      <c r="E1164" s="208" t="s">
        <v>28</v>
      </c>
      <c r="F1164" s="209" t="s">
        <v>82</v>
      </c>
      <c r="G1164" s="207"/>
      <c r="H1164" s="210">
        <v>1</v>
      </c>
      <c r="I1164" s="211"/>
      <c r="J1164" s="207"/>
      <c r="K1164" s="207"/>
      <c r="L1164" s="212"/>
      <c r="M1164" s="213"/>
      <c r="N1164" s="214"/>
      <c r="O1164" s="214"/>
      <c r="P1164" s="214"/>
      <c r="Q1164" s="214"/>
      <c r="R1164" s="214"/>
      <c r="S1164" s="214"/>
      <c r="T1164" s="215"/>
      <c r="AT1164" s="216" t="s">
        <v>238</v>
      </c>
      <c r="AU1164" s="216" t="s">
        <v>85</v>
      </c>
      <c r="AV1164" s="14" t="s">
        <v>85</v>
      </c>
      <c r="AW1164" s="14" t="s">
        <v>35</v>
      </c>
      <c r="AX1164" s="14" t="s">
        <v>74</v>
      </c>
      <c r="AY1164" s="216" t="s">
        <v>228</v>
      </c>
    </row>
    <row r="1165" spans="2:51" s="13" customFormat="1" ht="11.25">
      <c r="B1165" s="195"/>
      <c r="C1165" s="196"/>
      <c r="D1165" s="197" t="s">
        <v>238</v>
      </c>
      <c r="E1165" s="198" t="s">
        <v>28</v>
      </c>
      <c r="F1165" s="199" t="s">
        <v>1304</v>
      </c>
      <c r="G1165" s="196"/>
      <c r="H1165" s="198" t="s">
        <v>28</v>
      </c>
      <c r="I1165" s="200"/>
      <c r="J1165" s="196"/>
      <c r="K1165" s="196"/>
      <c r="L1165" s="201"/>
      <c r="M1165" s="202"/>
      <c r="N1165" s="203"/>
      <c r="O1165" s="203"/>
      <c r="P1165" s="203"/>
      <c r="Q1165" s="203"/>
      <c r="R1165" s="203"/>
      <c r="S1165" s="203"/>
      <c r="T1165" s="204"/>
      <c r="AT1165" s="205" t="s">
        <v>238</v>
      </c>
      <c r="AU1165" s="205" t="s">
        <v>85</v>
      </c>
      <c r="AV1165" s="13" t="s">
        <v>82</v>
      </c>
      <c r="AW1165" s="13" t="s">
        <v>35</v>
      </c>
      <c r="AX1165" s="13" t="s">
        <v>74</v>
      </c>
      <c r="AY1165" s="205" t="s">
        <v>228</v>
      </c>
    </row>
    <row r="1166" spans="2:51" s="14" customFormat="1" ht="11.25">
      <c r="B1166" s="206"/>
      <c r="C1166" s="207"/>
      <c r="D1166" s="197" t="s">
        <v>238</v>
      </c>
      <c r="E1166" s="208" t="s">
        <v>28</v>
      </c>
      <c r="F1166" s="209" t="s">
        <v>82</v>
      </c>
      <c r="G1166" s="207"/>
      <c r="H1166" s="210">
        <v>1</v>
      </c>
      <c r="I1166" s="211"/>
      <c r="J1166" s="207"/>
      <c r="K1166" s="207"/>
      <c r="L1166" s="212"/>
      <c r="M1166" s="213"/>
      <c r="N1166" s="214"/>
      <c r="O1166" s="214"/>
      <c r="P1166" s="214"/>
      <c r="Q1166" s="214"/>
      <c r="R1166" s="214"/>
      <c r="S1166" s="214"/>
      <c r="T1166" s="215"/>
      <c r="AT1166" s="216" t="s">
        <v>238</v>
      </c>
      <c r="AU1166" s="216" t="s">
        <v>85</v>
      </c>
      <c r="AV1166" s="14" t="s">
        <v>85</v>
      </c>
      <c r="AW1166" s="14" t="s">
        <v>35</v>
      </c>
      <c r="AX1166" s="14" t="s">
        <v>74</v>
      </c>
      <c r="AY1166" s="216" t="s">
        <v>228</v>
      </c>
    </row>
    <row r="1167" spans="2:51" s="13" customFormat="1" ht="11.25">
      <c r="B1167" s="195"/>
      <c r="C1167" s="196"/>
      <c r="D1167" s="197" t="s">
        <v>238</v>
      </c>
      <c r="E1167" s="198" t="s">
        <v>28</v>
      </c>
      <c r="F1167" s="199" t="s">
        <v>1306</v>
      </c>
      <c r="G1167" s="196"/>
      <c r="H1167" s="198" t="s">
        <v>28</v>
      </c>
      <c r="I1167" s="200"/>
      <c r="J1167" s="196"/>
      <c r="K1167" s="196"/>
      <c r="L1167" s="201"/>
      <c r="M1167" s="202"/>
      <c r="N1167" s="203"/>
      <c r="O1167" s="203"/>
      <c r="P1167" s="203"/>
      <c r="Q1167" s="203"/>
      <c r="R1167" s="203"/>
      <c r="S1167" s="203"/>
      <c r="T1167" s="204"/>
      <c r="AT1167" s="205" t="s">
        <v>238</v>
      </c>
      <c r="AU1167" s="205" t="s">
        <v>85</v>
      </c>
      <c r="AV1167" s="13" t="s">
        <v>82</v>
      </c>
      <c r="AW1167" s="13" t="s">
        <v>35</v>
      </c>
      <c r="AX1167" s="13" t="s">
        <v>74</v>
      </c>
      <c r="AY1167" s="205" t="s">
        <v>228</v>
      </c>
    </row>
    <row r="1168" spans="2:51" s="14" customFormat="1" ht="11.25">
      <c r="B1168" s="206"/>
      <c r="C1168" s="207"/>
      <c r="D1168" s="197" t="s">
        <v>238</v>
      </c>
      <c r="E1168" s="208" t="s">
        <v>28</v>
      </c>
      <c r="F1168" s="209" t="s">
        <v>82</v>
      </c>
      <c r="G1168" s="207"/>
      <c r="H1168" s="210">
        <v>1</v>
      </c>
      <c r="I1168" s="211"/>
      <c r="J1168" s="207"/>
      <c r="K1168" s="207"/>
      <c r="L1168" s="212"/>
      <c r="M1168" s="213"/>
      <c r="N1168" s="214"/>
      <c r="O1168" s="214"/>
      <c r="P1168" s="214"/>
      <c r="Q1168" s="214"/>
      <c r="R1168" s="214"/>
      <c r="S1168" s="214"/>
      <c r="T1168" s="215"/>
      <c r="AT1168" s="216" t="s">
        <v>238</v>
      </c>
      <c r="AU1168" s="216" t="s">
        <v>85</v>
      </c>
      <c r="AV1168" s="14" t="s">
        <v>85</v>
      </c>
      <c r="AW1168" s="14" t="s">
        <v>35</v>
      </c>
      <c r="AX1168" s="14" t="s">
        <v>74</v>
      </c>
      <c r="AY1168" s="216" t="s">
        <v>228</v>
      </c>
    </row>
    <row r="1169" spans="2:51" s="15" customFormat="1" ht="11.25">
      <c r="B1169" s="217"/>
      <c r="C1169" s="218"/>
      <c r="D1169" s="197" t="s">
        <v>238</v>
      </c>
      <c r="E1169" s="219" t="s">
        <v>28</v>
      </c>
      <c r="F1169" s="220" t="s">
        <v>241</v>
      </c>
      <c r="G1169" s="218"/>
      <c r="H1169" s="221">
        <v>3</v>
      </c>
      <c r="I1169" s="222"/>
      <c r="J1169" s="218"/>
      <c r="K1169" s="218"/>
      <c r="L1169" s="223"/>
      <c r="M1169" s="224"/>
      <c r="N1169" s="225"/>
      <c r="O1169" s="225"/>
      <c r="P1169" s="225"/>
      <c r="Q1169" s="225"/>
      <c r="R1169" s="225"/>
      <c r="S1169" s="225"/>
      <c r="T1169" s="226"/>
      <c r="AT1169" s="227" t="s">
        <v>238</v>
      </c>
      <c r="AU1169" s="227" t="s">
        <v>85</v>
      </c>
      <c r="AV1169" s="15" t="s">
        <v>176</v>
      </c>
      <c r="AW1169" s="15" t="s">
        <v>35</v>
      </c>
      <c r="AX1169" s="15" t="s">
        <v>82</v>
      </c>
      <c r="AY1169" s="227" t="s">
        <v>228</v>
      </c>
    </row>
    <row r="1170" spans="1:65" s="2" customFormat="1" ht="24.2" customHeight="1">
      <c r="A1170" s="36"/>
      <c r="B1170" s="37"/>
      <c r="C1170" s="177" t="s">
        <v>1089</v>
      </c>
      <c r="D1170" s="177" t="s">
        <v>230</v>
      </c>
      <c r="E1170" s="178" t="s">
        <v>1946</v>
      </c>
      <c r="F1170" s="179" t="s">
        <v>1947</v>
      </c>
      <c r="G1170" s="180" t="s">
        <v>510</v>
      </c>
      <c r="H1170" s="181">
        <v>1</v>
      </c>
      <c r="I1170" s="182"/>
      <c r="J1170" s="183">
        <f>ROUND(I1170*H1170,2)</f>
        <v>0</v>
      </c>
      <c r="K1170" s="179" t="s">
        <v>234</v>
      </c>
      <c r="L1170" s="41"/>
      <c r="M1170" s="184" t="s">
        <v>28</v>
      </c>
      <c r="N1170" s="185" t="s">
        <v>45</v>
      </c>
      <c r="O1170" s="66"/>
      <c r="P1170" s="186">
        <f>O1170*H1170</f>
        <v>0</v>
      </c>
      <c r="Q1170" s="186">
        <v>0</v>
      </c>
      <c r="R1170" s="186">
        <f>Q1170*H1170</f>
        <v>0</v>
      </c>
      <c r="S1170" s="186">
        <v>0.00122</v>
      </c>
      <c r="T1170" s="187">
        <f>S1170*H1170</f>
        <v>0.00122</v>
      </c>
      <c r="U1170" s="36"/>
      <c r="V1170" s="36"/>
      <c r="W1170" s="36"/>
      <c r="X1170" s="36"/>
      <c r="Y1170" s="36"/>
      <c r="Z1170" s="36"/>
      <c r="AA1170" s="36"/>
      <c r="AB1170" s="36"/>
      <c r="AC1170" s="36"/>
      <c r="AD1170" s="36"/>
      <c r="AE1170" s="36"/>
      <c r="AR1170" s="188" t="s">
        <v>320</v>
      </c>
      <c r="AT1170" s="188" t="s">
        <v>230</v>
      </c>
      <c r="AU1170" s="188" t="s">
        <v>85</v>
      </c>
      <c r="AY1170" s="19" t="s">
        <v>228</v>
      </c>
      <c r="BE1170" s="189">
        <f>IF(N1170="základní",J1170,0)</f>
        <v>0</v>
      </c>
      <c r="BF1170" s="189">
        <f>IF(N1170="snížená",J1170,0)</f>
        <v>0</v>
      </c>
      <c r="BG1170" s="189">
        <f>IF(N1170="zákl. přenesená",J1170,0)</f>
        <v>0</v>
      </c>
      <c r="BH1170" s="189">
        <f>IF(N1170="sníž. přenesená",J1170,0)</f>
        <v>0</v>
      </c>
      <c r="BI1170" s="189">
        <f>IF(N1170="nulová",J1170,0)</f>
        <v>0</v>
      </c>
      <c r="BJ1170" s="19" t="s">
        <v>82</v>
      </c>
      <c r="BK1170" s="189">
        <f>ROUND(I1170*H1170,2)</f>
        <v>0</v>
      </c>
      <c r="BL1170" s="19" t="s">
        <v>320</v>
      </c>
      <c r="BM1170" s="188" t="s">
        <v>1948</v>
      </c>
    </row>
    <row r="1171" spans="1:47" s="2" customFormat="1" ht="11.25">
      <c r="A1171" s="36"/>
      <c r="B1171" s="37"/>
      <c r="C1171" s="38"/>
      <c r="D1171" s="190" t="s">
        <v>236</v>
      </c>
      <c r="E1171" s="38"/>
      <c r="F1171" s="191" t="s">
        <v>1949</v>
      </c>
      <c r="G1171" s="38"/>
      <c r="H1171" s="38"/>
      <c r="I1171" s="192"/>
      <c r="J1171" s="38"/>
      <c r="K1171" s="38"/>
      <c r="L1171" s="41"/>
      <c r="M1171" s="193"/>
      <c r="N1171" s="194"/>
      <c r="O1171" s="66"/>
      <c r="P1171" s="66"/>
      <c r="Q1171" s="66"/>
      <c r="R1171" s="66"/>
      <c r="S1171" s="66"/>
      <c r="T1171" s="67"/>
      <c r="U1171" s="36"/>
      <c r="V1171" s="36"/>
      <c r="W1171" s="36"/>
      <c r="X1171" s="36"/>
      <c r="Y1171" s="36"/>
      <c r="Z1171" s="36"/>
      <c r="AA1171" s="36"/>
      <c r="AB1171" s="36"/>
      <c r="AC1171" s="36"/>
      <c r="AD1171" s="36"/>
      <c r="AE1171" s="36"/>
      <c r="AT1171" s="19" t="s">
        <v>236</v>
      </c>
      <c r="AU1171" s="19" t="s">
        <v>85</v>
      </c>
    </row>
    <row r="1172" spans="2:51" s="13" customFormat="1" ht="11.25">
      <c r="B1172" s="195"/>
      <c r="C1172" s="196"/>
      <c r="D1172" s="197" t="s">
        <v>238</v>
      </c>
      <c r="E1172" s="198" t="s">
        <v>28</v>
      </c>
      <c r="F1172" s="199" t="s">
        <v>1306</v>
      </c>
      <c r="G1172" s="196"/>
      <c r="H1172" s="198" t="s">
        <v>28</v>
      </c>
      <c r="I1172" s="200"/>
      <c r="J1172" s="196"/>
      <c r="K1172" s="196"/>
      <c r="L1172" s="201"/>
      <c r="M1172" s="202"/>
      <c r="N1172" s="203"/>
      <c r="O1172" s="203"/>
      <c r="P1172" s="203"/>
      <c r="Q1172" s="203"/>
      <c r="R1172" s="203"/>
      <c r="S1172" s="203"/>
      <c r="T1172" s="204"/>
      <c r="AT1172" s="205" t="s">
        <v>238</v>
      </c>
      <c r="AU1172" s="205" t="s">
        <v>85</v>
      </c>
      <c r="AV1172" s="13" t="s">
        <v>82</v>
      </c>
      <c r="AW1172" s="13" t="s">
        <v>35</v>
      </c>
      <c r="AX1172" s="13" t="s">
        <v>74</v>
      </c>
      <c r="AY1172" s="205" t="s">
        <v>228</v>
      </c>
    </row>
    <row r="1173" spans="2:51" s="14" customFormat="1" ht="11.25">
      <c r="B1173" s="206"/>
      <c r="C1173" s="207"/>
      <c r="D1173" s="197" t="s">
        <v>238</v>
      </c>
      <c r="E1173" s="208" t="s">
        <v>28</v>
      </c>
      <c r="F1173" s="209" t="s">
        <v>82</v>
      </c>
      <c r="G1173" s="207"/>
      <c r="H1173" s="210">
        <v>1</v>
      </c>
      <c r="I1173" s="211"/>
      <c r="J1173" s="207"/>
      <c r="K1173" s="207"/>
      <c r="L1173" s="212"/>
      <c r="M1173" s="213"/>
      <c r="N1173" s="214"/>
      <c r="O1173" s="214"/>
      <c r="P1173" s="214"/>
      <c r="Q1173" s="214"/>
      <c r="R1173" s="214"/>
      <c r="S1173" s="214"/>
      <c r="T1173" s="215"/>
      <c r="AT1173" s="216" t="s">
        <v>238</v>
      </c>
      <c r="AU1173" s="216" t="s">
        <v>85</v>
      </c>
      <c r="AV1173" s="14" t="s">
        <v>85</v>
      </c>
      <c r="AW1173" s="14" t="s">
        <v>35</v>
      </c>
      <c r="AX1173" s="14" t="s">
        <v>82</v>
      </c>
      <c r="AY1173" s="216" t="s">
        <v>228</v>
      </c>
    </row>
    <row r="1174" spans="1:65" s="2" customFormat="1" ht="33" customHeight="1">
      <c r="A1174" s="36"/>
      <c r="B1174" s="37"/>
      <c r="C1174" s="177" t="s">
        <v>1096</v>
      </c>
      <c r="D1174" s="177" t="s">
        <v>230</v>
      </c>
      <c r="E1174" s="178" t="s">
        <v>1950</v>
      </c>
      <c r="F1174" s="179" t="s">
        <v>1951</v>
      </c>
      <c r="G1174" s="180" t="s">
        <v>510</v>
      </c>
      <c r="H1174" s="181">
        <v>5</v>
      </c>
      <c r="I1174" s="182"/>
      <c r="J1174" s="183">
        <f>ROUND(I1174*H1174,2)</f>
        <v>0</v>
      </c>
      <c r="K1174" s="179" t="s">
        <v>234</v>
      </c>
      <c r="L1174" s="41"/>
      <c r="M1174" s="184" t="s">
        <v>28</v>
      </c>
      <c r="N1174" s="185" t="s">
        <v>45</v>
      </c>
      <c r="O1174" s="66"/>
      <c r="P1174" s="186">
        <f>O1174*H1174</f>
        <v>0</v>
      </c>
      <c r="Q1174" s="186">
        <v>0.00015</v>
      </c>
      <c r="R1174" s="186">
        <f>Q1174*H1174</f>
        <v>0.0007499999999999999</v>
      </c>
      <c r="S1174" s="186">
        <v>0</v>
      </c>
      <c r="T1174" s="187">
        <f>S1174*H1174</f>
        <v>0</v>
      </c>
      <c r="U1174" s="36"/>
      <c r="V1174" s="36"/>
      <c r="W1174" s="36"/>
      <c r="X1174" s="36"/>
      <c r="Y1174" s="36"/>
      <c r="Z1174" s="36"/>
      <c r="AA1174" s="36"/>
      <c r="AB1174" s="36"/>
      <c r="AC1174" s="36"/>
      <c r="AD1174" s="36"/>
      <c r="AE1174" s="36"/>
      <c r="AR1174" s="188" t="s">
        <v>320</v>
      </c>
      <c r="AT1174" s="188" t="s">
        <v>230</v>
      </c>
      <c r="AU1174" s="188" t="s">
        <v>85</v>
      </c>
      <c r="AY1174" s="19" t="s">
        <v>228</v>
      </c>
      <c r="BE1174" s="189">
        <f>IF(N1174="základní",J1174,0)</f>
        <v>0</v>
      </c>
      <c r="BF1174" s="189">
        <f>IF(N1174="snížená",J1174,0)</f>
        <v>0</v>
      </c>
      <c r="BG1174" s="189">
        <f>IF(N1174="zákl. přenesená",J1174,0)</f>
        <v>0</v>
      </c>
      <c r="BH1174" s="189">
        <f>IF(N1174="sníž. přenesená",J1174,0)</f>
        <v>0</v>
      </c>
      <c r="BI1174" s="189">
        <f>IF(N1174="nulová",J1174,0)</f>
        <v>0</v>
      </c>
      <c r="BJ1174" s="19" t="s">
        <v>82</v>
      </c>
      <c r="BK1174" s="189">
        <f>ROUND(I1174*H1174,2)</f>
        <v>0</v>
      </c>
      <c r="BL1174" s="19" t="s">
        <v>320</v>
      </c>
      <c r="BM1174" s="188" t="s">
        <v>1952</v>
      </c>
    </row>
    <row r="1175" spans="1:47" s="2" customFormat="1" ht="11.25">
      <c r="A1175" s="36"/>
      <c r="B1175" s="37"/>
      <c r="C1175" s="38"/>
      <c r="D1175" s="190" t="s">
        <v>236</v>
      </c>
      <c r="E1175" s="38"/>
      <c r="F1175" s="191" t="s">
        <v>1953</v>
      </c>
      <c r="G1175" s="38"/>
      <c r="H1175" s="38"/>
      <c r="I1175" s="192"/>
      <c r="J1175" s="38"/>
      <c r="K1175" s="38"/>
      <c r="L1175" s="41"/>
      <c r="M1175" s="193"/>
      <c r="N1175" s="194"/>
      <c r="O1175" s="66"/>
      <c r="P1175" s="66"/>
      <c r="Q1175" s="66"/>
      <c r="R1175" s="66"/>
      <c r="S1175" s="66"/>
      <c r="T1175" s="67"/>
      <c r="U1175" s="36"/>
      <c r="V1175" s="36"/>
      <c r="W1175" s="36"/>
      <c r="X1175" s="36"/>
      <c r="Y1175" s="36"/>
      <c r="Z1175" s="36"/>
      <c r="AA1175" s="36"/>
      <c r="AB1175" s="36"/>
      <c r="AC1175" s="36"/>
      <c r="AD1175" s="36"/>
      <c r="AE1175" s="36"/>
      <c r="AT1175" s="19" t="s">
        <v>236</v>
      </c>
      <c r="AU1175" s="19" t="s">
        <v>85</v>
      </c>
    </row>
    <row r="1176" spans="2:51" s="13" customFormat="1" ht="11.25">
      <c r="B1176" s="195"/>
      <c r="C1176" s="196"/>
      <c r="D1176" s="197" t="s">
        <v>238</v>
      </c>
      <c r="E1176" s="198" t="s">
        <v>28</v>
      </c>
      <c r="F1176" s="199" t="s">
        <v>1300</v>
      </c>
      <c r="G1176" s="196"/>
      <c r="H1176" s="198" t="s">
        <v>28</v>
      </c>
      <c r="I1176" s="200"/>
      <c r="J1176" s="196"/>
      <c r="K1176" s="196"/>
      <c r="L1176" s="201"/>
      <c r="M1176" s="202"/>
      <c r="N1176" s="203"/>
      <c r="O1176" s="203"/>
      <c r="P1176" s="203"/>
      <c r="Q1176" s="203"/>
      <c r="R1176" s="203"/>
      <c r="S1176" s="203"/>
      <c r="T1176" s="204"/>
      <c r="AT1176" s="205" t="s">
        <v>238</v>
      </c>
      <c r="AU1176" s="205" t="s">
        <v>85</v>
      </c>
      <c r="AV1176" s="13" t="s">
        <v>82</v>
      </c>
      <c r="AW1176" s="13" t="s">
        <v>35</v>
      </c>
      <c r="AX1176" s="13" t="s">
        <v>74</v>
      </c>
      <c r="AY1176" s="205" t="s">
        <v>228</v>
      </c>
    </row>
    <row r="1177" spans="2:51" s="13" customFormat="1" ht="11.25">
      <c r="B1177" s="195"/>
      <c r="C1177" s="196"/>
      <c r="D1177" s="197" t="s">
        <v>238</v>
      </c>
      <c r="E1177" s="198" t="s">
        <v>28</v>
      </c>
      <c r="F1177" s="199" t="s">
        <v>1545</v>
      </c>
      <c r="G1177" s="196"/>
      <c r="H1177" s="198" t="s">
        <v>28</v>
      </c>
      <c r="I1177" s="200"/>
      <c r="J1177" s="196"/>
      <c r="K1177" s="196"/>
      <c r="L1177" s="201"/>
      <c r="M1177" s="202"/>
      <c r="N1177" s="203"/>
      <c r="O1177" s="203"/>
      <c r="P1177" s="203"/>
      <c r="Q1177" s="203"/>
      <c r="R1177" s="203"/>
      <c r="S1177" s="203"/>
      <c r="T1177" s="204"/>
      <c r="AT1177" s="205" t="s">
        <v>238</v>
      </c>
      <c r="AU1177" s="205" t="s">
        <v>85</v>
      </c>
      <c r="AV1177" s="13" t="s">
        <v>82</v>
      </c>
      <c r="AW1177" s="13" t="s">
        <v>35</v>
      </c>
      <c r="AX1177" s="13" t="s">
        <v>74</v>
      </c>
      <c r="AY1177" s="205" t="s">
        <v>228</v>
      </c>
    </row>
    <row r="1178" spans="2:51" s="14" customFormat="1" ht="11.25">
      <c r="B1178" s="206"/>
      <c r="C1178" s="207"/>
      <c r="D1178" s="197" t="s">
        <v>238</v>
      </c>
      <c r="E1178" s="208" t="s">
        <v>28</v>
      </c>
      <c r="F1178" s="209" t="s">
        <v>82</v>
      </c>
      <c r="G1178" s="207"/>
      <c r="H1178" s="210">
        <v>1</v>
      </c>
      <c r="I1178" s="211"/>
      <c r="J1178" s="207"/>
      <c r="K1178" s="207"/>
      <c r="L1178" s="212"/>
      <c r="M1178" s="213"/>
      <c r="N1178" s="214"/>
      <c r="O1178" s="214"/>
      <c r="P1178" s="214"/>
      <c r="Q1178" s="214"/>
      <c r="R1178" s="214"/>
      <c r="S1178" s="214"/>
      <c r="T1178" s="215"/>
      <c r="AT1178" s="216" t="s">
        <v>238</v>
      </c>
      <c r="AU1178" s="216" t="s">
        <v>85</v>
      </c>
      <c r="AV1178" s="14" t="s">
        <v>85</v>
      </c>
      <c r="AW1178" s="14" t="s">
        <v>35</v>
      </c>
      <c r="AX1178" s="14" t="s">
        <v>74</v>
      </c>
      <c r="AY1178" s="216" t="s">
        <v>228</v>
      </c>
    </row>
    <row r="1179" spans="2:51" s="13" customFormat="1" ht="11.25">
      <c r="B1179" s="195"/>
      <c r="C1179" s="196"/>
      <c r="D1179" s="197" t="s">
        <v>238</v>
      </c>
      <c r="E1179" s="198" t="s">
        <v>28</v>
      </c>
      <c r="F1179" s="199" t="s">
        <v>1640</v>
      </c>
      <c r="G1179" s="196"/>
      <c r="H1179" s="198" t="s">
        <v>28</v>
      </c>
      <c r="I1179" s="200"/>
      <c r="J1179" s="196"/>
      <c r="K1179" s="196"/>
      <c r="L1179" s="201"/>
      <c r="M1179" s="202"/>
      <c r="N1179" s="203"/>
      <c r="O1179" s="203"/>
      <c r="P1179" s="203"/>
      <c r="Q1179" s="203"/>
      <c r="R1179" s="203"/>
      <c r="S1179" s="203"/>
      <c r="T1179" s="204"/>
      <c r="AT1179" s="205" t="s">
        <v>238</v>
      </c>
      <c r="AU1179" s="205" t="s">
        <v>85</v>
      </c>
      <c r="AV1179" s="13" t="s">
        <v>82</v>
      </c>
      <c r="AW1179" s="13" t="s">
        <v>35</v>
      </c>
      <c r="AX1179" s="13" t="s">
        <v>74</v>
      </c>
      <c r="AY1179" s="205" t="s">
        <v>228</v>
      </c>
    </row>
    <row r="1180" spans="2:51" s="14" customFormat="1" ht="11.25">
      <c r="B1180" s="206"/>
      <c r="C1180" s="207"/>
      <c r="D1180" s="197" t="s">
        <v>238</v>
      </c>
      <c r="E1180" s="208" t="s">
        <v>28</v>
      </c>
      <c r="F1180" s="209" t="s">
        <v>82</v>
      </c>
      <c r="G1180" s="207"/>
      <c r="H1180" s="210">
        <v>1</v>
      </c>
      <c r="I1180" s="211"/>
      <c r="J1180" s="207"/>
      <c r="K1180" s="207"/>
      <c r="L1180" s="212"/>
      <c r="M1180" s="213"/>
      <c r="N1180" s="214"/>
      <c r="O1180" s="214"/>
      <c r="P1180" s="214"/>
      <c r="Q1180" s="214"/>
      <c r="R1180" s="214"/>
      <c r="S1180" s="214"/>
      <c r="T1180" s="215"/>
      <c r="AT1180" s="216" t="s">
        <v>238</v>
      </c>
      <c r="AU1180" s="216" t="s">
        <v>85</v>
      </c>
      <c r="AV1180" s="14" t="s">
        <v>85</v>
      </c>
      <c r="AW1180" s="14" t="s">
        <v>35</v>
      </c>
      <c r="AX1180" s="14" t="s">
        <v>74</v>
      </c>
      <c r="AY1180" s="216" t="s">
        <v>228</v>
      </c>
    </row>
    <row r="1181" spans="2:51" s="13" customFormat="1" ht="11.25">
      <c r="B1181" s="195"/>
      <c r="C1181" s="196"/>
      <c r="D1181" s="197" t="s">
        <v>238</v>
      </c>
      <c r="E1181" s="198" t="s">
        <v>28</v>
      </c>
      <c r="F1181" s="199" t="s">
        <v>1304</v>
      </c>
      <c r="G1181" s="196"/>
      <c r="H1181" s="198" t="s">
        <v>28</v>
      </c>
      <c r="I1181" s="200"/>
      <c r="J1181" s="196"/>
      <c r="K1181" s="196"/>
      <c r="L1181" s="201"/>
      <c r="M1181" s="202"/>
      <c r="N1181" s="203"/>
      <c r="O1181" s="203"/>
      <c r="P1181" s="203"/>
      <c r="Q1181" s="203"/>
      <c r="R1181" s="203"/>
      <c r="S1181" s="203"/>
      <c r="T1181" s="204"/>
      <c r="AT1181" s="205" t="s">
        <v>238</v>
      </c>
      <c r="AU1181" s="205" t="s">
        <v>85</v>
      </c>
      <c r="AV1181" s="13" t="s">
        <v>82</v>
      </c>
      <c r="AW1181" s="13" t="s">
        <v>35</v>
      </c>
      <c r="AX1181" s="13" t="s">
        <v>74</v>
      </c>
      <c r="AY1181" s="205" t="s">
        <v>228</v>
      </c>
    </row>
    <row r="1182" spans="2:51" s="14" customFormat="1" ht="11.25">
      <c r="B1182" s="206"/>
      <c r="C1182" s="207"/>
      <c r="D1182" s="197" t="s">
        <v>238</v>
      </c>
      <c r="E1182" s="208" t="s">
        <v>28</v>
      </c>
      <c r="F1182" s="209" t="s">
        <v>82</v>
      </c>
      <c r="G1182" s="207"/>
      <c r="H1182" s="210">
        <v>1</v>
      </c>
      <c r="I1182" s="211"/>
      <c r="J1182" s="207"/>
      <c r="K1182" s="207"/>
      <c r="L1182" s="212"/>
      <c r="M1182" s="213"/>
      <c r="N1182" s="214"/>
      <c r="O1182" s="214"/>
      <c r="P1182" s="214"/>
      <c r="Q1182" s="214"/>
      <c r="R1182" s="214"/>
      <c r="S1182" s="214"/>
      <c r="T1182" s="215"/>
      <c r="AT1182" s="216" t="s">
        <v>238</v>
      </c>
      <c r="AU1182" s="216" t="s">
        <v>85</v>
      </c>
      <c r="AV1182" s="14" t="s">
        <v>85</v>
      </c>
      <c r="AW1182" s="14" t="s">
        <v>35</v>
      </c>
      <c r="AX1182" s="14" t="s">
        <v>74</v>
      </c>
      <c r="AY1182" s="216" t="s">
        <v>228</v>
      </c>
    </row>
    <row r="1183" spans="2:51" s="13" customFormat="1" ht="11.25">
      <c r="B1183" s="195"/>
      <c r="C1183" s="196"/>
      <c r="D1183" s="197" t="s">
        <v>238</v>
      </c>
      <c r="E1183" s="198" t="s">
        <v>28</v>
      </c>
      <c r="F1183" s="199" t="s">
        <v>1306</v>
      </c>
      <c r="G1183" s="196"/>
      <c r="H1183" s="198" t="s">
        <v>28</v>
      </c>
      <c r="I1183" s="200"/>
      <c r="J1183" s="196"/>
      <c r="K1183" s="196"/>
      <c r="L1183" s="201"/>
      <c r="M1183" s="202"/>
      <c r="N1183" s="203"/>
      <c r="O1183" s="203"/>
      <c r="P1183" s="203"/>
      <c r="Q1183" s="203"/>
      <c r="R1183" s="203"/>
      <c r="S1183" s="203"/>
      <c r="T1183" s="204"/>
      <c r="AT1183" s="205" t="s">
        <v>238</v>
      </c>
      <c r="AU1183" s="205" t="s">
        <v>85</v>
      </c>
      <c r="AV1183" s="13" t="s">
        <v>82</v>
      </c>
      <c r="AW1183" s="13" t="s">
        <v>35</v>
      </c>
      <c r="AX1183" s="13" t="s">
        <v>74</v>
      </c>
      <c r="AY1183" s="205" t="s">
        <v>228</v>
      </c>
    </row>
    <row r="1184" spans="2:51" s="14" customFormat="1" ht="11.25">
      <c r="B1184" s="206"/>
      <c r="C1184" s="207"/>
      <c r="D1184" s="197" t="s">
        <v>238</v>
      </c>
      <c r="E1184" s="208" t="s">
        <v>28</v>
      </c>
      <c r="F1184" s="209" t="s">
        <v>1808</v>
      </c>
      <c r="G1184" s="207"/>
      <c r="H1184" s="210">
        <v>2</v>
      </c>
      <c r="I1184" s="211"/>
      <c r="J1184" s="207"/>
      <c r="K1184" s="207"/>
      <c r="L1184" s="212"/>
      <c r="M1184" s="213"/>
      <c r="N1184" s="214"/>
      <c r="O1184" s="214"/>
      <c r="P1184" s="214"/>
      <c r="Q1184" s="214"/>
      <c r="R1184" s="214"/>
      <c r="S1184" s="214"/>
      <c r="T1184" s="215"/>
      <c r="AT1184" s="216" t="s">
        <v>238</v>
      </c>
      <c r="AU1184" s="216" t="s">
        <v>85</v>
      </c>
      <c r="AV1184" s="14" t="s">
        <v>85</v>
      </c>
      <c r="AW1184" s="14" t="s">
        <v>35</v>
      </c>
      <c r="AX1184" s="14" t="s">
        <v>74</v>
      </c>
      <c r="AY1184" s="216" t="s">
        <v>228</v>
      </c>
    </row>
    <row r="1185" spans="2:51" s="15" customFormat="1" ht="11.25">
      <c r="B1185" s="217"/>
      <c r="C1185" s="218"/>
      <c r="D1185" s="197" t="s">
        <v>238</v>
      </c>
      <c r="E1185" s="219" t="s">
        <v>28</v>
      </c>
      <c r="F1185" s="220" t="s">
        <v>241</v>
      </c>
      <c r="G1185" s="218"/>
      <c r="H1185" s="221">
        <v>5</v>
      </c>
      <c r="I1185" s="222"/>
      <c r="J1185" s="218"/>
      <c r="K1185" s="218"/>
      <c r="L1185" s="223"/>
      <c r="M1185" s="224"/>
      <c r="N1185" s="225"/>
      <c r="O1185" s="225"/>
      <c r="P1185" s="225"/>
      <c r="Q1185" s="225"/>
      <c r="R1185" s="225"/>
      <c r="S1185" s="225"/>
      <c r="T1185" s="226"/>
      <c r="AT1185" s="227" t="s">
        <v>238</v>
      </c>
      <c r="AU1185" s="227" t="s">
        <v>85</v>
      </c>
      <c r="AV1185" s="15" t="s">
        <v>176</v>
      </c>
      <c r="AW1185" s="15" t="s">
        <v>35</v>
      </c>
      <c r="AX1185" s="15" t="s">
        <v>82</v>
      </c>
      <c r="AY1185" s="227" t="s">
        <v>228</v>
      </c>
    </row>
    <row r="1186" spans="1:65" s="2" customFormat="1" ht="24.2" customHeight="1">
      <c r="A1186" s="36"/>
      <c r="B1186" s="37"/>
      <c r="C1186" s="228" t="s">
        <v>1102</v>
      </c>
      <c r="D1186" s="228" t="s">
        <v>395</v>
      </c>
      <c r="E1186" s="229" t="s">
        <v>1954</v>
      </c>
      <c r="F1186" s="230" t="s">
        <v>1955</v>
      </c>
      <c r="G1186" s="231" t="s">
        <v>510</v>
      </c>
      <c r="H1186" s="232">
        <v>5</v>
      </c>
      <c r="I1186" s="233"/>
      <c r="J1186" s="234">
        <f>ROUND(I1186*H1186,2)</f>
        <v>0</v>
      </c>
      <c r="K1186" s="230" t="s">
        <v>234</v>
      </c>
      <c r="L1186" s="235"/>
      <c r="M1186" s="236" t="s">
        <v>28</v>
      </c>
      <c r="N1186" s="237" t="s">
        <v>45</v>
      </c>
      <c r="O1186" s="66"/>
      <c r="P1186" s="186">
        <f>O1186*H1186</f>
        <v>0</v>
      </c>
      <c r="Q1186" s="186">
        <v>0.0004</v>
      </c>
      <c r="R1186" s="186">
        <f>Q1186*H1186</f>
        <v>0.002</v>
      </c>
      <c r="S1186" s="186">
        <v>0</v>
      </c>
      <c r="T1186" s="187">
        <f>S1186*H1186</f>
        <v>0</v>
      </c>
      <c r="U1186" s="36"/>
      <c r="V1186" s="36"/>
      <c r="W1186" s="36"/>
      <c r="X1186" s="36"/>
      <c r="Y1186" s="36"/>
      <c r="Z1186" s="36"/>
      <c r="AA1186" s="36"/>
      <c r="AB1186" s="36"/>
      <c r="AC1186" s="36"/>
      <c r="AD1186" s="36"/>
      <c r="AE1186" s="36"/>
      <c r="AR1186" s="188" t="s">
        <v>420</v>
      </c>
      <c r="AT1186" s="188" t="s">
        <v>395</v>
      </c>
      <c r="AU1186" s="188" t="s">
        <v>85</v>
      </c>
      <c r="AY1186" s="19" t="s">
        <v>228</v>
      </c>
      <c r="BE1186" s="189">
        <f>IF(N1186="základní",J1186,0)</f>
        <v>0</v>
      </c>
      <c r="BF1186" s="189">
        <f>IF(N1186="snížená",J1186,0)</f>
        <v>0</v>
      </c>
      <c r="BG1186" s="189">
        <f>IF(N1186="zákl. přenesená",J1186,0)</f>
        <v>0</v>
      </c>
      <c r="BH1186" s="189">
        <f>IF(N1186="sníž. přenesená",J1186,0)</f>
        <v>0</v>
      </c>
      <c r="BI1186" s="189">
        <f>IF(N1186="nulová",J1186,0)</f>
        <v>0</v>
      </c>
      <c r="BJ1186" s="19" t="s">
        <v>82</v>
      </c>
      <c r="BK1186" s="189">
        <f>ROUND(I1186*H1186,2)</f>
        <v>0</v>
      </c>
      <c r="BL1186" s="19" t="s">
        <v>320</v>
      </c>
      <c r="BM1186" s="188" t="s">
        <v>1956</v>
      </c>
    </row>
    <row r="1187" spans="2:51" s="13" customFormat="1" ht="11.25">
      <c r="B1187" s="195"/>
      <c r="C1187" s="196"/>
      <c r="D1187" s="197" t="s">
        <v>238</v>
      </c>
      <c r="E1187" s="198" t="s">
        <v>28</v>
      </c>
      <c r="F1187" s="199" t="s">
        <v>1300</v>
      </c>
      <c r="G1187" s="196"/>
      <c r="H1187" s="198" t="s">
        <v>28</v>
      </c>
      <c r="I1187" s="200"/>
      <c r="J1187" s="196"/>
      <c r="K1187" s="196"/>
      <c r="L1187" s="201"/>
      <c r="M1187" s="202"/>
      <c r="N1187" s="203"/>
      <c r="O1187" s="203"/>
      <c r="P1187" s="203"/>
      <c r="Q1187" s="203"/>
      <c r="R1187" s="203"/>
      <c r="S1187" s="203"/>
      <c r="T1187" s="204"/>
      <c r="AT1187" s="205" t="s">
        <v>238</v>
      </c>
      <c r="AU1187" s="205" t="s">
        <v>85</v>
      </c>
      <c r="AV1187" s="13" t="s">
        <v>82</v>
      </c>
      <c r="AW1187" s="13" t="s">
        <v>35</v>
      </c>
      <c r="AX1187" s="13" t="s">
        <v>74</v>
      </c>
      <c r="AY1187" s="205" t="s">
        <v>228</v>
      </c>
    </row>
    <row r="1188" spans="2:51" s="13" customFormat="1" ht="11.25">
      <c r="B1188" s="195"/>
      <c r="C1188" s="196"/>
      <c r="D1188" s="197" t="s">
        <v>238</v>
      </c>
      <c r="E1188" s="198" t="s">
        <v>28</v>
      </c>
      <c r="F1188" s="199" t="s">
        <v>1545</v>
      </c>
      <c r="G1188" s="196"/>
      <c r="H1188" s="198" t="s">
        <v>28</v>
      </c>
      <c r="I1188" s="200"/>
      <c r="J1188" s="196"/>
      <c r="K1188" s="196"/>
      <c r="L1188" s="201"/>
      <c r="M1188" s="202"/>
      <c r="N1188" s="203"/>
      <c r="O1188" s="203"/>
      <c r="P1188" s="203"/>
      <c r="Q1188" s="203"/>
      <c r="R1188" s="203"/>
      <c r="S1188" s="203"/>
      <c r="T1188" s="204"/>
      <c r="AT1188" s="205" t="s">
        <v>238</v>
      </c>
      <c r="AU1188" s="205" t="s">
        <v>85</v>
      </c>
      <c r="AV1188" s="13" t="s">
        <v>82</v>
      </c>
      <c r="AW1188" s="13" t="s">
        <v>35</v>
      </c>
      <c r="AX1188" s="13" t="s">
        <v>74</v>
      </c>
      <c r="AY1188" s="205" t="s">
        <v>228</v>
      </c>
    </row>
    <row r="1189" spans="2:51" s="14" customFormat="1" ht="11.25">
      <c r="B1189" s="206"/>
      <c r="C1189" s="207"/>
      <c r="D1189" s="197" t="s">
        <v>238</v>
      </c>
      <c r="E1189" s="208" t="s">
        <v>28</v>
      </c>
      <c r="F1189" s="209" t="s">
        <v>82</v>
      </c>
      <c r="G1189" s="207"/>
      <c r="H1189" s="210">
        <v>1</v>
      </c>
      <c r="I1189" s="211"/>
      <c r="J1189" s="207"/>
      <c r="K1189" s="207"/>
      <c r="L1189" s="212"/>
      <c r="M1189" s="213"/>
      <c r="N1189" s="214"/>
      <c r="O1189" s="214"/>
      <c r="P1189" s="214"/>
      <c r="Q1189" s="214"/>
      <c r="R1189" s="214"/>
      <c r="S1189" s="214"/>
      <c r="T1189" s="215"/>
      <c r="AT1189" s="216" t="s">
        <v>238</v>
      </c>
      <c r="AU1189" s="216" t="s">
        <v>85</v>
      </c>
      <c r="AV1189" s="14" t="s">
        <v>85</v>
      </c>
      <c r="AW1189" s="14" t="s">
        <v>35</v>
      </c>
      <c r="AX1189" s="14" t="s">
        <v>74</v>
      </c>
      <c r="AY1189" s="216" t="s">
        <v>228</v>
      </c>
    </row>
    <row r="1190" spans="2:51" s="13" customFormat="1" ht="11.25">
      <c r="B1190" s="195"/>
      <c r="C1190" s="196"/>
      <c r="D1190" s="197" t="s">
        <v>238</v>
      </c>
      <c r="E1190" s="198" t="s">
        <v>28</v>
      </c>
      <c r="F1190" s="199" t="s">
        <v>1640</v>
      </c>
      <c r="G1190" s="196"/>
      <c r="H1190" s="198" t="s">
        <v>28</v>
      </c>
      <c r="I1190" s="200"/>
      <c r="J1190" s="196"/>
      <c r="K1190" s="196"/>
      <c r="L1190" s="201"/>
      <c r="M1190" s="202"/>
      <c r="N1190" s="203"/>
      <c r="O1190" s="203"/>
      <c r="P1190" s="203"/>
      <c r="Q1190" s="203"/>
      <c r="R1190" s="203"/>
      <c r="S1190" s="203"/>
      <c r="T1190" s="204"/>
      <c r="AT1190" s="205" t="s">
        <v>238</v>
      </c>
      <c r="AU1190" s="205" t="s">
        <v>85</v>
      </c>
      <c r="AV1190" s="13" t="s">
        <v>82</v>
      </c>
      <c r="AW1190" s="13" t="s">
        <v>35</v>
      </c>
      <c r="AX1190" s="13" t="s">
        <v>74</v>
      </c>
      <c r="AY1190" s="205" t="s">
        <v>228</v>
      </c>
    </row>
    <row r="1191" spans="2:51" s="14" customFormat="1" ht="11.25">
      <c r="B1191" s="206"/>
      <c r="C1191" s="207"/>
      <c r="D1191" s="197" t="s">
        <v>238</v>
      </c>
      <c r="E1191" s="208" t="s">
        <v>28</v>
      </c>
      <c r="F1191" s="209" t="s">
        <v>82</v>
      </c>
      <c r="G1191" s="207"/>
      <c r="H1191" s="210">
        <v>1</v>
      </c>
      <c r="I1191" s="211"/>
      <c r="J1191" s="207"/>
      <c r="K1191" s="207"/>
      <c r="L1191" s="212"/>
      <c r="M1191" s="213"/>
      <c r="N1191" s="214"/>
      <c r="O1191" s="214"/>
      <c r="P1191" s="214"/>
      <c r="Q1191" s="214"/>
      <c r="R1191" s="214"/>
      <c r="S1191" s="214"/>
      <c r="T1191" s="215"/>
      <c r="AT1191" s="216" t="s">
        <v>238</v>
      </c>
      <c r="AU1191" s="216" t="s">
        <v>85</v>
      </c>
      <c r="AV1191" s="14" t="s">
        <v>85</v>
      </c>
      <c r="AW1191" s="14" t="s">
        <v>35</v>
      </c>
      <c r="AX1191" s="14" t="s">
        <v>74</v>
      </c>
      <c r="AY1191" s="216" t="s">
        <v>228</v>
      </c>
    </row>
    <row r="1192" spans="2:51" s="13" customFormat="1" ht="11.25">
      <c r="B1192" s="195"/>
      <c r="C1192" s="196"/>
      <c r="D1192" s="197" t="s">
        <v>238</v>
      </c>
      <c r="E1192" s="198" t="s">
        <v>28</v>
      </c>
      <c r="F1192" s="199" t="s">
        <v>1304</v>
      </c>
      <c r="G1192" s="196"/>
      <c r="H1192" s="198" t="s">
        <v>28</v>
      </c>
      <c r="I1192" s="200"/>
      <c r="J1192" s="196"/>
      <c r="K1192" s="196"/>
      <c r="L1192" s="201"/>
      <c r="M1192" s="202"/>
      <c r="N1192" s="203"/>
      <c r="O1192" s="203"/>
      <c r="P1192" s="203"/>
      <c r="Q1192" s="203"/>
      <c r="R1192" s="203"/>
      <c r="S1192" s="203"/>
      <c r="T1192" s="204"/>
      <c r="AT1192" s="205" t="s">
        <v>238</v>
      </c>
      <c r="AU1192" s="205" t="s">
        <v>85</v>
      </c>
      <c r="AV1192" s="13" t="s">
        <v>82</v>
      </c>
      <c r="AW1192" s="13" t="s">
        <v>35</v>
      </c>
      <c r="AX1192" s="13" t="s">
        <v>74</v>
      </c>
      <c r="AY1192" s="205" t="s">
        <v>228</v>
      </c>
    </row>
    <row r="1193" spans="2:51" s="14" customFormat="1" ht="11.25">
      <c r="B1193" s="206"/>
      <c r="C1193" s="207"/>
      <c r="D1193" s="197" t="s">
        <v>238</v>
      </c>
      <c r="E1193" s="208" t="s">
        <v>28</v>
      </c>
      <c r="F1193" s="209" t="s">
        <v>82</v>
      </c>
      <c r="G1193" s="207"/>
      <c r="H1193" s="210">
        <v>1</v>
      </c>
      <c r="I1193" s="211"/>
      <c r="J1193" s="207"/>
      <c r="K1193" s="207"/>
      <c r="L1193" s="212"/>
      <c r="M1193" s="213"/>
      <c r="N1193" s="214"/>
      <c r="O1193" s="214"/>
      <c r="P1193" s="214"/>
      <c r="Q1193" s="214"/>
      <c r="R1193" s="214"/>
      <c r="S1193" s="214"/>
      <c r="T1193" s="215"/>
      <c r="AT1193" s="216" t="s">
        <v>238</v>
      </c>
      <c r="AU1193" s="216" t="s">
        <v>85</v>
      </c>
      <c r="AV1193" s="14" t="s">
        <v>85</v>
      </c>
      <c r="AW1193" s="14" t="s">
        <v>35</v>
      </c>
      <c r="AX1193" s="14" t="s">
        <v>74</v>
      </c>
      <c r="AY1193" s="216" t="s">
        <v>228</v>
      </c>
    </row>
    <row r="1194" spans="2:51" s="13" customFormat="1" ht="11.25">
      <c r="B1194" s="195"/>
      <c r="C1194" s="196"/>
      <c r="D1194" s="197" t="s">
        <v>238</v>
      </c>
      <c r="E1194" s="198" t="s">
        <v>28</v>
      </c>
      <c r="F1194" s="199" t="s">
        <v>1306</v>
      </c>
      <c r="G1194" s="196"/>
      <c r="H1194" s="198" t="s">
        <v>28</v>
      </c>
      <c r="I1194" s="200"/>
      <c r="J1194" s="196"/>
      <c r="K1194" s="196"/>
      <c r="L1194" s="201"/>
      <c r="M1194" s="202"/>
      <c r="N1194" s="203"/>
      <c r="O1194" s="203"/>
      <c r="P1194" s="203"/>
      <c r="Q1194" s="203"/>
      <c r="R1194" s="203"/>
      <c r="S1194" s="203"/>
      <c r="T1194" s="204"/>
      <c r="AT1194" s="205" t="s">
        <v>238</v>
      </c>
      <c r="AU1194" s="205" t="s">
        <v>85</v>
      </c>
      <c r="AV1194" s="13" t="s">
        <v>82</v>
      </c>
      <c r="AW1194" s="13" t="s">
        <v>35</v>
      </c>
      <c r="AX1194" s="13" t="s">
        <v>74</v>
      </c>
      <c r="AY1194" s="205" t="s">
        <v>228</v>
      </c>
    </row>
    <row r="1195" spans="2:51" s="14" customFormat="1" ht="11.25">
      <c r="B1195" s="206"/>
      <c r="C1195" s="207"/>
      <c r="D1195" s="197" t="s">
        <v>238</v>
      </c>
      <c r="E1195" s="208" t="s">
        <v>28</v>
      </c>
      <c r="F1195" s="209" t="s">
        <v>1808</v>
      </c>
      <c r="G1195" s="207"/>
      <c r="H1195" s="210">
        <v>2</v>
      </c>
      <c r="I1195" s="211"/>
      <c r="J1195" s="207"/>
      <c r="K1195" s="207"/>
      <c r="L1195" s="212"/>
      <c r="M1195" s="213"/>
      <c r="N1195" s="214"/>
      <c r="O1195" s="214"/>
      <c r="P1195" s="214"/>
      <c r="Q1195" s="214"/>
      <c r="R1195" s="214"/>
      <c r="S1195" s="214"/>
      <c r="T1195" s="215"/>
      <c r="AT1195" s="216" t="s">
        <v>238</v>
      </c>
      <c r="AU1195" s="216" t="s">
        <v>85</v>
      </c>
      <c r="AV1195" s="14" t="s">
        <v>85</v>
      </c>
      <c r="AW1195" s="14" t="s">
        <v>35</v>
      </c>
      <c r="AX1195" s="14" t="s">
        <v>74</v>
      </c>
      <c r="AY1195" s="216" t="s">
        <v>228</v>
      </c>
    </row>
    <row r="1196" spans="2:51" s="15" customFormat="1" ht="11.25">
      <c r="B1196" s="217"/>
      <c r="C1196" s="218"/>
      <c r="D1196" s="197" t="s">
        <v>238</v>
      </c>
      <c r="E1196" s="219" t="s">
        <v>28</v>
      </c>
      <c r="F1196" s="220" t="s">
        <v>241</v>
      </c>
      <c r="G1196" s="218"/>
      <c r="H1196" s="221">
        <v>5</v>
      </c>
      <c r="I1196" s="222"/>
      <c r="J1196" s="218"/>
      <c r="K1196" s="218"/>
      <c r="L1196" s="223"/>
      <c r="M1196" s="224"/>
      <c r="N1196" s="225"/>
      <c r="O1196" s="225"/>
      <c r="P1196" s="225"/>
      <c r="Q1196" s="225"/>
      <c r="R1196" s="225"/>
      <c r="S1196" s="225"/>
      <c r="T1196" s="226"/>
      <c r="AT1196" s="227" t="s">
        <v>238</v>
      </c>
      <c r="AU1196" s="227" t="s">
        <v>85</v>
      </c>
      <c r="AV1196" s="15" t="s">
        <v>176</v>
      </c>
      <c r="AW1196" s="15" t="s">
        <v>35</v>
      </c>
      <c r="AX1196" s="15" t="s">
        <v>82</v>
      </c>
      <c r="AY1196" s="227" t="s">
        <v>228</v>
      </c>
    </row>
    <row r="1197" spans="1:65" s="2" customFormat="1" ht="24.2" customHeight="1">
      <c r="A1197" s="36"/>
      <c r="B1197" s="37"/>
      <c r="C1197" s="228" t="s">
        <v>1108</v>
      </c>
      <c r="D1197" s="228" t="s">
        <v>395</v>
      </c>
      <c r="E1197" s="229" t="s">
        <v>1957</v>
      </c>
      <c r="F1197" s="230" t="s">
        <v>1958</v>
      </c>
      <c r="G1197" s="231" t="s">
        <v>510</v>
      </c>
      <c r="H1197" s="232">
        <v>5</v>
      </c>
      <c r="I1197" s="233"/>
      <c r="J1197" s="234">
        <f>ROUND(I1197*H1197,2)</f>
        <v>0</v>
      </c>
      <c r="K1197" s="230" t="s">
        <v>28</v>
      </c>
      <c r="L1197" s="235"/>
      <c r="M1197" s="236" t="s">
        <v>28</v>
      </c>
      <c r="N1197" s="237" t="s">
        <v>45</v>
      </c>
      <c r="O1197" s="66"/>
      <c r="P1197" s="186">
        <f>O1197*H1197</f>
        <v>0</v>
      </c>
      <c r="Q1197" s="186">
        <v>0.0004</v>
      </c>
      <c r="R1197" s="186">
        <f>Q1197*H1197</f>
        <v>0.002</v>
      </c>
      <c r="S1197" s="186">
        <v>0</v>
      </c>
      <c r="T1197" s="187">
        <f>S1197*H1197</f>
        <v>0</v>
      </c>
      <c r="U1197" s="36"/>
      <c r="V1197" s="36"/>
      <c r="W1197" s="36"/>
      <c r="X1197" s="36"/>
      <c r="Y1197" s="36"/>
      <c r="Z1197" s="36"/>
      <c r="AA1197" s="36"/>
      <c r="AB1197" s="36"/>
      <c r="AC1197" s="36"/>
      <c r="AD1197" s="36"/>
      <c r="AE1197" s="36"/>
      <c r="AR1197" s="188" t="s">
        <v>420</v>
      </c>
      <c r="AT1197" s="188" t="s">
        <v>395</v>
      </c>
      <c r="AU1197" s="188" t="s">
        <v>85</v>
      </c>
      <c r="AY1197" s="19" t="s">
        <v>228</v>
      </c>
      <c r="BE1197" s="189">
        <f>IF(N1197="základní",J1197,0)</f>
        <v>0</v>
      </c>
      <c r="BF1197" s="189">
        <f>IF(N1197="snížená",J1197,0)</f>
        <v>0</v>
      </c>
      <c r="BG1197" s="189">
        <f>IF(N1197="zákl. přenesená",J1197,0)</f>
        <v>0</v>
      </c>
      <c r="BH1197" s="189">
        <f>IF(N1197="sníž. přenesená",J1197,0)</f>
        <v>0</v>
      </c>
      <c r="BI1197" s="189">
        <f>IF(N1197="nulová",J1197,0)</f>
        <v>0</v>
      </c>
      <c r="BJ1197" s="19" t="s">
        <v>82</v>
      </c>
      <c r="BK1197" s="189">
        <f>ROUND(I1197*H1197,2)</f>
        <v>0</v>
      </c>
      <c r="BL1197" s="19" t="s">
        <v>320</v>
      </c>
      <c r="BM1197" s="188" t="s">
        <v>1959</v>
      </c>
    </row>
    <row r="1198" spans="2:51" s="13" customFormat="1" ht="11.25">
      <c r="B1198" s="195"/>
      <c r="C1198" s="196"/>
      <c r="D1198" s="197" t="s">
        <v>238</v>
      </c>
      <c r="E1198" s="198" t="s">
        <v>28</v>
      </c>
      <c r="F1198" s="199" t="s">
        <v>1300</v>
      </c>
      <c r="G1198" s="196"/>
      <c r="H1198" s="198" t="s">
        <v>28</v>
      </c>
      <c r="I1198" s="200"/>
      <c r="J1198" s="196"/>
      <c r="K1198" s="196"/>
      <c r="L1198" s="201"/>
      <c r="M1198" s="202"/>
      <c r="N1198" s="203"/>
      <c r="O1198" s="203"/>
      <c r="P1198" s="203"/>
      <c r="Q1198" s="203"/>
      <c r="R1198" s="203"/>
      <c r="S1198" s="203"/>
      <c r="T1198" s="204"/>
      <c r="AT1198" s="205" t="s">
        <v>238</v>
      </c>
      <c r="AU1198" s="205" t="s">
        <v>85</v>
      </c>
      <c r="AV1198" s="13" t="s">
        <v>82</v>
      </c>
      <c r="AW1198" s="13" t="s">
        <v>35</v>
      </c>
      <c r="AX1198" s="13" t="s">
        <v>74</v>
      </c>
      <c r="AY1198" s="205" t="s">
        <v>228</v>
      </c>
    </row>
    <row r="1199" spans="2:51" s="13" customFormat="1" ht="11.25">
      <c r="B1199" s="195"/>
      <c r="C1199" s="196"/>
      <c r="D1199" s="197" t="s">
        <v>238</v>
      </c>
      <c r="E1199" s="198" t="s">
        <v>28</v>
      </c>
      <c r="F1199" s="199" t="s">
        <v>1545</v>
      </c>
      <c r="G1199" s="196"/>
      <c r="H1199" s="198" t="s">
        <v>28</v>
      </c>
      <c r="I1199" s="200"/>
      <c r="J1199" s="196"/>
      <c r="K1199" s="196"/>
      <c r="L1199" s="201"/>
      <c r="M1199" s="202"/>
      <c r="N1199" s="203"/>
      <c r="O1199" s="203"/>
      <c r="P1199" s="203"/>
      <c r="Q1199" s="203"/>
      <c r="R1199" s="203"/>
      <c r="S1199" s="203"/>
      <c r="T1199" s="204"/>
      <c r="AT1199" s="205" t="s">
        <v>238</v>
      </c>
      <c r="AU1199" s="205" t="s">
        <v>85</v>
      </c>
      <c r="AV1199" s="13" t="s">
        <v>82</v>
      </c>
      <c r="AW1199" s="13" t="s">
        <v>35</v>
      </c>
      <c r="AX1199" s="13" t="s">
        <v>74</v>
      </c>
      <c r="AY1199" s="205" t="s">
        <v>228</v>
      </c>
    </row>
    <row r="1200" spans="2:51" s="14" customFormat="1" ht="11.25">
      <c r="B1200" s="206"/>
      <c r="C1200" s="207"/>
      <c r="D1200" s="197" t="s">
        <v>238</v>
      </c>
      <c r="E1200" s="208" t="s">
        <v>28</v>
      </c>
      <c r="F1200" s="209" t="s">
        <v>82</v>
      </c>
      <c r="G1200" s="207"/>
      <c r="H1200" s="210">
        <v>1</v>
      </c>
      <c r="I1200" s="211"/>
      <c r="J1200" s="207"/>
      <c r="K1200" s="207"/>
      <c r="L1200" s="212"/>
      <c r="M1200" s="213"/>
      <c r="N1200" s="214"/>
      <c r="O1200" s="214"/>
      <c r="P1200" s="214"/>
      <c r="Q1200" s="214"/>
      <c r="R1200" s="214"/>
      <c r="S1200" s="214"/>
      <c r="T1200" s="215"/>
      <c r="AT1200" s="216" t="s">
        <v>238</v>
      </c>
      <c r="AU1200" s="216" t="s">
        <v>85</v>
      </c>
      <c r="AV1200" s="14" t="s">
        <v>85</v>
      </c>
      <c r="AW1200" s="14" t="s">
        <v>35</v>
      </c>
      <c r="AX1200" s="14" t="s">
        <v>74</v>
      </c>
      <c r="AY1200" s="216" t="s">
        <v>228</v>
      </c>
    </row>
    <row r="1201" spans="2:51" s="13" customFormat="1" ht="11.25">
      <c r="B1201" s="195"/>
      <c r="C1201" s="196"/>
      <c r="D1201" s="197" t="s">
        <v>238</v>
      </c>
      <c r="E1201" s="198" t="s">
        <v>28</v>
      </c>
      <c r="F1201" s="199" t="s">
        <v>1640</v>
      </c>
      <c r="G1201" s="196"/>
      <c r="H1201" s="198" t="s">
        <v>28</v>
      </c>
      <c r="I1201" s="200"/>
      <c r="J1201" s="196"/>
      <c r="K1201" s="196"/>
      <c r="L1201" s="201"/>
      <c r="M1201" s="202"/>
      <c r="N1201" s="203"/>
      <c r="O1201" s="203"/>
      <c r="P1201" s="203"/>
      <c r="Q1201" s="203"/>
      <c r="R1201" s="203"/>
      <c r="S1201" s="203"/>
      <c r="T1201" s="204"/>
      <c r="AT1201" s="205" t="s">
        <v>238</v>
      </c>
      <c r="AU1201" s="205" t="s">
        <v>85</v>
      </c>
      <c r="AV1201" s="13" t="s">
        <v>82</v>
      </c>
      <c r="AW1201" s="13" t="s">
        <v>35</v>
      </c>
      <c r="AX1201" s="13" t="s">
        <v>74</v>
      </c>
      <c r="AY1201" s="205" t="s">
        <v>228</v>
      </c>
    </row>
    <row r="1202" spans="2:51" s="14" customFormat="1" ht="11.25">
      <c r="B1202" s="206"/>
      <c r="C1202" s="207"/>
      <c r="D1202" s="197" t="s">
        <v>238</v>
      </c>
      <c r="E1202" s="208" t="s">
        <v>28</v>
      </c>
      <c r="F1202" s="209" t="s">
        <v>82</v>
      </c>
      <c r="G1202" s="207"/>
      <c r="H1202" s="210">
        <v>1</v>
      </c>
      <c r="I1202" s="211"/>
      <c r="J1202" s="207"/>
      <c r="K1202" s="207"/>
      <c r="L1202" s="212"/>
      <c r="M1202" s="213"/>
      <c r="N1202" s="214"/>
      <c r="O1202" s="214"/>
      <c r="P1202" s="214"/>
      <c r="Q1202" s="214"/>
      <c r="R1202" s="214"/>
      <c r="S1202" s="214"/>
      <c r="T1202" s="215"/>
      <c r="AT1202" s="216" t="s">
        <v>238</v>
      </c>
      <c r="AU1202" s="216" t="s">
        <v>85</v>
      </c>
      <c r="AV1202" s="14" t="s">
        <v>85</v>
      </c>
      <c r="AW1202" s="14" t="s">
        <v>35</v>
      </c>
      <c r="AX1202" s="14" t="s">
        <v>74</v>
      </c>
      <c r="AY1202" s="216" t="s">
        <v>228</v>
      </c>
    </row>
    <row r="1203" spans="2:51" s="13" customFormat="1" ht="11.25">
      <c r="B1203" s="195"/>
      <c r="C1203" s="196"/>
      <c r="D1203" s="197" t="s">
        <v>238</v>
      </c>
      <c r="E1203" s="198" t="s">
        <v>28</v>
      </c>
      <c r="F1203" s="199" t="s">
        <v>1304</v>
      </c>
      <c r="G1203" s="196"/>
      <c r="H1203" s="198" t="s">
        <v>28</v>
      </c>
      <c r="I1203" s="200"/>
      <c r="J1203" s="196"/>
      <c r="K1203" s="196"/>
      <c r="L1203" s="201"/>
      <c r="M1203" s="202"/>
      <c r="N1203" s="203"/>
      <c r="O1203" s="203"/>
      <c r="P1203" s="203"/>
      <c r="Q1203" s="203"/>
      <c r="R1203" s="203"/>
      <c r="S1203" s="203"/>
      <c r="T1203" s="204"/>
      <c r="AT1203" s="205" t="s">
        <v>238</v>
      </c>
      <c r="AU1203" s="205" t="s">
        <v>85</v>
      </c>
      <c r="AV1203" s="13" t="s">
        <v>82</v>
      </c>
      <c r="AW1203" s="13" t="s">
        <v>35</v>
      </c>
      <c r="AX1203" s="13" t="s">
        <v>74</v>
      </c>
      <c r="AY1203" s="205" t="s">
        <v>228</v>
      </c>
    </row>
    <row r="1204" spans="2:51" s="14" customFormat="1" ht="11.25">
      <c r="B1204" s="206"/>
      <c r="C1204" s="207"/>
      <c r="D1204" s="197" t="s">
        <v>238</v>
      </c>
      <c r="E1204" s="208" t="s">
        <v>28</v>
      </c>
      <c r="F1204" s="209" t="s">
        <v>82</v>
      </c>
      <c r="G1204" s="207"/>
      <c r="H1204" s="210">
        <v>1</v>
      </c>
      <c r="I1204" s="211"/>
      <c r="J1204" s="207"/>
      <c r="K1204" s="207"/>
      <c r="L1204" s="212"/>
      <c r="M1204" s="213"/>
      <c r="N1204" s="214"/>
      <c r="O1204" s="214"/>
      <c r="P1204" s="214"/>
      <c r="Q1204" s="214"/>
      <c r="R1204" s="214"/>
      <c r="S1204" s="214"/>
      <c r="T1204" s="215"/>
      <c r="AT1204" s="216" t="s">
        <v>238</v>
      </c>
      <c r="AU1204" s="216" t="s">
        <v>85</v>
      </c>
      <c r="AV1204" s="14" t="s">
        <v>85</v>
      </c>
      <c r="AW1204" s="14" t="s">
        <v>35</v>
      </c>
      <c r="AX1204" s="14" t="s">
        <v>74</v>
      </c>
      <c r="AY1204" s="216" t="s">
        <v>228</v>
      </c>
    </row>
    <row r="1205" spans="2:51" s="13" customFormat="1" ht="11.25">
      <c r="B1205" s="195"/>
      <c r="C1205" s="196"/>
      <c r="D1205" s="197" t="s">
        <v>238</v>
      </c>
      <c r="E1205" s="198" t="s">
        <v>28</v>
      </c>
      <c r="F1205" s="199" t="s">
        <v>1306</v>
      </c>
      <c r="G1205" s="196"/>
      <c r="H1205" s="198" t="s">
        <v>28</v>
      </c>
      <c r="I1205" s="200"/>
      <c r="J1205" s="196"/>
      <c r="K1205" s="196"/>
      <c r="L1205" s="201"/>
      <c r="M1205" s="202"/>
      <c r="N1205" s="203"/>
      <c r="O1205" s="203"/>
      <c r="P1205" s="203"/>
      <c r="Q1205" s="203"/>
      <c r="R1205" s="203"/>
      <c r="S1205" s="203"/>
      <c r="T1205" s="204"/>
      <c r="AT1205" s="205" t="s">
        <v>238</v>
      </c>
      <c r="AU1205" s="205" t="s">
        <v>85</v>
      </c>
      <c r="AV1205" s="13" t="s">
        <v>82</v>
      </c>
      <c r="AW1205" s="13" t="s">
        <v>35</v>
      </c>
      <c r="AX1205" s="13" t="s">
        <v>74</v>
      </c>
      <c r="AY1205" s="205" t="s">
        <v>228</v>
      </c>
    </row>
    <row r="1206" spans="2:51" s="14" customFormat="1" ht="11.25">
      <c r="B1206" s="206"/>
      <c r="C1206" s="207"/>
      <c r="D1206" s="197" t="s">
        <v>238</v>
      </c>
      <c r="E1206" s="208" t="s">
        <v>28</v>
      </c>
      <c r="F1206" s="209" t="s">
        <v>1808</v>
      </c>
      <c r="G1206" s="207"/>
      <c r="H1206" s="210">
        <v>2</v>
      </c>
      <c r="I1206" s="211"/>
      <c r="J1206" s="207"/>
      <c r="K1206" s="207"/>
      <c r="L1206" s="212"/>
      <c r="M1206" s="213"/>
      <c r="N1206" s="214"/>
      <c r="O1206" s="214"/>
      <c r="P1206" s="214"/>
      <c r="Q1206" s="214"/>
      <c r="R1206" s="214"/>
      <c r="S1206" s="214"/>
      <c r="T1206" s="215"/>
      <c r="AT1206" s="216" t="s">
        <v>238</v>
      </c>
      <c r="AU1206" s="216" t="s">
        <v>85</v>
      </c>
      <c r="AV1206" s="14" t="s">
        <v>85</v>
      </c>
      <c r="AW1206" s="14" t="s">
        <v>35</v>
      </c>
      <c r="AX1206" s="14" t="s">
        <v>74</v>
      </c>
      <c r="AY1206" s="216" t="s">
        <v>228</v>
      </c>
    </row>
    <row r="1207" spans="2:51" s="15" customFormat="1" ht="11.25">
      <c r="B1207" s="217"/>
      <c r="C1207" s="218"/>
      <c r="D1207" s="197" t="s">
        <v>238</v>
      </c>
      <c r="E1207" s="219" t="s">
        <v>28</v>
      </c>
      <c r="F1207" s="220" t="s">
        <v>241</v>
      </c>
      <c r="G1207" s="218"/>
      <c r="H1207" s="221">
        <v>5</v>
      </c>
      <c r="I1207" s="222"/>
      <c r="J1207" s="218"/>
      <c r="K1207" s="218"/>
      <c r="L1207" s="223"/>
      <c r="M1207" s="224"/>
      <c r="N1207" s="225"/>
      <c r="O1207" s="225"/>
      <c r="P1207" s="225"/>
      <c r="Q1207" s="225"/>
      <c r="R1207" s="225"/>
      <c r="S1207" s="225"/>
      <c r="T1207" s="226"/>
      <c r="AT1207" s="227" t="s">
        <v>238</v>
      </c>
      <c r="AU1207" s="227" t="s">
        <v>85</v>
      </c>
      <c r="AV1207" s="15" t="s">
        <v>176</v>
      </c>
      <c r="AW1207" s="15" t="s">
        <v>35</v>
      </c>
      <c r="AX1207" s="15" t="s">
        <v>82</v>
      </c>
      <c r="AY1207" s="227" t="s">
        <v>228</v>
      </c>
    </row>
    <row r="1208" spans="1:65" s="2" customFormat="1" ht="16.5" customHeight="1">
      <c r="A1208" s="36"/>
      <c r="B1208" s="37"/>
      <c r="C1208" s="177" t="s">
        <v>1113</v>
      </c>
      <c r="D1208" s="177" t="s">
        <v>230</v>
      </c>
      <c r="E1208" s="178" t="s">
        <v>1960</v>
      </c>
      <c r="F1208" s="179" t="s">
        <v>1961</v>
      </c>
      <c r="G1208" s="180" t="s">
        <v>510</v>
      </c>
      <c r="H1208" s="181">
        <v>3</v>
      </c>
      <c r="I1208" s="182"/>
      <c r="J1208" s="183">
        <f>ROUND(I1208*H1208,2)</f>
        <v>0</v>
      </c>
      <c r="K1208" s="179" t="s">
        <v>234</v>
      </c>
      <c r="L1208" s="41"/>
      <c r="M1208" s="184" t="s">
        <v>28</v>
      </c>
      <c r="N1208" s="185" t="s">
        <v>45</v>
      </c>
      <c r="O1208" s="66"/>
      <c r="P1208" s="186">
        <f>O1208*H1208</f>
        <v>0</v>
      </c>
      <c r="Q1208" s="186">
        <v>7E-05</v>
      </c>
      <c r="R1208" s="186">
        <f>Q1208*H1208</f>
        <v>0.00020999999999999998</v>
      </c>
      <c r="S1208" s="186">
        <v>0</v>
      </c>
      <c r="T1208" s="187">
        <f>S1208*H1208</f>
        <v>0</v>
      </c>
      <c r="U1208" s="36"/>
      <c r="V1208" s="36"/>
      <c r="W1208" s="36"/>
      <c r="X1208" s="36"/>
      <c r="Y1208" s="36"/>
      <c r="Z1208" s="36"/>
      <c r="AA1208" s="36"/>
      <c r="AB1208" s="36"/>
      <c r="AC1208" s="36"/>
      <c r="AD1208" s="36"/>
      <c r="AE1208" s="36"/>
      <c r="AR1208" s="188" t="s">
        <v>320</v>
      </c>
      <c r="AT1208" s="188" t="s">
        <v>230</v>
      </c>
      <c r="AU1208" s="188" t="s">
        <v>85</v>
      </c>
      <c r="AY1208" s="19" t="s">
        <v>228</v>
      </c>
      <c r="BE1208" s="189">
        <f>IF(N1208="základní",J1208,0)</f>
        <v>0</v>
      </c>
      <c r="BF1208" s="189">
        <f>IF(N1208="snížená",J1208,0)</f>
        <v>0</v>
      </c>
      <c r="BG1208" s="189">
        <f>IF(N1208="zákl. přenesená",J1208,0)</f>
        <v>0</v>
      </c>
      <c r="BH1208" s="189">
        <f>IF(N1208="sníž. přenesená",J1208,0)</f>
        <v>0</v>
      </c>
      <c r="BI1208" s="189">
        <f>IF(N1208="nulová",J1208,0)</f>
        <v>0</v>
      </c>
      <c r="BJ1208" s="19" t="s">
        <v>82</v>
      </c>
      <c r="BK1208" s="189">
        <f>ROUND(I1208*H1208,2)</f>
        <v>0</v>
      </c>
      <c r="BL1208" s="19" t="s">
        <v>320</v>
      </c>
      <c r="BM1208" s="188" t="s">
        <v>1962</v>
      </c>
    </row>
    <row r="1209" spans="1:47" s="2" customFormat="1" ht="11.25">
      <c r="A1209" s="36"/>
      <c r="B1209" s="37"/>
      <c r="C1209" s="38"/>
      <c r="D1209" s="190" t="s">
        <v>236</v>
      </c>
      <c r="E1209" s="38"/>
      <c r="F1209" s="191" t="s">
        <v>1963</v>
      </c>
      <c r="G1209" s="38"/>
      <c r="H1209" s="38"/>
      <c r="I1209" s="192"/>
      <c r="J1209" s="38"/>
      <c r="K1209" s="38"/>
      <c r="L1209" s="41"/>
      <c r="M1209" s="193"/>
      <c r="N1209" s="194"/>
      <c r="O1209" s="66"/>
      <c r="P1209" s="66"/>
      <c r="Q1209" s="66"/>
      <c r="R1209" s="66"/>
      <c r="S1209" s="66"/>
      <c r="T1209" s="67"/>
      <c r="U1209" s="36"/>
      <c r="V1209" s="36"/>
      <c r="W1209" s="36"/>
      <c r="X1209" s="36"/>
      <c r="Y1209" s="36"/>
      <c r="Z1209" s="36"/>
      <c r="AA1209" s="36"/>
      <c r="AB1209" s="36"/>
      <c r="AC1209" s="36"/>
      <c r="AD1209" s="36"/>
      <c r="AE1209" s="36"/>
      <c r="AT1209" s="19" t="s">
        <v>236</v>
      </c>
      <c r="AU1209" s="19" t="s">
        <v>85</v>
      </c>
    </row>
    <row r="1210" spans="2:51" s="13" customFormat="1" ht="11.25">
      <c r="B1210" s="195"/>
      <c r="C1210" s="196"/>
      <c r="D1210" s="197" t="s">
        <v>238</v>
      </c>
      <c r="E1210" s="198" t="s">
        <v>28</v>
      </c>
      <c r="F1210" s="199" t="s">
        <v>1964</v>
      </c>
      <c r="G1210" s="196"/>
      <c r="H1210" s="198" t="s">
        <v>28</v>
      </c>
      <c r="I1210" s="200"/>
      <c r="J1210" s="196"/>
      <c r="K1210" s="196"/>
      <c r="L1210" s="201"/>
      <c r="M1210" s="202"/>
      <c r="N1210" s="203"/>
      <c r="O1210" s="203"/>
      <c r="P1210" s="203"/>
      <c r="Q1210" s="203"/>
      <c r="R1210" s="203"/>
      <c r="S1210" s="203"/>
      <c r="T1210" s="204"/>
      <c r="AT1210" s="205" t="s">
        <v>238</v>
      </c>
      <c r="AU1210" s="205" t="s">
        <v>85</v>
      </c>
      <c r="AV1210" s="13" t="s">
        <v>82</v>
      </c>
      <c r="AW1210" s="13" t="s">
        <v>35</v>
      </c>
      <c r="AX1210" s="13" t="s">
        <v>74</v>
      </c>
      <c r="AY1210" s="205" t="s">
        <v>228</v>
      </c>
    </row>
    <row r="1211" spans="2:51" s="13" customFormat="1" ht="11.25">
      <c r="B1211" s="195"/>
      <c r="C1211" s="196"/>
      <c r="D1211" s="197" t="s">
        <v>238</v>
      </c>
      <c r="E1211" s="198" t="s">
        <v>28</v>
      </c>
      <c r="F1211" s="199" t="s">
        <v>1300</v>
      </c>
      <c r="G1211" s="196"/>
      <c r="H1211" s="198" t="s">
        <v>28</v>
      </c>
      <c r="I1211" s="200"/>
      <c r="J1211" s="196"/>
      <c r="K1211" s="196"/>
      <c r="L1211" s="201"/>
      <c r="M1211" s="202"/>
      <c r="N1211" s="203"/>
      <c r="O1211" s="203"/>
      <c r="P1211" s="203"/>
      <c r="Q1211" s="203"/>
      <c r="R1211" s="203"/>
      <c r="S1211" s="203"/>
      <c r="T1211" s="204"/>
      <c r="AT1211" s="205" t="s">
        <v>238</v>
      </c>
      <c r="AU1211" s="205" t="s">
        <v>85</v>
      </c>
      <c r="AV1211" s="13" t="s">
        <v>82</v>
      </c>
      <c r="AW1211" s="13" t="s">
        <v>35</v>
      </c>
      <c r="AX1211" s="13" t="s">
        <v>74</v>
      </c>
      <c r="AY1211" s="205" t="s">
        <v>228</v>
      </c>
    </row>
    <row r="1212" spans="2:51" s="14" customFormat="1" ht="11.25">
      <c r="B1212" s="206"/>
      <c r="C1212" s="207"/>
      <c r="D1212" s="197" t="s">
        <v>238</v>
      </c>
      <c r="E1212" s="208" t="s">
        <v>28</v>
      </c>
      <c r="F1212" s="209" t="s">
        <v>82</v>
      </c>
      <c r="G1212" s="207"/>
      <c r="H1212" s="210">
        <v>1</v>
      </c>
      <c r="I1212" s="211"/>
      <c r="J1212" s="207"/>
      <c r="K1212" s="207"/>
      <c r="L1212" s="212"/>
      <c r="M1212" s="213"/>
      <c r="N1212" s="214"/>
      <c r="O1212" s="214"/>
      <c r="P1212" s="214"/>
      <c r="Q1212" s="214"/>
      <c r="R1212" s="214"/>
      <c r="S1212" s="214"/>
      <c r="T1212" s="215"/>
      <c r="AT1212" s="216" t="s">
        <v>238</v>
      </c>
      <c r="AU1212" s="216" t="s">
        <v>85</v>
      </c>
      <c r="AV1212" s="14" t="s">
        <v>85</v>
      </c>
      <c r="AW1212" s="14" t="s">
        <v>35</v>
      </c>
      <c r="AX1212" s="14" t="s">
        <v>74</v>
      </c>
      <c r="AY1212" s="216" t="s">
        <v>228</v>
      </c>
    </row>
    <row r="1213" spans="2:51" s="13" customFormat="1" ht="11.25">
      <c r="B1213" s="195"/>
      <c r="C1213" s="196"/>
      <c r="D1213" s="197" t="s">
        <v>238</v>
      </c>
      <c r="E1213" s="198" t="s">
        <v>28</v>
      </c>
      <c r="F1213" s="199" t="s">
        <v>1304</v>
      </c>
      <c r="G1213" s="196"/>
      <c r="H1213" s="198" t="s">
        <v>28</v>
      </c>
      <c r="I1213" s="200"/>
      <c r="J1213" s="196"/>
      <c r="K1213" s="196"/>
      <c r="L1213" s="201"/>
      <c r="M1213" s="202"/>
      <c r="N1213" s="203"/>
      <c r="O1213" s="203"/>
      <c r="P1213" s="203"/>
      <c r="Q1213" s="203"/>
      <c r="R1213" s="203"/>
      <c r="S1213" s="203"/>
      <c r="T1213" s="204"/>
      <c r="AT1213" s="205" t="s">
        <v>238</v>
      </c>
      <c r="AU1213" s="205" t="s">
        <v>85</v>
      </c>
      <c r="AV1213" s="13" t="s">
        <v>82</v>
      </c>
      <c r="AW1213" s="13" t="s">
        <v>35</v>
      </c>
      <c r="AX1213" s="13" t="s">
        <v>74</v>
      </c>
      <c r="AY1213" s="205" t="s">
        <v>228</v>
      </c>
    </row>
    <row r="1214" spans="2:51" s="14" customFormat="1" ht="11.25">
      <c r="B1214" s="206"/>
      <c r="C1214" s="207"/>
      <c r="D1214" s="197" t="s">
        <v>238</v>
      </c>
      <c r="E1214" s="208" t="s">
        <v>28</v>
      </c>
      <c r="F1214" s="209" t="s">
        <v>82</v>
      </c>
      <c r="G1214" s="207"/>
      <c r="H1214" s="210">
        <v>1</v>
      </c>
      <c r="I1214" s="211"/>
      <c r="J1214" s="207"/>
      <c r="K1214" s="207"/>
      <c r="L1214" s="212"/>
      <c r="M1214" s="213"/>
      <c r="N1214" s="214"/>
      <c r="O1214" s="214"/>
      <c r="P1214" s="214"/>
      <c r="Q1214" s="214"/>
      <c r="R1214" s="214"/>
      <c r="S1214" s="214"/>
      <c r="T1214" s="215"/>
      <c r="AT1214" s="216" t="s">
        <v>238</v>
      </c>
      <c r="AU1214" s="216" t="s">
        <v>85</v>
      </c>
      <c r="AV1214" s="14" t="s">
        <v>85</v>
      </c>
      <c r="AW1214" s="14" t="s">
        <v>35</v>
      </c>
      <c r="AX1214" s="14" t="s">
        <v>74</v>
      </c>
      <c r="AY1214" s="216" t="s">
        <v>228</v>
      </c>
    </row>
    <row r="1215" spans="2:51" s="13" customFormat="1" ht="11.25">
      <c r="B1215" s="195"/>
      <c r="C1215" s="196"/>
      <c r="D1215" s="197" t="s">
        <v>238</v>
      </c>
      <c r="E1215" s="198" t="s">
        <v>28</v>
      </c>
      <c r="F1215" s="199" t="s">
        <v>1306</v>
      </c>
      <c r="G1215" s="196"/>
      <c r="H1215" s="198" t="s">
        <v>28</v>
      </c>
      <c r="I1215" s="200"/>
      <c r="J1215" s="196"/>
      <c r="K1215" s="196"/>
      <c r="L1215" s="201"/>
      <c r="M1215" s="202"/>
      <c r="N1215" s="203"/>
      <c r="O1215" s="203"/>
      <c r="P1215" s="203"/>
      <c r="Q1215" s="203"/>
      <c r="R1215" s="203"/>
      <c r="S1215" s="203"/>
      <c r="T1215" s="204"/>
      <c r="AT1215" s="205" t="s">
        <v>238</v>
      </c>
      <c r="AU1215" s="205" t="s">
        <v>85</v>
      </c>
      <c r="AV1215" s="13" t="s">
        <v>82</v>
      </c>
      <c r="AW1215" s="13" t="s">
        <v>35</v>
      </c>
      <c r="AX1215" s="13" t="s">
        <v>74</v>
      </c>
      <c r="AY1215" s="205" t="s">
        <v>228</v>
      </c>
    </row>
    <row r="1216" spans="2:51" s="14" customFormat="1" ht="11.25">
      <c r="B1216" s="206"/>
      <c r="C1216" s="207"/>
      <c r="D1216" s="197" t="s">
        <v>238</v>
      </c>
      <c r="E1216" s="208" t="s">
        <v>28</v>
      </c>
      <c r="F1216" s="209" t="s">
        <v>82</v>
      </c>
      <c r="G1216" s="207"/>
      <c r="H1216" s="210">
        <v>1</v>
      </c>
      <c r="I1216" s="211"/>
      <c r="J1216" s="207"/>
      <c r="K1216" s="207"/>
      <c r="L1216" s="212"/>
      <c r="M1216" s="213"/>
      <c r="N1216" s="214"/>
      <c r="O1216" s="214"/>
      <c r="P1216" s="214"/>
      <c r="Q1216" s="214"/>
      <c r="R1216" s="214"/>
      <c r="S1216" s="214"/>
      <c r="T1216" s="215"/>
      <c r="AT1216" s="216" t="s">
        <v>238</v>
      </c>
      <c r="AU1216" s="216" t="s">
        <v>85</v>
      </c>
      <c r="AV1216" s="14" t="s">
        <v>85</v>
      </c>
      <c r="AW1216" s="14" t="s">
        <v>35</v>
      </c>
      <c r="AX1216" s="14" t="s">
        <v>74</v>
      </c>
      <c r="AY1216" s="216" t="s">
        <v>228</v>
      </c>
    </row>
    <row r="1217" spans="2:51" s="15" customFormat="1" ht="11.25">
      <c r="B1217" s="217"/>
      <c r="C1217" s="218"/>
      <c r="D1217" s="197" t="s">
        <v>238</v>
      </c>
      <c r="E1217" s="219" t="s">
        <v>28</v>
      </c>
      <c r="F1217" s="220" t="s">
        <v>241</v>
      </c>
      <c r="G1217" s="218"/>
      <c r="H1217" s="221">
        <v>3</v>
      </c>
      <c r="I1217" s="222"/>
      <c r="J1217" s="218"/>
      <c r="K1217" s="218"/>
      <c r="L1217" s="223"/>
      <c r="M1217" s="224"/>
      <c r="N1217" s="225"/>
      <c r="O1217" s="225"/>
      <c r="P1217" s="225"/>
      <c r="Q1217" s="225"/>
      <c r="R1217" s="225"/>
      <c r="S1217" s="225"/>
      <c r="T1217" s="226"/>
      <c r="AT1217" s="227" t="s">
        <v>238</v>
      </c>
      <c r="AU1217" s="227" t="s">
        <v>85</v>
      </c>
      <c r="AV1217" s="15" t="s">
        <v>176</v>
      </c>
      <c r="AW1217" s="15" t="s">
        <v>35</v>
      </c>
      <c r="AX1217" s="15" t="s">
        <v>82</v>
      </c>
      <c r="AY1217" s="227" t="s">
        <v>228</v>
      </c>
    </row>
    <row r="1218" spans="1:65" s="2" customFormat="1" ht="16.5" customHeight="1">
      <c r="A1218" s="36"/>
      <c r="B1218" s="37"/>
      <c r="C1218" s="177" t="s">
        <v>1118</v>
      </c>
      <c r="D1218" s="177" t="s">
        <v>230</v>
      </c>
      <c r="E1218" s="178" t="s">
        <v>1965</v>
      </c>
      <c r="F1218" s="179" t="s">
        <v>1966</v>
      </c>
      <c r="G1218" s="180" t="s">
        <v>510</v>
      </c>
      <c r="H1218" s="181">
        <v>5</v>
      </c>
      <c r="I1218" s="182"/>
      <c r="J1218" s="183">
        <f>ROUND(I1218*H1218,2)</f>
        <v>0</v>
      </c>
      <c r="K1218" s="179" t="s">
        <v>28</v>
      </c>
      <c r="L1218" s="41"/>
      <c r="M1218" s="184" t="s">
        <v>28</v>
      </c>
      <c r="N1218" s="185" t="s">
        <v>45</v>
      </c>
      <c r="O1218" s="66"/>
      <c r="P1218" s="186">
        <f>O1218*H1218</f>
        <v>0</v>
      </c>
      <c r="Q1218" s="186">
        <v>9E-05</v>
      </c>
      <c r="R1218" s="186">
        <f>Q1218*H1218</f>
        <v>0.00045000000000000004</v>
      </c>
      <c r="S1218" s="186">
        <v>0</v>
      </c>
      <c r="T1218" s="187">
        <f>S1218*H1218</f>
        <v>0</v>
      </c>
      <c r="U1218" s="36"/>
      <c r="V1218" s="36"/>
      <c r="W1218" s="36"/>
      <c r="X1218" s="36"/>
      <c r="Y1218" s="36"/>
      <c r="Z1218" s="36"/>
      <c r="AA1218" s="36"/>
      <c r="AB1218" s="36"/>
      <c r="AC1218" s="36"/>
      <c r="AD1218" s="36"/>
      <c r="AE1218" s="36"/>
      <c r="AR1218" s="188" t="s">
        <v>320</v>
      </c>
      <c r="AT1218" s="188" t="s">
        <v>230</v>
      </c>
      <c r="AU1218" s="188" t="s">
        <v>85</v>
      </c>
      <c r="AY1218" s="19" t="s">
        <v>228</v>
      </c>
      <c r="BE1218" s="189">
        <f>IF(N1218="základní",J1218,0)</f>
        <v>0</v>
      </c>
      <c r="BF1218" s="189">
        <f>IF(N1218="snížená",J1218,0)</f>
        <v>0</v>
      </c>
      <c r="BG1218" s="189">
        <f>IF(N1218="zákl. přenesená",J1218,0)</f>
        <v>0</v>
      </c>
      <c r="BH1218" s="189">
        <f>IF(N1218="sníž. přenesená",J1218,0)</f>
        <v>0</v>
      </c>
      <c r="BI1218" s="189">
        <f>IF(N1218="nulová",J1218,0)</f>
        <v>0</v>
      </c>
      <c r="BJ1218" s="19" t="s">
        <v>82</v>
      </c>
      <c r="BK1218" s="189">
        <f>ROUND(I1218*H1218,2)</f>
        <v>0</v>
      </c>
      <c r="BL1218" s="19" t="s">
        <v>320</v>
      </c>
      <c r="BM1218" s="188" t="s">
        <v>1967</v>
      </c>
    </row>
    <row r="1219" spans="2:51" s="13" customFormat="1" ht="11.25">
      <c r="B1219" s="195"/>
      <c r="C1219" s="196"/>
      <c r="D1219" s="197" t="s">
        <v>238</v>
      </c>
      <c r="E1219" s="198" t="s">
        <v>28</v>
      </c>
      <c r="F1219" s="199" t="s">
        <v>1300</v>
      </c>
      <c r="G1219" s="196"/>
      <c r="H1219" s="198" t="s">
        <v>28</v>
      </c>
      <c r="I1219" s="200"/>
      <c r="J1219" s="196"/>
      <c r="K1219" s="196"/>
      <c r="L1219" s="201"/>
      <c r="M1219" s="202"/>
      <c r="N1219" s="203"/>
      <c r="O1219" s="203"/>
      <c r="P1219" s="203"/>
      <c r="Q1219" s="203"/>
      <c r="R1219" s="203"/>
      <c r="S1219" s="203"/>
      <c r="T1219" s="204"/>
      <c r="AT1219" s="205" t="s">
        <v>238</v>
      </c>
      <c r="AU1219" s="205" t="s">
        <v>85</v>
      </c>
      <c r="AV1219" s="13" t="s">
        <v>82</v>
      </c>
      <c r="AW1219" s="13" t="s">
        <v>35</v>
      </c>
      <c r="AX1219" s="13" t="s">
        <v>74</v>
      </c>
      <c r="AY1219" s="205" t="s">
        <v>228</v>
      </c>
    </row>
    <row r="1220" spans="2:51" s="13" customFormat="1" ht="11.25">
      <c r="B1220" s="195"/>
      <c r="C1220" s="196"/>
      <c r="D1220" s="197" t="s">
        <v>238</v>
      </c>
      <c r="E1220" s="198" t="s">
        <v>28</v>
      </c>
      <c r="F1220" s="199" t="s">
        <v>1649</v>
      </c>
      <c r="G1220" s="196"/>
      <c r="H1220" s="198" t="s">
        <v>28</v>
      </c>
      <c r="I1220" s="200"/>
      <c r="J1220" s="196"/>
      <c r="K1220" s="196"/>
      <c r="L1220" s="201"/>
      <c r="M1220" s="202"/>
      <c r="N1220" s="203"/>
      <c r="O1220" s="203"/>
      <c r="P1220" s="203"/>
      <c r="Q1220" s="203"/>
      <c r="R1220" s="203"/>
      <c r="S1220" s="203"/>
      <c r="T1220" s="204"/>
      <c r="AT1220" s="205" t="s">
        <v>238</v>
      </c>
      <c r="AU1220" s="205" t="s">
        <v>85</v>
      </c>
      <c r="AV1220" s="13" t="s">
        <v>82</v>
      </c>
      <c r="AW1220" s="13" t="s">
        <v>35</v>
      </c>
      <c r="AX1220" s="13" t="s">
        <v>74</v>
      </c>
      <c r="AY1220" s="205" t="s">
        <v>228</v>
      </c>
    </row>
    <row r="1221" spans="2:51" s="14" customFormat="1" ht="11.25">
      <c r="B1221" s="206"/>
      <c r="C1221" s="207"/>
      <c r="D1221" s="197" t="s">
        <v>238</v>
      </c>
      <c r="E1221" s="208" t="s">
        <v>28</v>
      </c>
      <c r="F1221" s="209" t="s">
        <v>82</v>
      </c>
      <c r="G1221" s="207"/>
      <c r="H1221" s="210">
        <v>1</v>
      </c>
      <c r="I1221" s="211"/>
      <c r="J1221" s="207"/>
      <c r="K1221" s="207"/>
      <c r="L1221" s="212"/>
      <c r="M1221" s="213"/>
      <c r="N1221" s="214"/>
      <c r="O1221" s="214"/>
      <c r="P1221" s="214"/>
      <c r="Q1221" s="214"/>
      <c r="R1221" s="214"/>
      <c r="S1221" s="214"/>
      <c r="T1221" s="215"/>
      <c r="AT1221" s="216" t="s">
        <v>238</v>
      </c>
      <c r="AU1221" s="216" t="s">
        <v>85</v>
      </c>
      <c r="AV1221" s="14" t="s">
        <v>85</v>
      </c>
      <c r="AW1221" s="14" t="s">
        <v>35</v>
      </c>
      <c r="AX1221" s="14" t="s">
        <v>74</v>
      </c>
      <c r="AY1221" s="216" t="s">
        <v>228</v>
      </c>
    </row>
    <row r="1222" spans="2:51" s="13" customFormat="1" ht="11.25">
      <c r="B1222" s="195"/>
      <c r="C1222" s="196"/>
      <c r="D1222" s="197" t="s">
        <v>238</v>
      </c>
      <c r="E1222" s="198" t="s">
        <v>28</v>
      </c>
      <c r="F1222" s="199" t="s">
        <v>1654</v>
      </c>
      <c r="G1222" s="196"/>
      <c r="H1222" s="198" t="s">
        <v>28</v>
      </c>
      <c r="I1222" s="200"/>
      <c r="J1222" s="196"/>
      <c r="K1222" s="196"/>
      <c r="L1222" s="201"/>
      <c r="M1222" s="202"/>
      <c r="N1222" s="203"/>
      <c r="O1222" s="203"/>
      <c r="P1222" s="203"/>
      <c r="Q1222" s="203"/>
      <c r="R1222" s="203"/>
      <c r="S1222" s="203"/>
      <c r="T1222" s="204"/>
      <c r="AT1222" s="205" t="s">
        <v>238</v>
      </c>
      <c r="AU1222" s="205" t="s">
        <v>85</v>
      </c>
      <c r="AV1222" s="13" t="s">
        <v>82</v>
      </c>
      <c r="AW1222" s="13" t="s">
        <v>35</v>
      </c>
      <c r="AX1222" s="13" t="s">
        <v>74</v>
      </c>
      <c r="AY1222" s="205" t="s">
        <v>228</v>
      </c>
    </row>
    <row r="1223" spans="2:51" s="14" customFormat="1" ht="11.25">
      <c r="B1223" s="206"/>
      <c r="C1223" s="207"/>
      <c r="D1223" s="197" t="s">
        <v>238</v>
      </c>
      <c r="E1223" s="208" t="s">
        <v>28</v>
      </c>
      <c r="F1223" s="209" t="s">
        <v>82</v>
      </c>
      <c r="G1223" s="207"/>
      <c r="H1223" s="210">
        <v>1</v>
      </c>
      <c r="I1223" s="211"/>
      <c r="J1223" s="207"/>
      <c r="K1223" s="207"/>
      <c r="L1223" s="212"/>
      <c r="M1223" s="213"/>
      <c r="N1223" s="214"/>
      <c r="O1223" s="214"/>
      <c r="P1223" s="214"/>
      <c r="Q1223" s="214"/>
      <c r="R1223" s="214"/>
      <c r="S1223" s="214"/>
      <c r="T1223" s="215"/>
      <c r="AT1223" s="216" t="s">
        <v>238</v>
      </c>
      <c r="AU1223" s="216" t="s">
        <v>85</v>
      </c>
      <c r="AV1223" s="14" t="s">
        <v>85</v>
      </c>
      <c r="AW1223" s="14" t="s">
        <v>35</v>
      </c>
      <c r="AX1223" s="14" t="s">
        <v>74</v>
      </c>
      <c r="AY1223" s="216" t="s">
        <v>228</v>
      </c>
    </row>
    <row r="1224" spans="2:51" s="13" customFormat="1" ht="11.25">
      <c r="B1224" s="195"/>
      <c r="C1224" s="196"/>
      <c r="D1224" s="197" t="s">
        <v>238</v>
      </c>
      <c r="E1224" s="198" t="s">
        <v>28</v>
      </c>
      <c r="F1224" s="199" t="s">
        <v>1304</v>
      </c>
      <c r="G1224" s="196"/>
      <c r="H1224" s="198" t="s">
        <v>28</v>
      </c>
      <c r="I1224" s="200"/>
      <c r="J1224" s="196"/>
      <c r="K1224" s="196"/>
      <c r="L1224" s="201"/>
      <c r="M1224" s="202"/>
      <c r="N1224" s="203"/>
      <c r="O1224" s="203"/>
      <c r="P1224" s="203"/>
      <c r="Q1224" s="203"/>
      <c r="R1224" s="203"/>
      <c r="S1224" s="203"/>
      <c r="T1224" s="204"/>
      <c r="AT1224" s="205" t="s">
        <v>238</v>
      </c>
      <c r="AU1224" s="205" t="s">
        <v>85</v>
      </c>
      <c r="AV1224" s="13" t="s">
        <v>82</v>
      </c>
      <c r="AW1224" s="13" t="s">
        <v>35</v>
      </c>
      <c r="AX1224" s="13" t="s">
        <v>74</v>
      </c>
      <c r="AY1224" s="205" t="s">
        <v>228</v>
      </c>
    </row>
    <row r="1225" spans="2:51" s="13" customFormat="1" ht="11.25">
      <c r="B1225" s="195"/>
      <c r="C1225" s="196"/>
      <c r="D1225" s="197" t="s">
        <v>238</v>
      </c>
      <c r="E1225" s="198" t="s">
        <v>28</v>
      </c>
      <c r="F1225" s="199" t="s">
        <v>1968</v>
      </c>
      <c r="G1225" s="196"/>
      <c r="H1225" s="198" t="s">
        <v>28</v>
      </c>
      <c r="I1225" s="200"/>
      <c r="J1225" s="196"/>
      <c r="K1225" s="196"/>
      <c r="L1225" s="201"/>
      <c r="M1225" s="202"/>
      <c r="N1225" s="203"/>
      <c r="O1225" s="203"/>
      <c r="P1225" s="203"/>
      <c r="Q1225" s="203"/>
      <c r="R1225" s="203"/>
      <c r="S1225" s="203"/>
      <c r="T1225" s="204"/>
      <c r="AT1225" s="205" t="s">
        <v>238</v>
      </c>
      <c r="AU1225" s="205" t="s">
        <v>85</v>
      </c>
      <c r="AV1225" s="13" t="s">
        <v>82</v>
      </c>
      <c r="AW1225" s="13" t="s">
        <v>35</v>
      </c>
      <c r="AX1225" s="13" t="s">
        <v>74</v>
      </c>
      <c r="AY1225" s="205" t="s">
        <v>228</v>
      </c>
    </row>
    <row r="1226" spans="2:51" s="14" customFormat="1" ht="11.25">
      <c r="B1226" s="206"/>
      <c r="C1226" s="207"/>
      <c r="D1226" s="197" t="s">
        <v>238</v>
      </c>
      <c r="E1226" s="208" t="s">
        <v>28</v>
      </c>
      <c r="F1226" s="209" t="s">
        <v>82</v>
      </c>
      <c r="G1226" s="207"/>
      <c r="H1226" s="210">
        <v>1</v>
      </c>
      <c r="I1226" s="211"/>
      <c r="J1226" s="207"/>
      <c r="K1226" s="207"/>
      <c r="L1226" s="212"/>
      <c r="M1226" s="213"/>
      <c r="N1226" s="214"/>
      <c r="O1226" s="214"/>
      <c r="P1226" s="214"/>
      <c r="Q1226" s="214"/>
      <c r="R1226" s="214"/>
      <c r="S1226" s="214"/>
      <c r="T1226" s="215"/>
      <c r="AT1226" s="216" t="s">
        <v>238</v>
      </c>
      <c r="AU1226" s="216" t="s">
        <v>85</v>
      </c>
      <c r="AV1226" s="14" t="s">
        <v>85</v>
      </c>
      <c r="AW1226" s="14" t="s">
        <v>35</v>
      </c>
      <c r="AX1226" s="14" t="s">
        <v>74</v>
      </c>
      <c r="AY1226" s="216" t="s">
        <v>228</v>
      </c>
    </row>
    <row r="1227" spans="2:51" s="13" customFormat="1" ht="11.25">
      <c r="B1227" s="195"/>
      <c r="C1227" s="196"/>
      <c r="D1227" s="197" t="s">
        <v>238</v>
      </c>
      <c r="E1227" s="198" t="s">
        <v>28</v>
      </c>
      <c r="F1227" s="199" t="s">
        <v>1306</v>
      </c>
      <c r="G1227" s="196"/>
      <c r="H1227" s="198" t="s">
        <v>28</v>
      </c>
      <c r="I1227" s="200"/>
      <c r="J1227" s="196"/>
      <c r="K1227" s="196"/>
      <c r="L1227" s="201"/>
      <c r="M1227" s="202"/>
      <c r="N1227" s="203"/>
      <c r="O1227" s="203"/>
      <c r="P1227" s="203"/>
      <c r="Q1227" s="203"/>
      <c r="R1227" s="203"/>
      <c r="S1227" s="203"/>
      <c r="T1227" s="204"/>
      <c r="AT1227" s="205" t="s">
        <v>238</v>
      </c>
      <c r="AU1227" s="205" t="s">
        <v>85</v>
      </c>
      <c r="AV1227" s="13" t="s">
        <v>82</v>
      </c>
      <c r="AW1227" s="13" t="s">
        <v>35</v>
      </c>
      <c r="AX1227" s="13" t="s">
        <v>74</v>
      </c>
      <c r="AY1227" s="205" t="s">
        <v>228</v>
      </c>
    </row>
    <row r="1228" spans="2:51" s="13" customFormat="1" ht="11.25">
      <c r="B1228" s="195"/>
      <c r="C1228" s="196"/>
      <c r="D1228" s="197" t="s">
        <v>238</v>
      </c>
      <c r="E1228" s="198" t="s">
        <v>28</v>
      </c>
      <c r="F1228" s="199" t="s">
        <v>1968</v>
      </c>
      <c r="G1228" s="196"/>
      <c r="H1228" s="198" t="s">
        <v>28</v>
      </c>
      <c r="I1228" s="200"/>
      <c r="J1228" s="196"/>
      <c r="K1228" s="196"/>
      <c r="L1228" s="201"/>
      <c r="M1228" s="202"/>
      <c r="N1228" s="203"/>
      <c r="O1228" s="203"/>
      <c r="P1228" s="203"/>
      <c r="Q1228" s="203"/>
      <c r="R1228" s="203"/>
      <c r="S1228" s="203"/>
      <c r="T1228" s="204"/>
      <c r="AT1228" s="205" t="s">
        <v>238</v>
      </c>
      <c r="AU1228" s="205" t="s">
        <v>85</v>
      </c>
      <c r="AV1228" s="13" t="s">
        <v>82</v>
      </c>
      <c r="AW1228" s="13" t="s">
        <v>35</v>
      </c>
      <c r="AX1228" s="13" t="s">
        <v>74</v>
      </c>
      <c r="AY1228" s="205" t="s">
        <v>228</v>
      </c>
    </row>
    <row r="1229" spans="2:51" s="14" customFormat="1" ht="11.25">
      <c r="B1229" s="206"/>
      <c r="C1229" s="207"/>
      <c r="D1229" s="197" t="s">
        <v>238</v>
      </c>
      <c r="E1229" s="208" t="s">
        <v>28</v>
      </c>
      <c r="F1229" s="209" t="s">
        <v>1808</v>
      </c>
      <c r="G1229" s="207"/>
      <c r="H1229" s="210">
        <v>2</v>
      </c>
      <c r="I1229" s="211"/>
      <c r="J1229" s="207"/>
      <c r="K1229" s="207"/>
      <c r="L1229" s="212"/>
      <c r="M1229" s="213"/>
      <c r="N1229" s="214"/>
      <c r="O1229" s="214"/>
      <c r="P1229" s="214"/>
      <c r="Q1229" s="214"/>
      <c r="R1229" s="214"/>
      <c r="S1229" s="214"/>
      <c r="T1229" s="215"/>
      <c r="AT1229" s="216" t="s">
        <v>238</v>
      </c>
      <c r="AU1229" s="216" t="s">
        <v>85</v>
      </c>
      <c r="AV1229" s="14" t="s">
        <v>85</v>
      </c>
      <c r="AW1229" s="14" t="s">
        <v>35</v>
      </c>
      <c r="AX1229" s="14" t="s">
        <v>74</v>
      </c>
      <c r="AY1229" s="216" t="s">
        <v>228</v>
      </c>
    </row>
    <row r="1230" spans="2:51" s="15" customFormat="1" ht="11.25">
      <c r="B1230" s="217"/>
      <c r="C1230" s="218"/>
      <c r="D1230" s="197" t="s">
        <v>238</v>
      </c>
      <c r="E1230" s="219" t="s">
        <v>28</v>
      </c>
      <c r="F1230" s="220" t="s">
        <v>241</v>
      </c>
      <c r="G1230" s="218"/>
      <c r="H1230" s="221">
        <v>5</v>
      </c>
      <c r="I1230" s="222"/>
      <c r="J1230" s="218"/>
      <c r="K1230" s="218"/>
      <c r="L1230" s="223"/>
      <c r="M1230" s="224"/>
      <c r="N1230" s="225"/>
      <c r="O1230" s="225"/>
      <c r="P1230" s="225"/>
      <c r="Q1230" s="225"/>
      <c r="R1230" s="225"/>
      <c r="S1230" s="225"/>
      <c r="T1230" s="226"/>
      <c r="AT1230" s="227" t="s">
        <v>238</v>
      </c>
      <c r="AU1230" s="227" t="s">
        <v>85</v>
      </c>
      <c r="AV1230" s="15" t="s">
        <v>176</v>
      </c>
      <c r="AW1230" s="15" t="s">
        <v>35</v>
      </c>
      <c r="AX1230" s="15" t="s">
        <v>82</v>
      </c>
      <c r="AY1230" s="227" t="s">
        <v>228</v>
      </c>
    </row>
    <row r="1231" spans="1:65" s="2" customFormat="1" ht="37.9" customHeight="1">
      <c r="A1231" s="36"/>
      <c r="B1231" s="37"/>
      <c r="C1231" s="177" t="s">
        <v>1122</v>
      </c>
      <c r="D1231" s="177" t="s">
        <v>230</v>
      </c>
      <c r="E1231" s="178" t="s">
        <v>1969</v>
      </c>
      <c r="F1231" s="179" t="s">
        <v>1970</v>
      </c>
      <c r="G1231" s="180" t="s">
        <v>510</v>
      </c>
      <c r="H1231" s="181">
        <v>3</v>
      </c>
      <c r="I1231" s="182"/>
      <c r="J1231" s="183">
        <f>ROUND(I1231*H1231,2)</f>
        <v>0</v>
      </c>
      <c r="K1231" s="179" t="s">
        <v>234</v>
      </c>
      <c r="L1231" s="41"/>
      <c r="M1231" s="184" t="s">
        <v>28</v>
      </c>
      <c r="N1231" s="185" t="s">
        <v>45</v>
      </c>
      <c r="O1231" s="66"/>
      <c r="P1231" s="186">
        <f>O1231*H1231</f>
        <v>0</v>
      </c>
      <c r="Q1231" s="186">
        <v>0</v>
      </c>
      <c r="R1231" s="186">
        <f>Q1231*H1231</f>
        <v>0</v>
      </c>
      <c r="S1231" s="186">
        <v>0.005</v>
      </c>
      <c r="T1231" s="187">
        <f>S1231*H1231</f>
        <v>0.015</v>
      </c>
      <c r="U1231" s="36"/>
      <c r="V1231" s="36"/>
      <c r="W1231" s="36"/>
      <c r="X1231" s="36"/>
      <c r="Y1231" s="36"/>
      <c r="Z1231" s="36"/>
      <c r="AA1231" s="36"/>
      <c r="AB1231" s="36"/>
      <c r="AC1231" s="36"/>
      <c r="AD1231" s="36"/>
      <c r="AE1231" s="36"/>
      <c r="AR1231" s="188" t="s">
        <v>320</v>
      </c>
      <c r="AT1231" s="188" t="s">
        <v>230</v>
      </c>
      <c r="AU1231" s="188" t="s">
        <v>85</v>
      </c>
      <c r="AY1231" s="19" t="s">
        <v>228</v>
      </c>
      <c r="BE1231" s="189">
        <f>IF(N1231="základní",J1231,0)</f>
        <v>0</v>
      </c>
      <c r="BF1231" s="189">
        <f>IF(N1231="snížená",J1231,0)</f>
        <v>0</v>
      </c>
      <c r="BG1231" s="189">
        <f>IF(N1231="zákl. přenesená",J1231,0)</f>
        <v>0</v>
      </c>
      <c r="BH1231" s="189">
        <f>IF(N1231="sníž. přenesená",J1231,0)</f>
        <v>0</v>
      </c>
      <c r="BI1231" s="189">
        <f>IF(N1231="nulová",J1231,0)</f>
        <v>0</v>
      </c>
      <c r="BJ1231" s="19" t="s">
        <v>82</v>
      </c>
      <c r="BK1231" s="189">
        <f>ROUND(I1231*H1231,2)</f>
        <v>0</v>
      </c>
      <c r="BL1231" s="19" t="s">
        <v>320</v>
      </c>
      <c r="BM1231" s="188" t="s">
        <v>1971</v>
      </c>
    </row>
    <row r="1232" spans="1:47" s="2" customFormat="1" ht="11.25">
      <c r="A1232" s="36"/>
      <c r="B1232" s="37"/>
      <c r="C1232" s="38"/>
      <c r="D1232" s="190" t="s">
        <v>236</v>
      </c>
      <c r="E1232" s="38"/>
      <c r="F1232" s="191" t="s">
        <v>1972</v>
      </c>
      <c r="G1232" s="38"/>
      <c r="H1232" s="38"/>
      <c r="I1232" s="192"/>
      <c r="J1232" s="38"/>
      <c r="K1232" s="38"/>
      <c r="L1232" s="41"/>
      <c r="M1232" s="193"/>
      <c r="N1232" s="194"/>
      <c r="O1232" s="66"/>
      <c r="P1232" s="66"/>
      <c r="Q1232" s="66"/>
      <c r="R1232" s="66"/>
      <c r="S1232" s="66"/>
      <c r="T1232" s="67"/>
      <c r="U1232" s="36"/>
      <c r="V1232" s="36"/>
      <c r="W1232" s="36"/>
      <c r="X1232" s="36"/>
      <c r="Y1232" s="36"/>
      <c r="Z1232" s="36"/>
      <c r="AA1232" s="36"/>
      <c r="AB1232" s="36"/>
      <c r="AC1232" s="36"/>
      <c r="AD1232" s="36"/>
      <c r="AE1232" s="36"/>
      <c r="AT1232" s="19" t="s">
        <v>236</v>
      </c>
      <c r="AU1232" s="19" t="s">
        <v>85</v>
      </c>
    </row>
    <row r="1233" spans="2:51" s="13" customFormat="1" ht="11.25">
      <c r="B1233" s="195"/>
      <c r="C1233" s="196"/>
      <c r="D1233" s="197" t="s">
        <v>238</v>
      </c>
      <c r="E1233" s="198" t="s">
        <v>28</v>
      </c>
      <c r="F1233" s="199" t="s">
        <v>1300</v>
      </c>
      <c r="G1233" s="196"/>
      <c r="H1233" s="198" t="s">
        <v>28</v>
      </c>
      <c r="I1233" s="200"/>
      <c r="J1233" s="196"/>
      <c r="K1233" s="196"/>
      <c r="L1233" s="201"/>
      <c r="M1233" s="202"/>
      <c r="N1233" s="203"/>
      <c r="O1233" s="203"/>
      <c r="P1233" s="203"/>
      <c r="Q1233" s="203"/>
      <c r="R1233" s="203"/>
      <c r="S1233" s="203"/>
      <c r="T1233" s="204"/>
      <c r="AT1233" s="205" t="s">
        <v>238</v>
      </c>
      <c r="AU1233" s="205" t="s">
        <v>85</v>
      </c>
      <c r="AV1233" s="13" t="s">
        <v>82</v>
      </c>
      <c r="AW1233" s="13" t="s">
        <v>35</v>
      </c>
      <c r="AX1233" s="13" t="s">
        <v>74</v>
      </c>
      <c r="AY1233" s="205" t="s">
        <v>228</v>
      </c>
    </row>
    <row r="1234" spans="2:51" s="14" customFormat="1" ht="11.25">
      <c r="B1234" s="206"/>
      <c r="C1234" s="207"/>
      <c r="D1234" s="197" t="s">
        <v>238</v>
      </c>
      <c r="E1234" s="208" t="s">
        <v>28</v>
      </c>
      <c r="F1234" s="209" t="s">
        <v>246</v>
      </c>
      <c r="G1234" s="207"/>
      <c r="H1234" s="210">
        <v>3</v>
      </c>
      <c r="I1234" s="211"/>
      <c r="J1234" s="207"/>
      <c r="K1234" s="207"/>
      <c r="L1234" s="212"/>
      <c r="M1234" s="213"/>
      <c r="N1234" s="214"/>
      <c r="O1234" s="214"/>
      <c r="P1234" s="214"/>
      <c r="Q1234" s="214"/>
      <c r="R1234" s="214"/>
      <c r="S1234" s="214"/>
      <c r="T1234" s="215"/>
      <c r="AT1234" s="216" t="s">
        <v>238</v>
      </c>
      <c r="AU1234" s="216" t="s">
        <v>85</v>
      </c>
      <c r="AV1234" s="14" t="s">
        <v>85</v>
      </c>
      <c r="AW1234" s="14" t="s">
        <v>35</v>
      </c>
      <c r="AX1234" s="14" t="s">
        <v>82</v>
      </c>
      <c r="AY1234" s="216" t="s">
        <v>228</v>
      </c>
    </row>
    <row r="1235" spans="1:65" s="2" customFormat="1" ht="49.15" customHeight="1">
      <c r="A1235" s="36"/>
      <c r="B1235" s="37"/>
      <c r="C1235" s="177" t="s">
        <v>1127</v>
      </c>
      <c r="D1235" s="177" t="s">
        <v>230</v>
      </c>
      <c r="E1235" s="178" t="s">
        <v>1973</v>
      </c>
      <c r="F1235" s="179" t="s">
        <v>1974</v>
      </c>
      <c r="G1235" s="180" t="s">
        <v>264</v>
      </c>
      <c r="H1235" s="181">
        <v>0.157</v>
      </c>
      <c r="I1235" s="182"/>
      <c r="J1235" s="183">
        <f>ROUND(I1235*H1235,2)</f>
        <v>0</v>
      </c>
      <c r="K1235" s="179" t="s">
        <v>234</v>
      </c>
      <c r="L1235" s="41"/>
      <c r="M1235" s="184" t="s">
        <v>28</v>
      </c>
      <c r="N1235" s="185" t="s">
        <v>45</v>
      </c>
      <c r="O1235" s="66"/>
      <c r="P1235" s="186">
        <f>O1235*H1235</f>
        <v>0</v>
      </c>
      <c r="Q1235" s="186">
        <v>0</v>
      </c>
      <c r="R1235" s="186">
        <f>Q1235*H1235</f>
        <v>0</v>
      </c>
      <c r="S1235" s="186">
        <v>0</v>
      </c>
      <c r="T1235" s="187">
        <f>S1235*H1235</f>
        <v>0</v>
      </c>
      <c r="U1235" s="36"/>
      <c r="V1235" s="36"/>
      <c r="W1235" s="36"/>
      <c r="X1235" s="36"/>
      <c r="Y1235" s="36"/>
      <c r="Z1235" s="36"/>
      <c r="AA1235" s="36"/>
      <c r="AB1235" s="36"/>
      <c r="AC1235" s="36"/>
      <c r="AD1235" s="36"/>
      <c r="AE1235" s="36"/>
      <c r="AR1235" s="188" t="s">
        <v>320</v>
      </c>
      <c r="AT1235" s="188" t="s">
        <v>230</v>
      </c>
      <c r="AU1235" s="188" t="s">
        <v>85</v>
      </c>
      <c r="AY1235" s="19" t="s">
        <v>228</v>
      </c>
      <c r="BE1235" s="189">
        <f>IF(N1235="základní",J1235,0)</f>
        <v>0</v>
      </c>
      <c r="BF1235" s="189">
        <f>IF(N1235="snížená",J1235,0)</f>
        <v>0</v>
      </c>
      <c r="BG1235" s="189">
        <f>IF(N1235="zákl. přenesená",J1235,0)</f>
        <v>0</v>
      </c>
      <c r="BH1235" s="189">
        <f>IF(N1235="sníž. přenesená",J1235,0)</f>
        <v>0</v>
      </c>
      <c r="BI1235" s="189">
        <f>IF(N1235="nulová",J1235,0)</f>
        <v>0</v>
      </c>
      <c r="BJ1235" s="19" t="s">
        <v>82</v>
      </c>
      <c r="BK1235" s="189">
        <f>ROUND(I1235*H1235,2)</f>
        <v>0</v>
      </c>
      <c r="BL1235" s="19" t="s">
        <v>320</v>
      </c>
      <c r="BM1235" s="188" t="s">
        <v>1975</v>
      </c>
    </row>
    <row r="1236" spans="1:47" s="2" customFormat="1" ht="11.25">
      <c r="A1236" s="36"/>
      <c r="B1236" s="37"/>
      <c r="C1236" s="38"/>
      <c r="D1236" s="190" t="s">
        <v>236</v>
      </c>
      <c r="E1236" s="38"/>
      <c r="F1236" s="191" t="s">
        <v>1976</v>
      </c>
      <c r="G1236" s="38"/>
      <c r="H1236" s="38"/>
      <c r="I1236" s="192"/>
      <c r="J1236" s="38"/>
      <c r="K1236" s="38"/>
      <c r="L1236" s="41"/>
      <c r="M1236" s="193"/>
      <c r="N1236" s="194"/>
      <c r="O1236" s="66"/>
      <c r="P1236" s="66"/>
      <c r="Q1236" s="66"/>
      <c r="R1236" s="66"/>
      <c r="S1236" s="66"/>
      <c r="T1236" s="67"/>
      <c r="U1236" s="36"/>
      <c r="V1236" s="36"/>
      <c r="W1236" s="36"/>
      <c r="X1236" s="36"/>
      <c r="Y1236" s="36"/>
      <c r="Z1236" s="36"/>
      <c r="AA1236" s="36"/>
      <c r="AB1236" s="36"/>
      <c r="AC1236" s="36"/>
      <c r="AD1236" s="36"/>
      <c r="AE1236" s="36"/>
      <c r="AT1236" s="19" t="s">
        <v>236</v>
      </c>
      <c r="AU1236" s="19" t="s">
        <v>85</v>
      </c>
    </row>
    <row r="1237" spans="1:65" s="2" customFormat="1" ht="49.15" customHeight="1">
      <c r="A1237" s="36"/>
      <c r="B1237" s="37"/>
      <c r="C1237" s="177" t="s">
        <v>1131</v>
      </c>
      <c r="D1237" s="177" t="s">
        <v>230</v>
      </c>
      <c r="E1237" s="178" t="s">
        <v>1977</v>
      </c>
      <c r="F1237" s="179" t="s">
        <v>1978</v>
      </c>
      <c r="G1237" s="180" t="s">
        <v>264</v>
      </c>
      <c r="H1237" s="181">
        <v>0.157</v>
      </c>
      <c r="I1237" s="182"/>
      <c r="J1237" s="183">
        <f>ROUND(I1237*H1237,2)</f>
        <v>0</v>
      </c>
      <c r="K1237" s="179" t="s">
        <v>234</v>
      </c>
      <c r="L1237" s="41"/>
      <c r="M1237" s="184" t="s">
        <v>28</v>
      </c>
      <c r="N1237" s="185" t="s">
        <v>45</v>
      </c>
      <c r="O1237" s="66"/>
      <c r="P1237" s="186">
        <f>O1237*H1237</f>
        <v>0</v>
      </c>
      <c r="Q1237" s="186">
        <v>0</v>
      </c>
      <c r="R1237" s="186">
        <f>Q1237*H1237</f>
        <v>0</v>
      </c>
      <c r="S1237" s="186">
        <v>0</v>
      </c>
      <c r="T1237" s="187">
        <f>S1237*H1237</f>
        <v>0</v>
      </c>
      <c r="U1237" s="36"/>
      <c r="V1237" s="36"/>
      <c r="W1237" s="36"/>
      <c r="X1237" s="36"/>
      <c r="Y1237" s="36"/>
      <c r="Z1237" s="36"/>
      <c r="AA1237" s="36"/>
      <c r="AB1237" s="36"/>
      <c r="AC1237" s="36"/>
      <c r="AD1237" s="36"/>
      <c r="AE1237" s="36"/>
      <c r="AR1237" s="188" t="s">
        <v>320</v>
      </c>
      <c r="AT1237" s="188" t="s">
        <v>230</v>
      </c>
      <c r="AU1237" s="188" t="s">
        <v>85</v>
      </c>
      <c r="AY1237" s="19" t="s">
        <v>228</v>
      </c>
      <c r="BE1237" s="189">
        <f>IF(N1237="základní",J1237,0)</f>
        <v>0</v>
      </c>
      <c r="BF1237" s="189">
        <f>IF(N1237="snížená",J1237,0)</f>
        <v>0</v>
      </c>
      <c r="BG1237" s="189">
        <f>IF(N1237="zákl. přenesená",J1237,0)</f>
        <v>0</v>
      </c>
      <c r="BH1237" s="189">
        <f>IF(N1237="sníž. přenesená",J1237,0)</f>
        <v>0</v>
      </c>
      <c r="BI1237" s="189">
        <f>IF(N1237="nulová",J1237,0)</f>
        <v>0</v>
      </c>
      <c r="BJ1237" s="19" t="s">
        <v>82</v>
      </c>
      <c r="BK1237" s="189">
        <f>ROUND(I1237*H1237,2)</f>
        <v>0</v>
      </c>
      <c r="BL1237" s="19" t="s">
        <v>320</v>
      </c>
      <c r="BM1237" s="188" t="s">
        <v>1979</v>
      </c>
    </row>
    <row r="1238" spans="1:47" s="2" customFormat="1" ht="11.25">
      <c r="A1238" s="36"/>
      <c r="B1238" s="37"/>
      <c r="C1238" s="38"/>
      <c r="D1238" s="190" t="s">
        <v>236</v>
      </c>
      <c r="E1238" s="38"/>
      <c r="F1238" s="191" t="s">
        <v>1980</v>
      </c>
      <c r="G1238" s="38"/>
      <c r="H1238" s="38"/>
      <c r="I1238" s="192"/>
      <c r="J1238" s="38"/>
      <c r="K1238" s="38"/>
      <c r="L1238" s="41"/>
      <c r="M1238" s="193"/>
      <c r="N1238" s="194"/>
      <c r="O1238" s="66"/>
      <c r="P1238" s="66"/>
      <c r="Q1238" s="66"/>
      <c r="R1238" s="66"/>
      <c r="S1238" s="66"/>
      <c r="T1238" s="67"/>
      <c r="U1238" s="36"/>
      <c r="V1238" s="36"/>
      <c r="W1238" s="36"/>
      <c r="X1238" s="36"/>
      <c r="Y1238" s="36"/>
      <c r="Z1238" s="36"/>
      <c r="AA1238" s="36"/>
      <c r="AB1238" s="36"/>
      <c r="AC1238" s="36"/>
      <c r="AD1238" s="36"/>
      <c r="AE1238" s="36"/>
      <c r="AT1238" s="19" t="s">
        <v>236</v>
      </c>
      <c r="AU1238" s="19" t="s">
        <v>85</v>
      </c>
    </row>
    <row r="1239" spans="2:63" s="12" customFormat="1" ht="22.9" customHeight="1">
      <c r="B1239" s="161"/>
      <c r="C1239" s="162"/>
      <c r="D1239" s="163" t="s">
        <v>73</v>
      </c>
      <c r="E1239" s="175" t="s">
        <v>1981</v>
      </c>
      <c r="F1239" s="175" t="s">
        <v>1982</v>
      </c>
      <c r="G1239" s="162"/>
      <c r="H1239" s="162"/>
      <c r="I1239" s="165"/>
      <c r="J1239" s="176">
        <f>BK1239</f>
        <v>0</v>
      </c>
      <c r="K1239" s="162"/>
      <c r="L1239" s="167"/>
      <c r="M1239" s="168"/>
      <c r="N1239" s="169"/>
      <c r="O1239" s="169"/>
      <c r="P1239" s="170">
        <f>SUM(P1240:P1256)</f>
        <v>0</v>
      </c>
      <c r="Q1239" s="169"/>
      <c r="R1239" s="170">
        <f>SUM(R1240:R1256)</f>
        <v>0.0249</v>
      </c>
      <c r="S1239" s="169"/>
      <c r="T1239" s="171">
        <f>SUM(T1240:T1256)</f>
        <v>0</v>
      </c>
      <c r="AR1239" s="172" t="s">
        <v>85</v>
      </c>
      <c r="AT1239" s="173" t="s">
        <v>73</v>
      </c>
      <c r="AU1239" s="173" t="s">
        <v>82</v>
      </c>
      <c r="AY1239" s="172" t="s">
        <v>228</v>
      </c>
      <c r="BK1239" s="174">
        <f>SUM(BK1240:BK1256)</f>
        <v>0</v>
      </c>
    </row>
    <row r="1240" spans="1:65" s="2" customFormat="1" ht="24.2" customHeight="1">
      <c r="A1240" s="36"/>
      <c r="B1240" s="37"/>
      <c r="C1240" s="177" t="s">
        <v>1136</v>
      </c>
      <c r="D1240" s="177" t="s">
        <v>230</v>
      </c>
      <c r="E1240" s="178" t="s">
        <v>1983</v>
      </c>
      <c r="F1240" s="179" t="s">
        <v>1984</v>
      </c>
      <c r="G1240" s="180" t="s">
        <v>510</v>
      </c>
      <c r="H1240" s="181">
        <v>11</v>
      </c>
      <c r="I1240" s="182"/>
      <c r="J1240" s="183">
        <f>ROUND(I1240*H1240,2)</f>
        <v>0</v>
      </c>
      <c r="K1240" s="179" t="s">
        <v>28</v>
      </c>
      <c r="L1240" s="41"/>
      <c r="M1240" s="184" t="s">
        <v>28</v>
      </c>
      <c r="N1240" s="185" t="s">
        <v>45</v>
      </c>
      <c r="O1240" s="66"/>
      <c r="P1240" s="186">
        <f>O1240*H1240</f>
        <v>0</v>
      </c>
      <c r="Q1240" s="186">
        <v>0.0005</v>
      </c>
      <c r="R1240" s="186">
        <f>Q1240*H1240</f>
        <v>0.0055</v>
      </c>
      <c r="S1240" s="186">
        <v>0</v>
      </c>
      <c r="T1240" s="187">
        <f>S1240*H1240</f>
        <v>0</v>
      </c>
      <c r="U1240" s="36"/>
      <c r="V1240" s="36"/>
      <c r="W1240" s="36"/>
      <c r="X1240" s="36"/>
      <c r="Y1240" s="36"/>
      <c r="Z1240" s="36"/>
      <c r="AA1240" s="36"/>
      <c r="AB1240" s="36"/>
      <c r="AC1240" s="36"/>
      <c r="AD1240" s="36"/>
      <c r="AE1240" s="36"/>
      <c r="AR1240" s="188" t="s">
        <v>320</v>
      </c>
      <c r="AT1240" s="188" t="s">
        <v>230</v>
      </c>
      <c r="AU1240" s="188" t="s">
        <v>85</v>
      </c>
      <c r="AY1240" s="19" t="s">
        <v>228</v>
      </c>
      <c r="BE1240" s="189">
        <f>IF(N1240="základní",J1240,0)</f>
        <v>0</v>
      </c>
      <c r="BF1240" s="189">
        <f>IF(N1240="snížená",J1240,0)</f>
        <v>0</v>
      </c>
      <c r="BG1240" s="189">
        <f>IF(N1240="zákl. přenesená",J1240,0)</f>
        <v>0</v>
      </c>
      <c r="BH1240" s="189">
        <f>IF(N1240="sníž. přenesená",J1240,0)</f>
        <v>0</v>
      </c>
      <c r="BI1240" s="189">
        <f>IF(N1240="nulová",J1240,0)</f>
        <v>0</v>
      </c>
      <c r="BJ1240" s="19" t="s">
        <v>82</v>
      </c>
      <c r="BK1240" s="189">
        <f>ROUND(I1240*H1240,2)</f>
        <v>0</v>
      </c>
      <c r="BL1240" s="19" t="s">
        <v>320</v>
      </c>
      <c r="BM1240" s="188" t="s">
        <v>1985</v>
      </c>
    </row>
    <row r="1241" spans="2:51" s="13" customFormat="1" ht="11.25">
      <c r="B1241" s="195"/>
      <c r="C1241" s="196"/>
      <c r="D1241" s="197" t="s">
        <v>238</v>
      </c>
      <c r="E1241" s="198" t="s">
        <v>28</v>
      </c>
      <c r="F1241" s="199" t="s">
        <v>1343</v>
      </c>
      <c r="G1241" s="196"/>
      <c r="H1241" s="198" t="s">
        <v>28</v>
      </c>
      <c r="I1241" s="200"/>
      <c r="J1241" s="196"/>
      <c r="K1241" s="196"/>
      <c r="L1241" s="201"/>
      <c r="M1241" s="202"/>
      <c r="N1241" s="203"/>
      <c r="O1241" s="203"/>
      <c r="P1241" s="203"/>
      <c r="Q1241" s="203"/>
      <c r="R1241" s="203"/>
      <c r="S1241" s="203"/>
      <c r="T1241" s="204"/>
      <c r="AT1241" s="205" t="s">
        <v>238</v>
      </c>
      <c r="AU1241" s="205" t="s">
        <v>85</v>
      </c>
      <c r="AV1241" s="13" t="s">
        <v>82</v>
      </c>
      <c r="AW1241" s="13" t="s">
        <v>35</v>
      </c>
      <c r="AX1241" s="13" t="s">
        <v>74</v>
      </c>
      <c r="AY1241" s="205" t="s">
        <v>228</v>
      </c>
    </row>
    <row r="1242" spans="2:51" s="14" customFormat="1" ht="11.25">
      <c r="B1242" s="206"/>
      <c r="C1242" s="207"/>
      <c r="D1242" s="197" t="s">
        <v>238</v>
      </c>
      <c r="E1242" s="208" t="s">
        <v>28</v>
      </c>
      <c r="F1242" s="209" t="s">
        <v>85</v>
      </c>
      <c r="G1242" s="207"/>
      <c r="H1242" s="210">
        <v>2</v>
      </c>
      <c r="I1242" s="211"/>
      <c r="J1242" s="207"/>
      <c r="K1242" s="207"/>
      <c r="L1242" s="212"/>
      <c r="M1242" s="213"/>
      <c r="N1242" s="214"/>
      <c r="O1242" s="214"/>
      <c r="P1242" s="214"/>
      <c r="Q1242" s="214"/>
      <c r="R1242" s="214"/>
      <c r="S1242" s="214"/>
      <c r="T1242" s="215"/>
      <c r="AT1242" s="216" t="s">
        <v>238</v>
      </c>
      <c r="AU1242" s="216" t="s">
        <v>85</v>
      </c>
      <c r="AV1242" s="14" t="s">
        <v>85</v>
      </c>
      <c r="AW1242" s="14" t="s">
        <v>35</v>
      </c>
      <c r="AX1242" s="14" t="s">
        <v>74</v>
      </c>
      <c r="AY1242" s="216" t="s">
        <v>228</v>
      </c>
    </row>
    <row r="1243" spans="2:51" s="13" customFormat="1" ht="11.25">
      <c r="B1243" s="195"/>
      <c r="C1243" s="196"/>
      <c r="D1243" s="197" t="s">
        <v>238</v>
      </c>
      <c r="E1243" s="198" t="s">
        <v>28</v>
      </c>
      <c r="F1243" s="199" t="s">
        <v>1304</v>
      </c>
      <c r="G1243" s="196"/>
      <c r="H1243" s="198" t="s">
        <v>28</v>
      </c>
      <c r="I1243" s="200"/>
      <c r="J1243" s="196"/>
      <c r="K1243" s="196"/>
      <c r="L1243" s="201"/>
      <c r="M1243" s="202"/>
      <c r="N1243" s="203"/>
      <c r="O1243" s="203"/>
      <c r="P1243" s="203"/>
      <c r="Q1243" s="203"/>
      <c r="R1243" s="203"/>
      <c r="S1243" s="203"/>
      <c r="T1243" s="204"/>
      <c r="AT1243" s="205" t="s">
        <v>238</v>
      </c>
      <c r="AU1243" s="205" t="s">
        <v>85</v>
      </c>
      <c r="AV1243" s="13" t="s">
        <v>82</v>
      </c>
      <c r="AW1243" s="13" t="s">
        <v>35</v>
      </c>
      <c r="AX1243" s="13" t="s">
        <v>74</v>
      </c>
      <c r="AY1243" s="205" t="s">
        <v>228</v>
      </c>
    </row>
    <row r="1244" spans="2:51" s="14" customFormat="1" ht="11.25">
      <c r="B1244" s="206"/>
      <c r="C1244" s="207"/>
      <c r="D1244" s="197" t="s">
        <v>238</v>
      </c>
      <c r="E1244" s="208" t="s">
        <v>28</v>
      </c>
      <c r="F1244" s="209" t="s">
        <v>82</v>
      </c>
      <c r="G1244" s="207"/>
      <c r="H1244" s="210">
        <v>1</v>
      </c>
      <c r="I1244" s="211"/>
      <c r="J1244" s="207"/>
      <c r="K1244" s="207"/>
      <c r="L1244" s="212"/>
      <c r="M1244" s="213"/>
      <c r="N1244" s="214"/>
      <c r="O1244" s="214"/>
      <c r="P1244" s="214"/>
      <c r="Q1244" s="214"/>
      <c r="R1244" s="214"/>
      <c r="S1244" s="214"/>
      <c r="T1244" s="215"/>
      <c r="AT1244" s="216" t="s">
        <v>238</v>
      </c>
      <c r="AU1244" s="216" t="s">
        <v>85</v>
      </c>
      <c r="AV1244" s="14" t="s">
        <v>85</v>
      </c>
      <c r="AW1244" s="14" t="s">
        <v>35</v>
      </c>
      <c r="AX1244" s="14" t="s">
        <v>74</v>
      </c>
      <c r="AY1244" s="216" t="s">
        <v>228</v>
      </c>
    </row>
    <row r="1245" spans="2:51" s="13" customFormat="1" ht="11.25">
      <c r="B1245" s="195"/>
      <c r="C1245" s="196"/>
      <c r="D1245" s="197" t="s">
        <v>238</v>
      </c>
      <c r="E1245" s="198" t="s">
        <v>28</v>
      </c>
      <c r="F1245" s="199" t="s">
        <v>1306</v>
      </c>
      <c r="G1245" s="196"/>
      <c r="H1245" s="198" t="s">
        <v>28</v>
      </c>
      <c r="I1245" s="200"/>
      <c r="J1245" s="196"/>
      <c r="K1245" s="196"/>
      <c r="L1245" s="201"/>
      <c r="M1245" s="202"/>
      <c r="N1245" s="203"/>
      <c r="O1245" s="203"/>
      <c r="P1245" s="203"/>
      <c r="Q1245" s="203"/>
      <c r="R1245" s="203"/>
      <c r="S1245" s="203"/>
      <c r="T1245" s="204"/>
      <c r="AT1245" s="205" t="s">
        <v>238</v>
      </c>
      <c r="AU1245" s="205" t="s">
        <v>85</v>
      </c>
      <c r="AV1245" s="13" t="s">
        <v>82</v>
      </c>
      <c r="AW1245" s="13" t="s">
        <v>35</v>
      </c>
      <c r="AX1245" s="13" t="s">
        <v>74</v>
      </c>
      <c r="AY1245" s="205" t="s">
        <v>228</v>
      </c>
    </row>
    <row r="1246" spans="2:51" s="14" customFormat="1" ht="11.25">
      <c r="B1246" s="206"/>
      <c r="C1246" s="207"/>
      <c r="D1246" s="197" t="s">
        <v>238</v>
      </c>
      <c r="E1246" s="208" t="s">
        <v>28</v>
      </c>
      <c r="F1246" s="209" t="s">
        <v>1986</v>
      </c>
      <c r="G1246" s="207"/>
      <c r="H1246" s="210">
        <v>8</v>
      </c>
      <c r="I1246" s="211"/>
      <c r="J1246" s="207"/>
      <c r="K1246" s="207"/>
      <c r="L1246" s="212"/>
      <c r="M1246" s="213"/>
      <c r="N1246" s="214"/>
      <c r="O1246" s="214"/>
      <c r="P1246" s="214"/>
      <c r="Q1246" s="214"/>
      <c r="R1246" s="214"/>
      <c r="S1246" s="214"/>
      <c r="T1246" s="215"/>
      <c r="AT1246" s="216" t="s">
        <v>238</v>
      </c>
      <c r="AU1246" s="216" t="s">
        <v>85</v>
      </c>
      <c r="AV1246" s="14" t="s">
        <v>85</v>
      </c>
      <c r="AW1246" s="14" t="s">
        <v>35</v>
      </c>
      <c r="AX1246" s="14" t="s">
        <v>74</v>
      </c>
      <c r="AY1246" s="216" t="s">
        <v>228</v>
      </c>
    </row>
    <row r="1247" spans="2:51" s="15" customFormat="1" ht="11.25">
      <c r="B1247" s="217"/>
      <c r="C1247" s="218"/>
      <c r="D1247" s="197" t="s">
        <v>238</v>
      </c>
      <c r="E1247" s="219" t="s">
        <v>28</v>
      </c>
      <c r="F1247" s="220" t="s">
        <v>241</v>
      </c>
      <c r="G1247" s="218"/>
      <c r="H1247" s="221">
        <v>11</v>
      </c>
      <c r="I1247" s="222"/>
      <c r="J1247" s="218"/>
      <c r="K1247" s="218"/>
      <c r="L1247" s="223"/>
      <c r="M1247" s="224"/>
      <c r="N1247" s="225"/>
      <c r="O1247" s="225"/>
      <c r="P1247" s="225"/>
      <c r="Q1247" s="225"/>
      <c r="R1247" s="225"/>
      <c r="S1247" s="225"/>
      <c r="T1247" s="226"/>
      <c r="AT1247" s="227" t="s">
        <v>238</v>
      </c>
      <c r="AU1247" s="227" t="s">
        <v>85</v>
      </c>
      <c r="AV1247" s="15" t="s">
        <v>176</v>
      </c>
      <c r="AW1247" s="15" t="s">
        <v>35</v>
      </c>
      <c r="AX1247" s="15" t="s">
        <v>82</v>
      </c>
      <c r="AY1247" s="227" t="s">
        <v>228</v>
      </c>
    </row>
    <row r="1248" spans="1:65" s="2" customFormat="1" ht="24.2" customHeight="1">
      <c r="A1248" s="36"/>
      <c r="B1248" s="37"/>
      <c r="C1248" s="177" t="s">
        <v>1143</v>
      </c>
      <c r="D1248" s="177" t="s">
        <v>230</v>
      </c>
      <c r="E1248" s="178" t="s">
        <v>1987</v>
      </c>
      <c r="F1248" s="179" t="s">
        <v>1988</v>
      </c>
      <c r="G1248" s="180" t="s">
        <v>510</v>
      </c>
      <c r="H1248" s="181">
        <v>2</v>
      </c>
      <c r="I1248" s="182"/>
      <c r="J1248" s="183">
        <f>ROUND(I1248*H1248,2)</f>
        <v>0</v>
      </c>
      <c r="K1248" s="179" t="s">
        <v>28</v>
      </c>
      <c r="L1248" s="41"/>
      <c r="M1248" s="184" t="s">
        <v>28</v>
      </c>
      <c r="N1248" s="185" t="s">
        <v>45</v>
      </c>
      <c r="O1248" s="66"/>
      <c r="P1248" s="186">
        <f>O1248*H1248</f>
        <v>0</v>
      </c>
      <c r="Q1248" s="186">
        <v>0.0007</v>
      </c>
      <c r="R1248" s="186">
        <f>Q1248*H1248</f>
        <v>0.0014</v>
      </c>
      <c r="S1248" s="186">
        <v>0</v>
      </c>
      <c r="T1248" s="187">
        <f>S1248*H1248</f>
        <v>0</v>
      </c>
      <c r="U1248" s="36"/>
      <c r="V1248" s="36"/>
      <c r="W1248" s="36"/>
      <c r="X1248" s="36"/>
      <c r="Y1248" s="36"/>
      <c r="Z1248" s="36"/>
      <c r="AA1248" s="36"/>
      <c r="AB1248" s="36"/>
      <c r="AC1248" s="36"/>
      <c r="AD1248" s="36"/>
      <c r="AE1248" s="36"/>
      <c r="AR1248" s="188" t="s">
        <v>320</v>
      </c>
      <c r="AT1248" s="188" t="s">
        <v>230</v>
      </c>
      <c r="AU1248" s="188" t="s">
        <v>85</v>
      </c>
      <c r="AY1248" s="19" t="s">
        <v>228</v>
      </c>
      <c r="BE1248" s="189">
        <f>IF(N1248="základní",J1248,0)</f>
        <v>0</v>
      </c>
      <c r="BF1248" s="189">
        <f>IF(N1248="snížená",J1248,0)</f>
        <v>0</v>
      </c>
      <c r="BG1248" s="189">
        <f>IF(N1248="zákl. přenesená",J1248,0)</f>
        <v>0</v>
      </c>
      <c r="BH1248" s="189">
        <f>IF(N1248="sníž. přenesená",J1248,0)</f>
        <v>0</v>
      </c>
      <c r="BI1248" s="189">
        <f>IF(N1248="nulová",J1248,0)</f>
        <v>0</v>
      </c>
      <c r="BJ1248" s="19" t="s">
        <v>82</v>
      </c>
      <c r="BK1248" s="189">
        <f>ROUND(I1248*H1248,2)</f>
        <v>0</v>
      </c>
      <c r="BL1248" s="19" t="s">
        <v>320</v>
      </c>
      <c r="BM1248" s="188" t="s">
        <v>1989</v>
      </c>
    </row>
    <row r="1249" spans="2:51" s="13" customFormat="1" ht="11.25">
      <c r="B1249" s="195"/>
      <c r="C1249" s="196"/>
      <c r="D1249" s="197" t="s">
        <v>238</v>
      </c>
      <c r="E1249" s="198" t="s">
        <v>28</v>
      </c>
      <c r="F1249" s="199" t="s">
        <v>1300</v>
      </c>
      <c r="G1249" s="196"/>
      <c r="H1249" s="198" t="s">
        <v>28</v>
      </c>
      <c r="I1249" s="200"/>
      <c r="J1249" s="196"/>
      <c r="K1249" s="196"/>
      <c r="L1249" s="201"/>
      <c r="M1249" s="202"/>
      <c r="N1249" s="203"/>
      <c r="O1249" s="203"/>
      <c r="P1249" s="203"/>
      <c r="Q1249" s="203"/>
      <c r="R1249" s="203"/>
      <c r="S1249" s="203"/>
      <c r="T1249" s="204"/>
      <c r="AT1249" s="205" t="s">
        <v>238</v>
      </c>
      <c r="AU1249" s="205" t="s">
        <v>85</v>
      </c>
      <c r="AV1249" s="13" t="s">
        <v>82</v>
      </c>
      <c r="AW1249" s="13" t="s">
        <v>35</v>
      </c>
      <c r="AX1249" s="13" t="s">
        <v>74</v>
      </c>
      <c r="AY1249" s="205" t="s">
        <v>228</v>
      </c>
    </row>
    <row r="1250" spans="2:51" s="14" customFormat="1" ht="11.25">
      <c r="B1250" s="206"/>
      <c r="C1250" s="207"/>
      <c r="D1250" s="197" t="s">
        <v>238</v>
      </c>
      <c r="E1250" s="208" t="s">
        <v>28</v>
      </c>
      <c r="F1250" s="209" t="s">
        <v>82</v>
      </c>
      <c r="G1250" s="207"/>
      <c r="H1250" s="210">
        <v>1</v>
      </c>
      <c r="I1250" s="211"/>
      <c r="J1250" s="207"/>
      <c r="K1250" s="207"/>
      <c r="L1250" s="212"/>
      <c r="M1250" s="213"/>
      <c r="N1250" s="214"/>
      <c r="O1250" s="214"/>
      <c r="P1250" s="214"/>
      <c r="Q1250" s="214"/>
      <c r="R1250" s="214"/>
      <c r="S1250" s="214"/>
      <c r="T1250" s="215"/>
      <c r="AT1250" s="216" t="s">
        <v>238</v>
      </c>
      <c r="AU1250" s="216" t="s">
        <v>85</v>
      </c>
      <c r="AV1250" s="14" t="s">
        <v>85</v>
      </c>
      <c r="AW1250" s="14" t="s">
        <v>35</v>
      </c>
      <c r="AX1250" s="14" t="s">
        <v>74</v>
      </c>
      <c r="AY1250" s="216" t="s">
        <v>228</v>
      </c>
    </row>
    <row r="1251" spans="2:51" s="13" customFormat="1" ht="11.25">
      <c r="B1251" s="195"/>
      <c r="C1251" s="196"/>
      <c r="D1251" s="197" t="s">
        <v>238</v>
      </c>
      <c r="E1251" s="198" t="s">
        <v>28</v>
      </c>
      <c r="F1251" s="199" t="s">
        <v>1343</v>
      </c>
      <c r="G1251" s="196"/>
      <c r="H1251" s="198" t="s">
        <v>28</v>
      </c>
      <c r="I1251" s="200"/>
      <c r="J1251" s="196"/>
      <c r="K1251" s="196"/>
      <c r="L1251" s="201"/>
      <c r="M1251" s="202"/>
      <c r="N1251" s="203"/>
      <c r="O1251" s="203"/>
      <c r="P1251" s="203"/>
      <c r="Q1251" s="203"/>
      <c r="R1251" s="203"/>
      <c r="S1251" s="203"/>
      <c r="T1251" s="204"/>
      <c r="AT1251" s="205" t="s">
        <v>238</v>
      </c>
      <c r="AU1251" s="205" t="s">
        <v>85</v>
      </c>
      <c r="AV1251" s="13" t="s">
        <v>82</v>
      </c>
      <c r="AW1251" s="13" t="s">
        <v>35</v>
      </c>
      <c r="AX1251" s="13" t="s">
        <v>74</v>
      </c>
      <c r="AY1251" s="205" t="s">
        <v>228</v>
      </c>
    </row>
    <row r="1252" spans="2:51" s="14" customFormat="1" ht="11.25">
      <c r="B1252" s="206"/>
      <c r="C1252" s="207"/>
      <c r="D1252" s="197" t="s">
        <v>238</v>
      </c>
      <c r="E1252" s="208" t="s">
        <v>28</v>
      </c>
      <c r="F1252" s="209" t="s">
        <v>82</v>
      </c>
      <c r="G1252" s="207"/>
      <c r="H1252" s="210">
        <v>1</v>
      </c>
      <c r="I1252" s="211"/>
      <c r="J1252" s="207"/>
      <c r="K1252" s="207"/>
      <c r="L1252" s="212"/>
      <c r="M1252" s="213"/>
      <c r="N1252" s="214"/>
      <c r="O1252" s="214"/>
      <c r="P1252" s="214"/>
      <c r="Q1252" s="214"/>
      <c r="R1252" s="214"/>
      <c r="S1252" s="214"/>
      <c r="T1252" s="215"/>
      <c r="AT1252" s="216" t="s">
        <v>238</v>
      </c>
      <c r="AU1252" s="216" t="s">
        <v>85</v>
      </c>
      <c r="AV1252" s="14" t="s">
        <v>85</v>
      </c>
      <c r="AW1252" s="14" t="s">
        <v>35</v>
      </c>
      <c r="AX1252" s="14" t="s">
        <v>74</v>
      </c>
      <c r="AY1252" s="216" t="s">
        <v>228</v>
      </c>
    </row>
    <row r="1253" spans="2:51" s="15" customFormat="1" ht="11.25">
      <c r="B1253" s="217"/>
      <c r="C1253" s="218"/>
      <c r="D1253" s="197" t="s">
        <v>238</v>
      </c>
      <c r="E1253" s="219" t="s">
        <v>28</v>
      </c>
      <c r="F1253" s="220" t="s">
        <v>241</v>
      </c>
      <c r="G1253" s="218"/>
      <c r="H1253" s="221">
        <v>2</v>
      </c>
      <c r="I1253" s="222"/>
      <c r="J1253" s="218"/>
      <c r="K1253" s="218"/>
      <c r="L1253" s="223"/>
      <c r="M1253" s="224"/>
      <c r="N1253" s="225"/>
      <c r="O1253" s="225"/>
      <c r="P1253" s="225"/>
      <c r="Q1253" s="225"/>
      <c r="R1253" s="225"/>
      <c r="S1253" s="225"/>
      <c r="T1253" s="226"/>
      <c r="AT1253" s="227" t="s">
        <v>238</v>
      </c>
      <c r="AU1253" s="227" t="s">
        <v>85</v>
      </c>
      <c r="AV1253" s="15" t="s">
        <v>176</v>
      </c>
      <c r="AW1253" s="15" t="s">
        <v>35</v>
      </c>
      <c r="AX1253" s="15" t="s">
        <v>82</v>
      </c>
      <c r="AY1253" s="227" t="s">
        <v>228</v>
      </c>
    </row>
    <row r="1254" spans="1:65" s="2" customFormat="1" ht="16.5" customHeight="1">
      <c r="A1254" s="36"/>
      <c r="B1254" s="37"/>
      <c r="C1254" s="228" t="s">
        <v>1148</v>
      </c>
      <c r="D1254" s="228" t="s">
        <v>395</v>
      </c>
      <c r="E1254" s="229" t="s">
        <v>1990</v>
      </c>
      <c r="F1254" s="230" t="s">
        <v>1991</v>
      </c>
      <c r="G1254" s="231" t="s">
        <v>1992</v>
      </c>
      <c r="H1254" s="232">
        <v>10</v>
      </c>
      <c r="I1254" s="233"/>
      <c r="J1254" s="234">
        <f>ROUND(I1254*H1254,2)</f>
        <v>0</v>
      </c>
      <c r="K1254" s="230" t="s">
        <v>28</v>
      </c>
      <c r="L1254" s="235"/>
      <c r="M1254" s="236" t="s">
        <v>28</v>
      </c>
      <c r="N1254" s="237" t="s">
        <v>45</v>
      </c>
      <c r="O1254" s="66"/>
      <c r="P1254" s="186">
        <f>O1254*H1254</f>
        <v>0</v>
      </c>
      <c r="Q1254" s="186">
        <v>0.0018</v>
      </c>
      <c r="R1254" s="186">
        <f>Q1254*H1254</f>
        <v>0.018</v>
      </c>
      <c r="S1254" s="186">
        <v>0</v>
      </c>
      <c r="T1254" s="187">
        <f>S1254*H1254</f>
        <v>0</v>
      </c>
      <c r="U1254" s="36"/>
      <c r="V1254" s="36"/>
      <c r="W1254" s="36"/>
      <c r="X1254" s="36"/>
      <c r="Y1254" s="36"/>
      <c r="Z1254" s="36"/>
      <c r="AA1254" s="36"/>
      <c r="AB1254" s="36"/>
      <c r="AC1254" s="36"/>
      <c r="AD1254" s="36"/>
      <c r="AE1254" s="36"/>
      <c r="AR1254" s="188" t="s">
        <v>420</v>
      </c>
      <c r="AT1254" s="188" t="s">
        <v>395</v>
      </c>
      <c r="AU1254" s="188" t="s">
        <v>85</v>
      </c>
      <c r="AY1254" s="19" t="s">
        <v>228</v>
      </c>
      <c r="BE1254" s="189">
        <f>IF(N1254="základní",J1254,0)</f>
        <v>0</v>
      </c>
      <c r="BF1254" s="189">
        <f>IF(N1254="snížená",J1254,0)</f>
        <v>0</v>
      </c>
      <c r="BG1254" s="189">
        <f>IF(N1254="zákl. přenesená",J1254,0)</f>
        <v>0</v>
      </c>
      <c r="BH1254" s="189">
        <f>IF(N1254="sníž. přenesená",J1254,0)</f>
        <v>0</v>
      </c>
      <c r="BI1254" s="189">
        <f>IF(N1254="nulová",J1254,0)</f>
        <v>0</v>
      </c>
      <c r="BJ1254" s="19" t="s">
        <v>82</v>
      </c>
      <c r="BK1254" s="189">
        <f>ROUND(I1254*H1254,2)</f>
        <v>0</v>
      </c>
      <c r="BL1254" s="19" t="s">
        <v>320</v>
      </c>
      <c r="BM1254" s="188" t="s">
        <v>1993</v>
      </c>
    </row>
    <row r="1255" spans="2:51" s="13" customFormat="1" ht="22.5">
      <c r="B1255" s="195"/>
      <c r="C1255" s="196"/>
      <c r="D1255" s="197" t="s">
        <v>238</v>
      </c>
      <c r="E1255" s="198" t="s">
        <v>28</v>
      </c>
      <c r="F1255" s="199" t="s">
        <v>1994</v>
      </c>
      <c r="G1255" s="196"/>
      <c r="H1255" s="198" t="s">
        <v>28</v>
      </c>
      <c r="I1255" s="200"/>
      <c r="J1255" s="196"/>
      <c r="K1255" s="196"/>
      <c r="L1255" s="201"/>
      <c r="M1255" s="202"/>
      <c r="N1255" s="203"/>
      <c r="O1255" s="203"/>
      <c r="P1255" s="203"/>
      <c r="Q1255" s="203"/>
      <c r="R1255" s="203"/>
      <c r="S1255" s="203"/>
      <c r="T1255" s="204"/>
      <c r="AT1255" s="205" t="s">
        <v>238</v>
      </c>
      <c r="AU1255" s="205" t="s">
        <v>85</v>
      </c>
      <c r="AV1255" s="13" t="s">
        <v>82</v>
      </c>
      <c r="AW1255" s="13" t="s">
        <v>35</v>
      </c>
      <c r="AX1255" s="13" t="s">
        <v>74</v>
      </c>
      <c r="AY1255" s="205" t="s">
        <v>228</v>
      </c>
    </row>
    <row r="1256" spans="2:51" s="14" customFormat="1" ht="11.25">
      <c r="B1256" s="206"/>
      <c r="C1256" s="207"/>
      <c r="D1256" s="197" t="s">
        <v>238</v>
      </c>
      <c r="E1256" s="208" t="s">
        <v>28</v>
      </c>
      <c r="F1256" s="209" t="s">
        <v>285</v>
      </c>
      <c r="G1256" s="207"/>
      <c r="H1256" s="210">
        <v>10</v>
      </c>
      <c r="I1256" s="211"/>
      <c r="J1256" s="207"/>
      <c r="K1256" s="207"/>
      <c r="L1256" s="212"/>
      <c r="M1256" s="213"/>
      <c r="N1256" s="214"/>
      <c r="O1256" s="214"/>
      <c r="P1256" s="214"/>
      <c r="Q1256" s="214"/>
      <c r="R1256" s="214"/>
      <c r="S1256" s="214"/>
      <c r="T1256" s="215"/>
      <c r="AT1256" s="216" t="s">
        <v>238</v>
      </c>
      <c r="AU1256" s="216" t="s">
        <v>85</v>
      </c>
      <c r="AV1256" s="14" t="s">
        <v>85</v>
      </c>
      <c r="AW1256" s="14" t="s">
        <v>35</v>
      </c>
      <c r="AX1256" s="14" t="s">
        <v>82</v>
      </c>
      <c r="AY1256" s="216" t="s">
        <v>228</v>
      </c>
    </row>
    <row r="1257" spans="2:63" s="12" customFormat="1" ht="22.9" customHeight="1">
      <c r="B1257" s="161"/>
      <c r="C1257" s="162"/>
      <c r="D1257" s="163" t="s">
        <v>73</v>
      </c>
      <c r="E1257" s="175" t="s">
        <v>1995</v>
      </c>
      <c r="F1257" s="175" t="s">
        <v>1996</v>
      </c>
      <c r="G1257" s="162"/>
      <c r="H1257" s="162"/>
      <c r="I1257" s="165"/>
      <c r="J1257" s="176">
        <f>BK1257</f>
        <v>0</v>
      </c>
      <c r="K1257" s="162"/>
      <c r="L1257" s="167"/>
      <c r="M1257" s="168"/>
      <c r="N1257" s="169"/>
      <c r="O1257" s="169"/>
      <c r="P1257" s="170">
        <f>SUM(P1258:P1286)</f>
        <v>0</v>
      </c>
      <c r="Q1257" s="169"/>
      <c r="R1257" s="170">
        <f>SUM(R1258:R1286)</f>
        <v>0.116866</v>
      </c>
      <c r="S1257" s="169"/>
      <c r="T1257" s="171">
        <f>SUM(T1258:T1286)</f>
        <v>0.03029512</v>
      </c>
      <c r="AR1257" s="172" t="s">
        <v>85</v>
      </c>
      <c r="AT1257" s="173" t="s">
        <v>73</v>
      </c>
      <c r="AU1257" s="173" t="s">
        <v>82</v>
      </c>
      <c r="AY1257" s="172" t="s">
        <v>228</v>
      </c>
      <c r="BK1257" s="174">
        <f>SUM(BK1258:BK1286)</f>
        <v>0</v>
      </c>
    </row>
    <row r="1258" spans="1:65" s="2" customFormat="1" ht="44.25" customHeight="1">
      <c r="A1258" s="36"/>
      <c r="B1258" s="37"/>
      <c r="C1258" s="177" t="s">
        <v>1153</v>
      </c>
      <c r="D1258" s="177" t="s">
        <v>230</v>
      </c>
      <c r="E1258" s="178" t="s">
        <v>1997</v>
      </c>
      <c r="F1258" s="179" t="s">
        <v>1998</v>
      </c>
      <c r="G1258" s="180" t="s">
        <v>275</v>
      </c>
      <c r="H1258" s="181">
        <v>8</v>
      </c>
      <c r="I1258" s="182"/>
      <c r="J1258" s="183">
        <f>ROUND(I1258*H1258,2)</f>
        <v>0</v>
      </c>
      <c r="K1258" s="179" t="s">
        <v>234</v>
      </c>
      <c r="L1258" s="41"/>
      <c r="M1258" s="184" t="s">
        <v>28</v>
      </c>
      <c r="N1258" s="185" t="s">
        <v>45</v>
      </c>
      <c r="O1258" s="66"/>
      <c r="P1258" s="186">
        <f>O1258*H1258</f>
        <v>0</v>
      </c>
      <c r="Q1258" s="186">
        <v>0.0001</v>
      </c>
      <c r="R1258" s="186">
        <f>Q1258*H1258</f>
        <v>0.0008</v>
      </c>
      <c r="S1258" s="186">
        <v>0</v>
      </c>
      <c r="T1258" s="187">
        <f>S1258*H1258</f>
        <v>0</v>
      </c>
      <c r="U1258" s="36"/>
      <c r="V1258" s="36"/>
      <c r="W1258" s="36"/>
      <c r="X1258" s="36"/>
      <c r="Y1258" s="36"/>
      <c r="Z1258" s="36"/>
      <c r="AA1258" s="36"/>
      <c r="AB1258" s="36"/>
      <c r="AC1258" s="36"/>
      <c r="AD1258" s="36"/>
      <c r="AE1258" s="36"/>
      <c r="AR1258" s="188" t="s">
        <v>320</v>
      </c>
      <c r="AT1258" s="188" t="s">
        <v>230</v>
      </c>
      <c r="AU1258" s="188" t="s">
        <v>85</v>
      </c>
      <c r="AY1258" s="19" t="s">
        <v>228</v>
      </c>
      <c r="BE1258" s="189">
        <f>IF(N1258="základní",J1258,0)</f>
        <v>0</v>
      </c>
      <c r="BF1258" s="189">
        <f>IF(N1258="snížená",J1258,0)</f>
        <v>0</v>
      </c>
      <c r="BG1258" s="189">
        <f>IF(N1258="zákl. přenesená",J1258,0)</f>
        <v>0</v>
      </c>
      <c r="BH1258" s="189">
        <f>IF(N1258="sníž. přenesená",J1258,0)</f>
        <v>0</v>
      </c>
      <c r="BI1258" s="189">
        <f>IF(N1258="nulová",J1258,0)</f>
        <v>0</v>
      </c>
      <c r="BJ1258" s="19" t="s">
        <v>82</v>
      </c>
      <c r="BK1258" s="189">
        <f>ROUND(I1258*H1258,2)</f>
        <v>0</v>
      </c>
      <c r="BL1258" s="19" t="s">
        <v>320</v>
      </c>
      <c r="BM1258" s="188" t="s">
        <v>1999</v>
      </c>
    </row>
    <row r="1259" spans="1:47" s="2" customFormat="1" ht="11.25">
      <c r="A1259" s="36"/>
      <c r="B1259" s="37"/>
      <c r="C1259" s="38"/>
      <c r="D1259" s="190" t="s">
        <v>236</v>
      </c>
      <c r="E1259" s="38"/>
      <c r="F1259" s="191" t="s">
        <v>2000</v>
      </c>
      <c r="G1259" s="38"/>
      <c r="H1259" s="38"/>
      <c r="I1259" s="192"/>
      <c r="J1259" s="38"/>
      <c r="K1259" s="38"/>
      <c r="L1259" s="41"/>
      <c r="M1259" s="193"/>
      <c r="N1259" s="194"/>
      <c r="O1259" s="66"/>
      <c r="P1259" s="66"/>
      <c r="Q1259" s="66"/>
      <c r="R1259" s="66"/>
      <c r="S1259" s="66"/>
      <c r="T1259" s="67"/>
      <c r="U1259" s="36"/>
      <c r="V1259" s="36"/>
      <c r="W1259" s="36"/>
      <c r="X1259" s="36"/>
      <c r="Y1259" s="36"/>
      <c r="Z1259" s="36"/>
      <c r="AA1259" s="36"/>
      <c r="AB1259" s="36"/>
      <c r="AC1259" s="36"/>
      <c r="AD1259" s="36"/>
      <c r="AE1259" s="36"/>
      <c r="AT1259" s="19" t="s">
        <v>236</v>
      </c>
      <c r="AU1259" s="19" t="s">
        <v>85</v>
      </c>
    </row>
    <row r="1260" spans="2:51" s="13" customFormat="1" ht="11.25">
      <c r="B1260" s="195"/>
      <c r="C1260" s="196"/>
      <c r="D1260" s="197" t="s">
        <v>238</v>
      </c>
      <c r="E1260" s="198" t="s">
        <v>28</v>
      </c>
      <c r="F1260" s="199" t="s">
        <v>1227</v>
      </c>
      <c r="G1260" s="196"/>
      <c r="H1260" s="198" t="s">
        <v>28</v>
      </c>
      <c r="I1260" s="200"/>
      <c r="J1260" s="196"/>
      <c r="K1260" s="196"/>
      <c r="L1260" s="201"/>
      <c r="M1260" s="202"/>
      <c r="N1260" s="203"/>
      <c r="O1260" s="203"/>
      <c r="P1260" s="203"/>
      <c r="Q1260" s="203"/>
      <c r="R1260" s="203"/>
      <c r="S1260" s="203"/>
      <c r="T1260" s="204"/>
      <c r="AT1260" s="205" t="s">
        <v>238</v>
      </c>
      <c r="AU1260" s="205" t="s">
        <v>85</v>
      </c>
      <c r="AV1260" s="13" t="s">
        <v>82</v>
      </c>
      <c r="AW1260" s="13" t="s">
        <v>35</v>
      </c>
      <c r="AX1260" s="13" t="s">
        <v>74</v>
      </c>
      <c r="AY1260" s="205" t="s">
        <v>228</v>
      </c>
    </row>
    <row r="1261" spans="2:51" s="13" customFormat="1" ht="11.25">
      <c r="B1261" s="195"/>
      <c r="C1261" s="196"/>
      <c r="D1261" s="197" t="s">
        <v>238</v>
      </c>
      <c r="E1261" s="198" t="s">
        <v>28</v>
      </c>
      <c r="F1261" s="199" t="s">
        <v>1306</v>
      </c>
      <c r="G1261" s="196"/>
      <c r="H1261" s="198" t="s">
        <v>28</v>
      </c>
      <c r="I1261" s="200"/>
      <c r="J1261" s="196"/>
      <c r="K1261" s="196"/>
      <c r="L1261" s="201"/>
      <c r="M1261" s="202"/>
      <c r="N1261" s="203"/>
      <c r="O1261" s="203"/>
      <c r="P1261" s="203"/>
      <c r="Q1261" s="203"/>
      <c r="R1261" s="203"/>
      <c r="S1261" s="203"/>
      <c r="T1261" s="204"/>
      <c r="AT1261" s="205" t="s">
        <v>238</v>
      </c>
      <c r="AU1261" s="205" t="s">
        <v>85</v>
      </c>
      <c r="AV1261" s="13" t="s">
        <v>82</v>
      </c>
      <c r="AW1261" s="13" t="s">
        <v>35</v>
      </c>
      <c r="AX1261" s="13" t="s">
        <v>74</v>
      </c>
      <c r="AY1261" s="205" t="s">
        <v>228</v>
      </c>
    </row>
    <row r="1262" spans="2:51" s="14" customFormat="1" ht="11.25">
      <c r="B1262" s="206"/>
      <c r="C1262" s="207"/>
      <c r="D1262" s="197" t="s">
        <v>238</v>
      </c>
      <c r="E1262" s="208" t="s">
        <v>28</v>
      </c>
      <c r="F1262" s="209" t="s">
        <v>2001</v>
      </c>
      <c r="G1262" s="207"/>
      <c r="H1262" s="210">
        <v>4.16</v>
      </c>
      <c r="I1262" s="211"/>
      <c r="J1262" s="207"/>
      <c r="K1262" s="207"/>
      <c r="L1262" s="212"/>
      <c r="M1262" s="213"/>
      <c r="N1262" s="214"/>
      <c r="O1262" s="214"/>
      <c r="P1262" s="214"/>
      <c r="Q1262" s="214"/>
      <c r="R1262" s="214"/>
      <c r="S1262" s="214"/>
      <c r="T1262" s="215"/>
      <c r="AT1262" s="216" t="s">
        <v>238</v>
      </c>
      <c r="AU1262" s="216" t="s">
        <v>85</v>
      </c>
      <c r="AV1262" s="14" t="s">
        <v>85</v>
      </c>
      <c r="AW1262" s="14" t="s">
        <v>35</v>
      </c>
      <c r="AX1262" s="14" t="s">
        <v>74</v>
      </c>
      <c r="AY1262" s="216" t="s">
        <v>228</v>
      </c>
    </row>
    <row r="1263" spans="2:51" s="14" customFormat="1" ht="11.25">
      <c r="B1263" s="206"/>
      <c r="C1263" s="207"/>
      <c r="D1263" s="197" t="s">
        <v>238</v>
      </c>
      <c r="E1263" s="208" t="s">
        <v>28</v>
      </c>
      <c r="F1263" s="209" t="s">
        <v>2002</v>
      </c>
      <c r="G1263" s="207"/>
      <c r="H1263" s="210">
        <v>3.84</v>
      </c>
      <c r="I1263" s="211"/>
      <c r="J1263" s="207"/>
      <c r="K1263" s="207"/>
      <c r="L1263" s="212"/>
      <c r="M1263" s="213"/>
      <c r="N1263" s="214"/>
      <c r="O1263" s="214"/>
      <c r="P1263" s="214"/>
      <c r="Q1263" s="214"/>
      <c r="R1263" s="214"/>
      <c r="S1263" s="214"/>
      <c r="T1263" s="215"/>
      <c r="AT1263" s="216" t="s">
        <v>238</v>
      </c>
      <c r="AU1263" s="216" t="s">
        <v>85</v>
      </c>
      <c r="AV1263" s="14" t="s">
        <v>85</v>
      </c>
      <c r="AW1263" s="14" t="s">
        <v>35</v>
      </c>
      <c r="AX1263" s="14" t="s">
        <v>74</v>
      </c>
      <c r="AY1263" s="216" t="s">
        <v>228</v>
      </c>
    </row>
    <row r="1264" spans="2:51" s="15" customFormat="1" ht="11.25">
      <c r="B1264" s="217"/>
      <c r="C1264" s="218"/>
      <c r="D1264" s="197" t="s">
        <v>238</v>
      </c>
      <c r="E1264" s="219" t="s">
        <v>28</v>
      </c>
      <c r="F1264" s="220" t="s">
        <v>241</v>
      </c>
      <c r="G1264" s="218"/>
      <c r="H1264" s="221">
        <v>8</v>
      </c>
      <c r="I1264" s="222"/>
      <c r="J1264" s="218"/>
      <c r="K1264" s="218"/>
      <c r="L1264" s="223"/>
      <c r="M1264" s="224"/>
      <c r="N1264" s="225"/>
      <c r="O1264" s="225"/>
      <c r="P1264" s="225"/>
      <c r="Q1264" s="225"/>
      <c r="R1264" s="225"/>
      <c r="S1264" s="225"/>
      <c r="T1264" s="226"/>
      <c r="AT1264" s="227" t="s">
        <v>238</v>
      </c>
      <c r="AU1264" s="227" t="s">
        <v>85</v>
      </c>
      <c r="AV1264" s="15" t="s">
        <v>176</v>
      </c>
      <c r="AW1264" s="15" t="s">
        <v>35</v>
      </c>
      <c r="AX1264" s="15" t="s">
        <v>82</v>
      </c>
      <c r="AY1264" s="227" t="s">
        <v>228</v>
      </c>
    </row>
    <row r="1265" spans="1:65" s="2" customFormat="1" ht="37.9" customHeight="1">
      <c r="A1265" s="36"/>
      <c r="B1265" s="37"/>
      <c r="C1265" s="177" t="s">
        <v>1159</v>
      </c>
      <c r="D1265" s="177" t="s">
        <v>230</v>
      </c>
      <c r="E1265" s="178" t="s">
        <v>2003</v>
      </c>
      <c r="F1265" s="179" t="s">
        <v>2004</v>
      </c>
      <c r="G1265" s="180" t="s">
        <v>275</v>
      </c>
      <c r="H1265" s="181">
        <v>2.888</v>
      </c>
      <c r="I1265" s="182"/>
      <c r="J1265" s="183">
        <f>ROUND(I1265*H1265,2)</f>
        <v>0</v>
      </c>
      <c r="K1265" s="179" t="s">
        <v>234</v>
      </c>
      <c r="L1265" s="41"/>
      <c r="M1265" s="184" t="s">
        <v>28</v>
      </c>
      <c r="N1265" s="185" t="s">
        <v>45</v>
      </c>
      <c r="O1265" s="66"/>
      <c r="P1265" s="186">
        <f>O1265*H1265</f>
        <v>0</v>
      </c>
      <c r="Q1265" s="186">
        <v>0.00125</v>
      </c>
      <c r="R1265" s="186">
        <f>Q1265*H1265</f>
        <v>0.00361</v>
      </c>
      <c r="S1265" s="186">
        <v>0</v>
      </c>
      <c r="T1265" s="187">
        <f>S1265*H1265</f>
        <v>0</v>
      </c>
      <c r="U1265" s="36"/>
      <c r="V1265" s="36"/>
      <c r="W1265" s="36"/>
      <c r="X1265" s="36"/>
      <c r="Y1265" s="36"/>
      <c r="Z1265" s="36"/>
      <c r="AA1265" s="36"/>
      <c r="AB1265" s="36"/>
      <c r="AC1265" s="36"/>
      <c r="AD1265" s="36"/>
      <c r="AE1265" s="36"/>
      <c r="AR1265" s="188" t="s">
        <v>320</v>
      </c>
      <c r="AT1265" s="188" t="s">
        <v>230</v>
      </c>
      <c r="AU1265" s="188" t="s">
        <v>85</v>
      </c>
      <c r="AY1265" s="19" t="s">
        <v>228</v>
      </c>
      <c r="BE1265" s="189">
        <f>IF(N1265="základní",J1265,0)</f>
        <v>0</v>
      </c>
      <c r="BF1265" s="189">
        <f>IF(N1265="snížená",J1265,0)</f>
        <v>0</v>
      </c>
      <c r="BG1265" s="189">
        <f>IF(N1265="zákl. přenesená",J1265,0)</f>
        <v>0</v>
      </c>
      <c r="BH1265" s="189">
        <f>IF(N1265="sníž. přenesená",J1265,0)</f>
        <v>0</v>
      </c>
      <c r="BI1265" s="189">
        <f>IF(N1265="nulová",J1265,0)</f>
        <v>0</v>
      </c>
      <c r="BJ1265" s="19" t="s">
        <v>82</v>
      </c>
      <c r="BK1265" s="189">
        <f>ROUND(I1265*H1265,2)</f>
        <v>0</v>
      </c>
      <c r="BL1265" s="19" t="s">
        <v>320</v>
      </c>
      <c r="BM1265" s="188" t="s">
        <v>2005</v>
      </c>
    </row>
    <row r="1266" spans="1:47" s="2" customFormat="1" ht="11.25">
      <c r="A1266" s="36"/>
      <c r="B1266" s="37"/>
      <c r="C1266" s="38"/>
      <c r="D1266" s="190" t="s">
        <v>236</v>
      </c>
      <c r="E1266" s="38"/>
      <c r="F1266" s="191" t="s">
        <v>2006</v>
      </c>
      <c r="G1266" s="38"/>
      <c r="H1266" s="38"/>
      <c r="I1266" s="192"/>
      <c r="J1266" s="38"/>
      <c r="K1266" s="38"/>
      <c r="L1266" s="41"/>
      <c r="M1266" s="193"/>
      <c r="N1266" s="194"/>
      <c r="O1266" s="66"/>
      <c r="P1266" s="66"/>
      <c r="Q1266" s="66"/>
      <c r="R1266" s="66"/>
      <c r="S1266" s="66"/>
      <c r="T1266" s="67"/>
      <c r="U1266" s="36"/>
      <c r="V1266" s="36"/>
      <c r="W1266" s="36"/>
      <c r="X1266" s="36"/>
      <c r="Y1266" s="36"/>
      <c r="Z1266" s="36"/>
      <c r="AA1266" s="36"/>
      <c r="AB1266" s="36"/>
      <c r="AC1266" s="36"/>
      <c r="AD1266" s="36"/>
      <c r="AE1266" s="36"/>
      <c r="AT1266" s="19" t="s">
        <v>236</v>
      </c>
      <c r="AU1266" s="19" t="s">
        <v>85</v>
      </c>
    </row>
    <row r="1267" spans="2:51" s="14" customFormat="1" ht="11.25">
      <c r="B1267" s="206"/>
      <c r="C1267" s="207"/>
      <c r="D1267" s="197" t="s">
        <v>238</v>
      </c>
      <c r="E1267" s="208" t="s">
        <v>28</v>
      </c>
      <c r="F1267" s="209" t="s">
        <v>1208</v>
      </c>
      <c r="G1267" s="207"/>
      <c r="H1267" s="210">
        <v>2.888</v>
      </c>
      <c r="I1267" s="211"/>
      <c r="J1267" s="207"/>
      <c r="K1267" s="207"/>
      <c r="L1267" s="212"/>
      <c r="M1267" s="213"/>
      <c r="N1267" s="214"/>
      <c r="O1267" s="214"/>
      <c r="P1267" s="214"/>
      <c r="Q1267" s="214"/>
      <c r="R1267" s="214"/>
      <c r="S1267" s="214"/>
      <c r="T1267" s="215"/>
      <c r="AT1267" s="216" t="s">
        <v>238</v>
      </c>
      <c r="AU1267" s="216" t="s">
        <v>85</v>
      </c>
      <c r="AV1267" s="14" t="s">
        <v>85</v>
      </c>
      <c r="AW1267" s="14" t="s">
        <v>35</v>
      </c>
      <c r="AX1267" s="14" t="s">
        <v>82</v>
      </c>
      <c r="AY1267" s="216" t="s">
        <v>228</v>
      </c>
    </row>
    <row r="1268" spans="1:65" s="2" customFormat="1" ht="16.5" customHeight="1">
      <c r="A1268" s="36"/>
      <c r="B1268" s="37"/>
      <c r="C1268" s="228" t="s">
        <v>1164</v>
      </c>
      <c r="D1268" s="228" t="s">
        <v>395</v>
      </c>
      <c r="E1268" s="229" t="s">
        <v>2007</v>
      </c>
      <c r="F1268" s="230" t="s">
        <v>2008</v>
      </c>
      <c r="G1268" s="231" t="s">
        <v>275</v>
      </c>
      <c r="H1268" s="232">
        <v>3.032</v>
      </c>
      <c r="I1268" s="233"/>
      <c r="J1268" s="234">
        <f>ROUND(I1268*H1268,2)</f>
        <v>0</v>
      </c>
      <c r="K1268" s="230" t="s">
        <v>28</v>
      </c>
      <c r="L1268" s="235"/>
      <c r="M1268" s="236" t="s">
        <v>28</v>
      </c>
      <c r="N1268" s="237" t="s">
        <v>45</v>
      </c>
      <c r="O1268" s="66"/>
      <c r="P1268" s="186">
        <f>O1268*H1268</f>
        <v>0</v>
      </c>
      <c r="Q1268" s="186">
        <v>0.008</v>
      </c>
      <c r="R1268" s="186">
        <f>Q1268*H1268</f>
        <v>0.024256</v>
      </c>
      <c r="S1268" s="186">
        <v>0</v>
      </c>
      <c r="T1268" s="187">
        <f>S1268*H1268</f>
        <v>0</v>
      </c>
      <c r="U1268" s="36"/>
      <c r="V1268" s="36"/>
      <c r="W1268" s="36"/>
      <c r="X1268" s="36"/>
      <c r="Y1268" s="36"/>
      <c r="Z1268" s="36"/>
      <c r="AA1268" s="36"/>
      <c r="AB1268" s="36"/>
      <c r="AC1268" s="36"/>
      <c r="AD1268" s="36"/>
      <c r="AE1268" s="36"/>
      <c r="AR1268" s="188" t="s">
        <v>420</v>
      </c>
      <c r="AT1268" s="188" t="s">
        <v>395</v>
      </c>
      <c r="AU1268" s="188" t="s">
        <v>85</v>
      </c>
      <c r="AY1268" s="19" t="s">
        <v>228</v>
      </c>
      <c r="BE1268" s="189">
        <f>IF(N1268="základní",J1268,0)</f>
        <v>0</v>
      </c>
      <c r="BF1268" s="189">
        <f>IF(N1268="snížená",J1268,0)</f>
        <v>0</v>
      </c>
      <c r="BG1268" s="189">
        <f>IF(N1268="zákl. přenesená",J1268,0)</f>
        <v>0</v>
      </c>
      <c r="BH1268" s="189">
        <f>IF(N1268="sníž. přenesená",J1268,0)</f>
        <v>0</v>
      </c>
      <c r="BI1268" s="189">
        <f>IF(N1268="nulová",J1268,0)</f>
        <v>0</v>
      </c>
      <c r="BJ1268" s="19" t="s">
        <v>82</v>
      </c>
      <c r="BK1268" s="189">
        <f>ROUND(I1268*H1268,2)</f>
        <v>0</v>
      </c>
      <c r="BL1268" s="19" t="s">
        <v>320</v>
      </c>
      <c r="BM1268" s="188" t="s">
        <v>2009</v>
      </c>
    </row>
    <row r="1269" spans="2:51" s="14" customFormat="1" ht="11.25">
      <c r="B1269" s="206"/>
      <c r="C1269" s="207"/>
      <c r="D1269" s="197" t="s">
        <v>238</v>
      </c>
      <c r="E1269" s="208" t="s">
        <v>28</v>
      </c>
      <c r="F1269" s="209" t="s">
        <v>2010</v>
      </c>
      <c r="G1269" s="207"/>
      <c r="H1269" s="210">
        <v>3.032</v>
      </c>
      <c r="I1269" s="211"/>
      <c r="J1269" s="207"/>
      <c r="K1269" s="207"/>
      <c r="L1269" s="212"/>
      <c r="M1269" s="213"/>
      <c r="N1269" s="214"/>
      <c r="O1269" s="214"/>
      <c r="P1269" s="214"/>
      <c r="Q1269" s="214"/>
      <c r="R1269" s="214"/>
      <c r="S1269" s="214"/>
      <c r="T1269" s="215"/>
      <c r="AT1269" s="216" t="s">
        <v>238</v>
      </c>
      <c r="AU1269" s="216" t="s">
        <v>85</v>
      </c>
      <c r="AV1269" s="14" t="s">
        <v>85</v>
      </c>
      <c r="AW1269" s="14" t="s">
        <v>35</v>
      </c>
      <c r="AX1269" s="14" t="s">
        <v>82</v>
      </c>
      <c r="AY1269" s="216" t="s">
        <v>228</v>
      </c>
    </row>
    <row r="1270" spans="1:65" s="2" customFormat="1" ht="24.2" customHeight="1">
      <c r="A1270" s="36"/>
      <c r="B1270" s="37"/>
      <c r="C1270" s="177" t="s">
        <v>1169</v>
      </c>
      <c r="D1270" s="177" t="s">
        <v>230</v>
      </c>
      <c r="E1270" s="178" t="s">
        <v>2011</v>
      </c>
      <c r="F1270" s="179" t="s">
        <v>2012</v>
      </c>
      <c r="G1270" s="180" t="s">
        <v>275</v>
      </c>
      <c r="H1270" s="181">
        <v>2.888</v>
      </c>
      <c r="I1270" s="182"/>
      <c r="J1270" s="183">
        <f>ROUND(I1270*H1270,2)</f>
        <v>0</v>
      </c>
      <c r="K1270" s="179" t="s">
        <v>234</v>
      </c>
      <c r="L1270" s="41"/>
      <c r="M1270" s="184" t="s">
        <v>28</v>
      </c>
      <c r="N1270" s="185" t="s">
        <v>45</v>
      </c>
      <c r="O1270" s="66"/>
      <c r="P1270" s="186">
        <f>O1270*H1270</f>
        <v>0</v>
      </c>
      <c r="Q1270" s="186">
        <v>0</v>
      </c>
      <c r="R1270" s="186">
        <f>Q1270*H1270</f>
        <v>0</v>
      </c>
      <c r="S1270" s="186">
        <v>0.01049</v>
      </c>
      <c r="T1270" s="187">
        <f>S1270*H1270</f>
        <v>0.03029512</v>
      </c>
      <c r="U1270" s="36"/>
      <c r="V1270" s="36"/>
      <c r="W1270" s="36"/>
      <c r="X1270" s="36"/>
      <c r="Y1270" s="36"/>
      <c r="Z1270" s="36"/>
      <c r="AA1270" s="36"/>
      <c r="AB1270" s="36"/>
      <c r="AC1270" s="36"/>
      <c r="AD1270" s="36"/>
      <c r="AE1270" s="36"/>
      <c r="AR1270" s="188" t="s">
        <v>320</v>
      </c>
      <c r="AT1270" s="188" t="s">
        <v>230</v>
      </c>
      <c r="AU1270" s="188" t="s">
        <v>85</v>
      </c>
      <c r="AY1270" s="19" t="s">
        <v>228</v>
      </c>
      <c r="BE1270" s="189">
        <f>IF(N1270="základní",J1270,0)</f>
        <v>0</v>
      </c>
      <c r="BF1270" s="189">
        <f>IF(N1270="snížená",J1270,0)</f>
        <v>0</v>
      </c>
      <c r="BG1270" s="189">
        <f>IF(N1270="zákl. přenesená",J1270,0)</f>
        <v>0</v>
      </c>
      <c r="BH1270" s="189">
        <f>IF(N1270="sníž. přenesená",J1270,0)</f>
        <v>0</v>
      </c>
      <c r="BI1270" s="189">
        <f>IF(N1270="nulová",J1270,0)</f>
        <v>0</v>
      </c>
      <c r="BJ1270" s="19" t="s">
        <v>82</v>
      </c>
      <c r="BK1270" s="189">
        <f>ROUND(I1270*H1270,2)</f>
        <v>0</v>
      </c>
      <c r="BL1270" s="19" t="s">
        <v>320</v>
      </c>
      <c r="BM1270" s="188" t="s">
        <v>2013</v>
      </c>
    </row>
    <row r="1271" spans="1:47" s="2" customFormat="1" ht="11.25">
      <c r="A1271" s="36"/>
      <c r="B1271" s="37"/>
      <c r="C1271" s="38"/>
      <c r="D1271" s="190" t="s">
        <v>236</v>
      </c>
      <c r="E1271" s="38"/>
      <c r="F1271" s="191" t="s">
        <v>2014</v>
      </c>
      <c r="G1271" s="38"/>
      <c r="H1271" s="38"/>
      <c r="I1271" s="192"/>
      <c r="J1271" s="38"/>
      <c r="K1271" s="38"/>
      <c r="L1271" s="41"/>
      <c r="M1271" s="193"/>
      <c r="N1271" s="194"/>
      <c r="O1271" s="66"/>
      <c r="P1271" s="66"/>
      <c r="Q1271" s="66"/>
      <c r="R1271" s="66"/>
      <c r="S1271" s="66"/>
      <c r="T1271" s="67"/>
      <c r="U1271" s="36"/>
      <c r="V1271" s="36"/>
      <c r="W1271" s="36"/>
      <c r="X1271" s="36"/>
      <c r="Y1271" s="36"/>
      <c r="Z1271" s="36"/>
      <c r="AA1271" s="36"/>
      <c r="AB1271" s="36"/>
      <c r="AC1271" s="36"/>
      <c r="AD1271" s="36"/>
      <c r="AE1271" s="36"/>
      <c r="AT1271" s="19" t="s">
        <v>236</v>
      </c>
      <c r="AU1271" s="19" t="s">
        <v>85</v>
      </c>
    </row>
    <row r="1272" spans="2:51" s="13" customFormat="1" ht="11.25">
      <c r="B1272" s="195"/>
      <c r="C1272" s="196"/>
      <c r="D1272" s="197" t="s">
        <v>238</v>
      </c>
      <c r="E1272" s="198" t="s">
        <v>28</v>
      </c>
      <c r="F1272" s="199" t="s">
        <v>1227</v>
      </c>
      <c r="G1272" s="196"/>
      <c r="H1272" s="198" t="s">
        <v>28</v>
      </c>
      <c r="I1272" s="200"/>
      <c r="J1272" s="196"/>
      <c r="K1272" s="196"/>
      <c r="L1272" s="201"/>
      <c r="M1272" s="202"/>
      <c r="N1272" s="203"/>
      <c r="O1272" s="203"/>
      <c r="P1272" s="203"/>
      <c r="Q1272" s="203"/>
      <c r="R1272" s="203"/>
      <c r="S1272" s="203"/>
      <c r="T1272" s="204"/>
      <c r="AT1272" s="205" t="s">
        <v>238</v>
      </c>
      <c r="AU1272" s="205" t="s">
        <v>85</v>
      </c>
      <c r="AV1272" s="13" t="s">
        <v>82</v>
      </c>
      <c r="AW1272" s="13" t="s">
        <v>35</v>
      </c>
      <c r="AX1272" s="13" t="s">
        <v>74</v>
      </c>
      <c r="AY1272" s="205" t="s">
        <v>228</v>
      </c>
    </row>
    <row r="1273" spans="2:51" s="13" customFormat="1" ht="11.25">
      <c r="B1273" s="195"/>
      <c r="C1273" s="196"/>
      <c r="D1273" s="197" t="s">
        <v>238</v>
      </c>
      <c r="E1273" s="198" t="s">
        <v>28</v>
      </c>
      <c r="F1273" s="199" t="s">
        <v>1343</v>
      </c>
      <c r="G1273" s="196"/>
      <c r="H1273" s="198" t="s">
        <v>28</v>
      </c>
      <c r="I1273" s="200"/>
      <c r="J1273" s="196"/>
      <c r="K1273" s="196"/>
      <c r="L1273" s="201"/>
      <c r="M1273" s="202"/>
      <c r="N1273" s="203"/>
      <c r="O1273" s="203"/>
      <c r="P1273" s="203"/>
      <c r="Q1273" s="203"/>
      <c r="R1273" s="203"/>
      <c r="S1273" s="203"/>
      <c r="T1273" s="204"/>
      <c r="AT1273" s="205" t="s">
        <v>238</v>
      </c>
      <c r="AU1273" s="205" t="s">
        <v>85</v>
      </c>
      <c r="AV1273" s="13" t="s">
        <v>82</v>
      </c>
      <c r="AW1273" s="13" t="s">
        <v>35</v>
      </c>
      <c r="AX1273" s="13" t="s">
        <v>74</v>
      </c>
      <c r="AY1273" s="205" t="s">
        <v>228</v>
      </c>
    </row>
    <row r="1274" spans="2:51" s="14" customFormat="1" ht="11.25">
      <c r="B1274" s="206"/>
      <c r="C1274" s="207"/>
      <c r="D1274" s="197" t="s">
        <v>238</v>
      </c>
      <c r="E1274" s="208" t="s">
        <v>28</v>
      </c>
      <c r="F1274" s="209" t="s">
        <v>2015</v>
      </c>
      <c r="G1274" s="207"/>
      <c r="H1274" s="210">
        <v>2.888</v>
      </c>
      <c r="I1274" s="211"/>
      <c r="J1274" s="207"/>
      <c r="K1274" s="207"/>
      <c r="L1274" s="212"/>
      <c r="M1274" s="213"/>
      <c r="N1274" s="214"/>
      <c r="O1274" s="214"/>
      <c r="P1274" s="214"/>
      <c r="Q1274" s="214"/>
      <c r="R1274" s="214"/>
      <c r="S1274" s="214"/>
      <c r="T1274" s="215"/>
      <c r="AT1274" s="216" t="s">
        <v>238</v>
      </c>
      <c r="AU1274" s="216" t="s">
        <v>85</v>
      </c>
      <c r="AV1274" s="14" t="s">
        <v>85</v>
      </c>
      <c r="AW1274" s="14" t="s">
        <v>35</v>
      </c>
      <c r="AX1274" s="14" t="s">
        <v>74</v>
      </c>
      <c r="AY1274" s="216" t="s">
        <v>228</v>
      </c>
    </row>
    <row r="1275" spans="2:51" s="15" customFormat="1" ht="11.25">
      <c r="B1275" s="217"/>
      <c r="C1275" s="218"/>
      <c r="D1275" s="197" t="s">
        <v>238</v>
      </c>
      <c r="E1275" s="219" t="s">
        <v>1208</v>
      </c>
      <c r="F1275" s="220" t="s">
        <v>241</v>
      </c>
      <c r="G1275" s="218"/>
      <c r="H1275" s="221">
        <v>2.888</v>
      </c>
      <c r="I1275" s="222"/>
      <c r="J1275" s="218"/>
      <c r="K1275" s="218"/>
      <c r="L1275" s="223"/>
      <c r="M1275" s="224"/>
      <c r="N1275" s="225"/>
      <c r="O1275" s="225"/>
      <c r="P1275" s="225"/>
      <c r="Q1275" s="225"/>
      <c r="R1275" s="225"/>
      <c r="S1275" s="225"/>
      <c r="T1275" s="226"/>
      <c r="AT1275" s="227" t="s">
        <v>238</v>
      </c>
      <c r="AU1275" s="227" t="s">
        <v>85</v>
      </c>
      <c r="AV1275" s="15" t="s">
        <v>176</v>
      </c>
      <c r="AW1275" s="15" t="s">
        <v>35</v>
      </c>
      <c r="AX1275" s="15" t="s">
        <v>82</v>
      </c>
      <c r="AY1275" s="227" t="s">
        <v>228</v>
      </c>
    </row>
    <row r="1276" spans="1:65" s="2" customFormat="1" ht="44.25" customHeight="1">
      <c r="A1276" s="36"/>
      <c r="B1276" s="37"/>
      <c r="C1276" s="177" t="s">
        <v>1174</v>
      </c>
      <c r="D1276" s="177" t="s">
        <v>230</v>
      </c>
      <c r="E1276" s="178" t="s">
        <v>2016</v>
      </c>
      <c r="F1276" s="179" t="s">
        <v>2017</v>
      </c>
      <c r="G1276" s="180" t="s">
        <v>323</v>
      </c>
      <c r="H1276" s="181">
        <v>10</v>
      </c>
      <c r="I1276" s="182"/>
      <c r="J1276" s="183">
        <f>ROUND(I1276*H1276,2)</f>
        <v>0</v>
      </c>
      <c r="K1276" s="179" t="s">
        <v>234</v>
      </c>
      <c r="L1276" s="41"/>
      <c r="M1276" s="184" t="s">
        <v>28</v>
      </c>
      <c r="N1276" s="185" t="s">
        <v>45</v>
      </c>
      <c r="O1276" s="66"/>
      <c r="P1276" s="186">
        <f>O1276*H1276</f>
        <v>0</v>
      </c>
      <c r="Q1276" s="186">
        <v>0.00882</v>
      </c>
      <c r="R1276" s="186">
        <f>Q1276*H1276</f>
        <v>0.0882</v>
      </c>
      <c r="S1276" s="186">
        <v>0</v>
      </c>
      <c r="T1276" s="187">
        <f>S1276*H1276</f>
        <v>0</v>
      </c>
      <c r="U1276" s="36"/>
      <c r="V1276" s="36"/>
      <c r="W1276" s="36"/>
      <c r="X1276" s="36"/>
      <c r="Y1276" s="36"/>
      <c r="Z1276" s="36"/>
      <c r="AA1276" s="36"/>
      <c r="AB1276" s="36"/>
      <c r="AC1276" s="36"/>
      <c r="AD1276" s="36"/>
      <c r="AE1276" s="36"/>
      <c r="AR1276" s="188" t="s">
        <v>320</v>
      </c>
      <c r="AT1276" s="188" t="s">
        <v>230</v>
      </c>
      <c r="AU1276" s="188" t="s">
        <v>85</v>
      </c>
      <c r="AY1276" s="19" t="s">
        <v>228</v>
      </c>
      <c r="BE1276" s="189">
        <f>IF(N1276="základní",J1276,0)</f>
        <v>0</v>
      </c>
      <c r="BF1276" s="189">
        <f>IF(N1276="snížená",J1276,0)</f>
        <v>0</v>
      </c>
      <c r="BG1276" s="189">
        <f>IF(N1276="zákl. přenesená",J1276,0)</f>
        <v>0</v>
      </c>
      <c r="BH1276" s="189">
        <f>IF(N1276="sníž. přenesená",J1276,0)</f>
        <v>0</v>
      </c>
      <c r="BI1276" s="189">
        <f>IF(N1276="nulová",J1276,0)</f>
        <v>0</v>
      </c>
      <c r="BJ1276" s="19" t="s">
        <v>82</v>
      </c>
      <c r="BK1276" s="189">
        <f>ROUND(I1276*H1276,2)</f>
        <v>0</v>
      </c>
      <c r="BL1276" s="19" t="s">
        <v>320</v>
      </c>
      <c r="BM1276" s="188" t="s">
        <v>2018</v>
      </c>
    </row>
    <row r="1277" spans="1:47" s="2" customFormat="1" ht="11.25">
      <c r="A1277" s="36"/>
      <c r="B1277" s="37"/>
      <c r="C1277" s="38"/>
      <c r="D1277" s="190" t="s">
        <v>236</v>
      </c>
      <c r="E1277" s="38"/>
      <c r="F1277" s="191" t="s">
        <v>2019</v>
      </c>
      <c r="G1277" s="38"/>
      <c r="H1277" s="38"/>
      <c r="I1277" s="192"/>
      <c r="J1277" s="38"/>
      <c r="K1277" s="38"/>
      <c r="L1277" s="41"/>
      <c r="M1277" s="193"/>
      <c r="N1277" s="194"/>
      <c r="O1277" s="66"/>
      <c r="P1277" s="66"/>
      <c r="Q1277" s="66"/>
      <c r="R1277" s="66"/>
      <c r="S1277" s="66"/>
      <c r="T1277" s="67"/>
      <c r="U1277" s="36"/>
      <c r="V1277" s="36"/>
      <c r="W1277" s="36"/>
      <c r="X1277" s="36"/>
      <c r="Y1277" s="36"/>
      <c r="Z1277" s="36"/>
      <c r="AA1277" s="36"/>
      <c r="AB1277" s="36"/>
      <c r="AC1277" s="36"/>
      <c r="AD1277" s="36"/>
      <c r="AE1277" s="36"/>
      <c r="AT1277" s="19" t="s">
        <v>236</v>
      </c>
      <c r="AU1277" s="19" t="s">
        <v>85</v>
      </c>
    </row>
    <row r="1278" spans="2:51" s="13" customFormat="1" ht="11.25">
      <c r="B1278" s="195"/>
      <c r="C1278" s="196"/>
      <c r="D1278" s="197" t="s">
        <v>238</v>
      </c>
      <c r="E1278" s="198" t="s">
        <v>28</v>
      </c>
      <c r="F1278" s="199" t="s">
        <v>1227</v>
      </c>
      <c r="G1278" s="196"/>
      <c r="H1278" s="198" t="s">
        <v>28</v>
      </c>
      <c r="I1278" s="200"/>
      <c r="J1278" s="196"/>
      <c r="K1278" s="196"/>
      <c r="L1278" s="201"/>
      <c r="M1278" s="202"/>
      <c r="N1278" s="203"/>
      <c r="O1278" s="203"/>
      <c r="P1278" s="203"/>
      <c r="Q1278" s="203"/>
      <c r="R1278" s="203"/>
      <c r="S1278" s="203"/>
      <c r="T1278" s="204"/>
      <c r="AT1278" s="205" t="s">
        <v>238</v>
      </c>
      <c r="AU1278" s="205" t="s">
        <v>85</v>
      </c>
      <c r="AV1278" s="13" t="s">
        <v>82</v>
      </c>
      <c r="AW1278" s="13" t="s">
        <v>35</v>
      </c>
      <c r="AX1278" s="13" t="s">
        <v>74</v>
      </c>
      <c r="AY1278" s="205" t="s">
        <v>228</v>
      </c>
    </row>
    <row r="1279" spans="2:51" s="13" customFormat="1" ht="11.25">
      <c r="B1279" s="195"/>
      <c r="C1279" s="196"/>
      <c r="D1279" s="197" t="s">
        <v>238</v>
      </c>
      <c r="E1279" s="198" t="s">
        <v>28</v>
      </c>
      <c r="F1279" s="199" t="s">
        <v>1306</v>
      </c>
      <c r="G1279" s="196"/>
      <c r="H1279" s="198" t="s">
        <v>28</v>
      </c>
      <c r="I1279" s="200"/>
      <c r="J1279" s="196"/>
      <c r="K1279" s="196"/>
      <c r="L1279" s="201"/>
      <c r="M1279" s="202"/>
      <c r="N1279" s="203"/>
      <c r="O1279" s="203"/>
      <c r="P1279" s="203"/>
      <c r="Q1279" s="203"/>
      <c r="R1279" s="203"/>
      <c r="S1279" s="203"/>
      <c r="T1279" s="204"/>
      <c r="AT1279" s="205" t="s">
        <v>238</v>
      </c>
      <c r="AU1279" s="205" t="s">
        <v>85</v>
      </c>
      <c r="AV1279" s="13" t="s">
        <v>82</v>
      </c>
      <c r="AW1279" s="13" t="s">
        <v>35</v>
      </c>
      <c r="AX1279" s="13" t="s">
        <v>74</v>
      </c>
      <c r="AY1279" s="205" t="s">
        <v>228</v>
      </c>
    </row>
    <row r="1280" spans="2:51" s="14" customFormat="1" ht="11.25">
      <c r="B1280" s="206"/>
      <c r="C1280" s="207"/>
      <c r="D1280" s="197" t="s">
        <v>238</v>
      </c>
      <c r="E1280" s="208" t="s">
        <v>28</v>
      </c>
      <c r="F1280" s="209" t="s">
        <v>2020</v>
      </c>
      <c r="G1280" s="207"/>
      <c r="H1280" s="210">
        <v>5.2</v>
      </c>
      <c r="I1280" s="211"/>
      <c r="J1280" s="207"/>
      <c r="K1280" s="207"/>
      <c r="L1280" s="212"/>
      <c r="M1280" s="213"/>
      <c r="N1280" s="214"/>
      <c r="O1280" s="214"/>
      <c r="P1280" s="214"/>
      <c r="Q1280" s="214"/>
      <c r="R1280" s="214"/>
      <c r="S1280" s="214"/>
      <c r="T1280" s="215"/>
      <c r="AT1280" s="216" t="s">
        <v>238</v>
      </c>
      <c r="AU1280" s="216" t="s">
        <v>85</v>
      </c>
      <c r="AV1280" s="14" t="s">
        <v>85</v>
      </c>
      <c r="AW1280" s="14" t="s">
        <v>35</v>
      </c>
      <c r="AX1280" s="14" t="s">
        <v>74</v>
      </c>
      <c r="AY1280" s="216" t="s">
        <v>228</v>
      </c>
    </row>
    <row r="1281" spans="2:51" s="14" customFormat="1" ht="11.25">
      <c r="B1281" s="206"/>
      <c r="C1281" s="207"/>
      <c r="D1281" s="197" t="s">
        <v>238</v>
      </c>
      <c r="E1281" s="208" t="s">
        <v>28</v>
      </c>
      <c r="F1281" s="209" t="s">
        <v>2021</v>
      </c>
      <c r="G1281" s="207"/>
      <c r="H1281" s="210">
        <v>4.8</v>
      </c>
      <c r="I1281" s="211"/>
      <c r="J1281" s="207"/>
      <c r="K1281" s="207"/>
      <c r="L1281" s="212"/>
      <c r="M1281" s="213"/>
      <c r="N1281" s="214"/>
      <c r="O1281" s="214"/>
      <c r="P1281" s="214"/>
      <c r="Q1281" s="214"/>
      <c r="R1281" s="214"/>
      <c r="S1281" s="214"/>
      <c r="T1281" s="215"/>
      <c r="AT1281" s="216" t="s">
        <v>238</v>
      </c>
      <c r="AU1281" s="216" t="s">
        <v>85</v>
      </c>
      <c r="AV1281" s="14" t="s">
        <v>85</v>
      </c>
      <c r="AW1281" s="14" t="s">
        <v>35</v>
      </c>
      <c r="AX1281" s="14" t="s">
        <v>74</v>
      </c>
      <c r="AY1281" s="216" t="s">
        <v>228</v>
      </c>
    </row>
    <row r="1282" spans="2:51" s="15" customFormat="1" ht="11.25">
      <c r="B1282" s="217"/>
      <c r="C1282" s="218"/>
      <c r="D1282" s="197" t="s">
        <v>238</v>
      </c>
      <c r="E1282" s="219" t="s">
        <v>28</v>
      </c>
      <c r="F1282" s="220" t="s">
        <v>241</v>
      </c>
      <c r="G1282" s="218"/>
      <c r="H1282" s="221">
        <v>10</v>
      </c>
      <c r="I1282" s="222"/>
      <c r="J1282" s="218"/>
      <c r="K1282" s="218"/>
      <c r="L1282" s="223"/>
      <c r="M1282" s="224"/>
      <c r="N1282" s="225"/>
      <c r="O1282" s="225"/>
      <c r="P1282" s="225"/>
      <c r="Q1282" s="225"/>
      <c r="R1282" s="225"/>
      <c r="S1282" s="225"/>
      <c r="T1282" s="226"/>
      <c r="AT1282" s="227" t="s">
        <v>238</v>
      </c>
      <c r="AU1282" s="227" t="s">
        <v>85</v>
      </c>
      <c r="AV1282" s="15" t="s">
        <v>176</v>
      </c>
      <c r="AW1282" s="15" t="s">
        <v>35</v>
      </c>
      <c r="AX1282" s="15" t="s">
        <v>82</v>
      </c>
      <c r="AY1282" s="227" t="s">
        <v>228</v>
      </c>
    </row>
    <row r="1283" spans="1:65" s="2" customFormat="1" ht="66.75" customHeight="1">
      <c r="A1283" s="36"/>
      <c r="B1283" s="37"/>
      <c r="C1283" s="177" t="s">
        <v>1180</v>
      </c>
      <c r="D1283" s="177" t="s">
        <v>230</v>
      </c>
      <c r="E1283" s="178" t="s">
        <v>2022</v>
      </c>
      <c r="F1283" s="179" t="s">
        <v>2023</v>
      </c>
      <c r="G1283" s="180" t="s">
        <v>264</v>
      </c>
      <c r="H1283" s="181">
        <v>0.117</v>
      </c>
      <c r="I1283" s="182"/>
      <c r="J1283" s="183">
        <f>ROUND(I1283*H1283,2)</f>
        <v>0</v>
      </c>
      <c r="K1283" s="179" t="s">
        <v>234</v>
      </c>
      <c r="L1283" s="41"/>
      <c r="M1283" s="184" t="s">
        <v>28</v>
      </c>
      <c r="N1283" s="185" t="s">
        <v>45</v>
      </c>
      <c r="O1283" s="66"/>
      <c r="P1283" s="186">
        <f>O1283*H1283</f>
        <v>0</v>
      </c>
      <c r="Q1283" s="186">
        <v>0</v>
      </c>
      <c r="R1283" s="186">
        <f>Q1283*H1283</f>
        <v>0</v>
      </c>
      <c r="S1283" s="186">
        <v>0</v>
      </c>
      <c r="T1283" s="187">
        <f>S1283*H1283</f>
        <v>0</v>
      </c>
      <c r="U1283" s="36"/>
      <c r="V1283" s="36"/>
      <c r="W1283" s="36"/>
      <c r="X1283" s="36"/>
      <c r="Y1283" s="36"/>
      <c r="Z1283" s="36"/>
      <c r="AA1283" s="36"/>
      <c r="AB1283" s="36"/>
      <c r="AC1283" s="36"/>
      <c r="AD1283" s="36"/>
      <c r="AE1283" s="36"/>
      <c r="AR1283" s="188" t="s">
        <v>320</v>
      </c>
      <c r="AT1283" s="188" t="s">
        <v>230</v>
      </c>
      <c r="AU1283" s="188" t="s">
        <v>85</v>
      </c>
      <c r="AY1283" s="19" t="s">
        <v>228</v>
      </c>
      <c r="BE1283" s="189">
        <f>IF(N1283="základní",J1283,0)</f>
        <v>0</v>
      </c>
      <c r="BF1283" s="189">
        <f>IF(N1283="snížená",J1283,0)</f>
        <v>0</v>
      </c>
      <c r="BG1283" s="189">
        <f>IF(N1283="zákl. přenesená",J1283,0)</f>
        <v>0</v>
      </c>
      <c r="BH1283" s="189">
        <f>IF(N1283="sníž. přenesená",J1283,0)</f>
        <v>0</v>
      </c>
      <c r="BI1283" s="189">
        <f>IF(N1283="nulová",J1283,0)</f>
        <v>0</v>
      </c>
      <c r="BJ1283" s="19" t="s">
        <v>82</v>
      </c>
      <c r="BK1283" s="189">
        <f>ROUND(I1283*H1283,2)</f>
        <v>0</v>
      </c>
      <c r="BL1283" s="19" t="s">
        <v>320</v>
      </c>
      <c r="BM1283" s="188" t="s">
        <v>2024</v>
      </c>
    </row>
    <row r="1284" spans="1:47" s="2" customFormat="1" ht="11.25">
      <c r="A1284" s="36"/>
      <c r="B1284" s="37"/>
      <c r="C1284" s="38"/>
      <c r="D1284" s="190" t="s">
        <v>236</v>
      </c>
      <c r="E1284" s="38"/>
      <c r="F1284" s="191" t="s">
        <v>2025</v>
      </c>
      <c r="G1284" s="38"/>
      <c r="H1284" s="38"/>
      <c r="I1284" s="192"/>
      <c r="J1284" s="38"/>
      <c r="K1284" s="38"/>
      <c r="L1284" s="41"/>
      <c r="M1284" s="193"/>
      <c r="N1284" s="194"/>
      <c r="O1284" s="66"/>
      <c r="P1284" s="66"/>
      <c r="Q1284" s="66"/>
      <c r="R1284" s="66"/>
      <c r="S1284" s="66"/>
      <c r="T1284" s="67"/>
      <c r="U1284" s="36"/>
      <c r="V1284" s="36"/>
      <c r="W1284" s="36"/>
      <c r="X1284" s="36"/>
      <c r="Y1284" s="36"/>
      <c r="Z1284" s="36"/>
      <c r="AA1284" s="36"/>
      <c r="AB1284" s="36"/>
      <c r="AC1284" s="36"/>
      <c r="AD1284" s="36"/>
      <c r="AE1284" s="36"/>
      <c r="AT1284" s="19" t="s">
        <v>236</v>
      </c>
      <c r="AU1284" s="19" t="s">
        <v>85</v>
      </c>
    </row>
    <row r="1285" spans="1:65" s="2" customFormat="1" ht="62.65" customHeight="1">
      <c r="A1285" s="36"/>
      <c r="B1285" s="37"/>
      <c r="C1285" s="177" t="s">
        <v>1185</v>
      </c>
      <c r="D1285" s="177" t="s">
        <v>230</v>
      </c>
      <c r="E1285" s="178" t="s">
        <v>2026</v>
      </c>
      <c r="F1285" s="179" t="s">
        <v>2027</v>
      </c>
      <c r="G1285" s="180" t="s">
        <v>264</v>
      </c>
      <c r="H1285" s="181">
        <v>0.117</v>
      </c>
      <c r="I1285" s="182"/>
      <c r="J1285" s="183">
        <f>ROUND(I1285*H1285,2)</f>
        <v>0</v>
      </c>
      <c r="K1285" s="179" t="s">
        <v>234</v>
      </c>
      <c r="L1285" s="41"/>
      <c r="M1285" s="184" t="s">
        <v>28</v>
      </c>
      <c r="N1285" s="185" t="s">
        <v>45</v>
      </c>
      <c r="O1285" s="66"/>
      <c r="P1285" s="186">
        <f>O1285*H1285</f>
        <v>0</v>
      </c>
      <c r="Q1285" s="186">
        <v>0</v>
      </c>
      <c r="R1285" s="186">
        <f>Q1285*H1285</f>
        <v>0</v>
      </c>
      <c r="S1285" s="186">
        <v>0</v>
      </c>
      <c r="T1285" s="187">
        <f>S1285*H1285</f>
        <v>0</v>
      </c>
      <c r="U1285" s="36"/>
      <c r="V1285" s="36"/>
      <c r="W1285" s="36"/>
      <c r="X1285" s="36"/>
      <c r="Y1285" s="36"/>
      <c r="Z1285" s="36"/>
      <c r="AA1285" s="36"/>
      <c r="AB1285" s="36"/>
      <c r="AC1285" s="36"/>
      <c r="AD1285" s="36"/>
      <c r="AE1285" s="36"/>
      <c r="AR1285" s="188" t="s">
        <v>320</v>
      </c>
      <c r="AT1285" s="188" t="s">
        <v>230</v>
      </c>
      <c r="AU1285" s="188" t="s">
        <v>85</v>
      </c>
      <c r="AY1285" s="19" t="s">
        <v>228</v>
      </c>
      <c r="BE1285" s="189">
        <f>IF(N1285="základní",J1285,0)</f>
        <v>0</v>
      </c>
      <c r="BF1285" s="189">
        <f>IF(N1285="snížená",J1285,0)</f>
        <v>0</v>
      </c>
      <c r="BG1285" s="189">
        <f>IF(N1285="zákl. přenesená",J1285,0)</f>
        <v>0</v>
      </c>
      <c r="BH1285" s="189">
        <f>IF(N1285="sníž. přenesená",J1285,0)</f>
        <v>0</v>
      </c>
      <c r="BI1285" s="189">
        <f>IF(N1285="nulová",J1285,0)</f>
        <v>0</v>
      </c>
      <c r="BJ1285" s="19" t="s">
        <v>82</v>
      </c>
      <c r="BK1285" s="189">
        <f>ROUND(I1285*H1285,2)</f>
        <v>0</v>
      </c>
      <c r="BL1285" s="19" t="s">
        <v>320</v>
      </c>
      <c r="BM1285" s="188" t="s">
        <v>2028</v>
      </c>
    </row>
    <row r="1286" spans="1:47" s="2" customFormat="1" ht="11.25">
      <c r="A1286" s="36"/>
      <c r="B1286" s="37"/>
      <c r="C1286" s="38"/>
      <c r="D1286" s="190" t="s">
        <v>236</v>
      </c>
      <c r="E1286" s="38"/>
      <c r="F1286" s="191" t="s">
        <v>2029</v>
      </c>
      <c r="G1286" s="38"/>
      <c r="H1286" s="38"/>
      <c r="I1286" s="192"/>
      <c r="J1286" s="38"/>
      <c r="K1286" s="38"/>
      <c r="L1286" s="41"/>
      <c r="M1286" s="193"/>
      <c r="N1286" s="194"/>
      <c r="O1286" s="66"/>
      <c r="P1286" s="66"/>
      <c r="Q1286" s="66"/>
      <c r="R1286" s="66"/>
      <c r="S1286" s="66"/>
      <c r="T1286" s="67"/>
      <c r="U1286" s="36"/>
      <c r="V1286" s="36"/>
      <c r="W1286" s="36"/>
      <c r="X1286" s="36"/>
      <c r="Y1286" s="36"/>
      <c r="Z1286" s="36"/>
      <c r="AA1286" s="36"/>
      <c r="AB1286" s="36"/>
      <c r="AC1286" s="36"/>
      <c r="AD1286" s="36"/>
      <c r="AE1286" s="36"/>
      <c r="AT1286" s="19" t="s">
        <v>236</v>
      </c>
      <c r="AU1286" s="19" t="s">
        <v>85</v>
      </c>
    </row>
    <row r="1287" spans="2:63" s="12" customFormat="1" ht="22.9" customHeight="1">
      <c r="B1287" s="161"/>
      <c r="C1287" s="162"/>
      <c r="D1287" s="163" t="s">
        <v>73</v>
      </c>
      <c r="E1287" s="175" t="s">
        <v>950</v>
      </c>
      <c r="F1287" s="175" t="s">
        <v>951</v>
      </c>
      <c r="G1287" s="162"/>
      <c r="H1287" s="162"/>
      <c r="I1287" s="165"/>
      <c r="J1287" s="176">
        <f>BK1287</f>
        <v>0</v>
      </c>
      <c r="K1287" s="162"/>
      <c r="L1287" s="167"/>
      <c r="M1287" s="168"/>
      <c r="N1287" s="169"/>
      <c r="O1287" s="169"/>
      <c r="P1287" s="170">
        <f>SUM(P1288:P1301)</f>
        <v>0</v>
      </c>
      <c r="Q1287" s="169"/>
      <c r="R1287" s="170">
        <f>SUM(R1288:R1301)</f>
        <v>0.2451078</v>
      </c>
      <c r="S1287" s="169"/>
      <c r="T1287" s="171">
        <f>SUM(T1288:T1301)</f>
        <v>0.260035</v>
      </c>
      <c r="AR1287" s="172" t="s">
        <v>85</v>
      </c>
      <c r="AT1287" s="173" t="s">
        <v>73</v>
      </c>
      <c r="AU1287" s="173" t="s">
        <v>82</v>
      </c>
      <c r="AY1287" s="172" t="s">
        <v>228</v>
      </c>
      <c r="BK1287" s="174">
        <f>SUM(BK1288:BK1301)</f>
        <v>0</v>
      </c>
    </row>
    <row r="1288" spans="1:65" s="2" customFormat="1" ht="24.2" customHeight="1">
      <c r="A1288" s="36"/>
      <c r="B1288" s="37"/>
      <c r="C1288" s="177" t="s">
        <v>1190</v>
      </c>
      <c r="D1288" s="177" t="s">
        <v>230</v>
      </c>
      <c r="E1288" s="178" t="s">
        <v>2030</v>
      </c>
      <c r="F1288" s="179" t="s">
        <v>2031</v>
      </c>
      <c r="G1288" s="180" t="s">
        <v>510</v>
      </c>
      <c r="H1288" s="181">
        <v>198.5</v>
      </c>
      <c r="I1288" s="182"/>
      <c r="J1288" s="183">
        <f>ROUND(I1288*H1288,2)</f>
        <v>0</v>
      </c>
      <c r="K1288" s="179" t="s">
        <v>234</v>
      </c>
      <c r="L1288" s="41"/>
      <c r="M1288" s="184" t="s">
        <v>28</v>
      </c>
      <c r="N1288" s="185" t="s">
        <v>45</v>
      </c>
      <c r="O1288" s="66"/>
      <c r="P1288" s="186">
        <f>O1288*H1288</f>
        <v>0</v>
      </c>
      <c r="Q1288" s="186">
        <v>0.00039</v>
      </c>
      <c r="R1288" s="186">
        <f>Q1288*H1288</f>
        <v>0.077415</v>
      </c>
      <c r="S1288" s="186">
        <v>0.00131</v>
      </c>
      <c r="T1288" s="187">
        <f>S1288*H1288</f>
        <v>0.260035</v>
      </c>
      <c r="U1288" s="36"/>
      <c r="V1288" s="36"/>
      <c r="W1288" s="36"/>
      <c r="X1288" s="36"/>
      <c r="Y1288" s="36"/>
      <c r="Z1288" s="36"/>
      <c r="AA1288" s="36"/>
      <c r="AB1288" s="36"/>
      <c r="AC1288" s="36"/>
      <c r="AD1288" s="36"/>
      <c r="AE1288" s="36"/>
      <c r="AR1288" s="188" t="s">
        <v>320</v>
      </c>
      <c r="AT1288" s="188" t="s">
        <v>230</v>
      </c>
      <c r="AU1288" s="188" t="s">
        <v>85</v>
      </c>
      <c r="AY1288" s="19" t="s">
        <v>228</v>
      </c>
      <c r="BE1288" s="189">
        <f>IF(N1288="základní",J1288,0)</f>
        <v>0</v>
      </c>
      <c r="BF1288" s="189">
        <f>IF(N1288="snížená",J1288,0)</f>
        <v>0</v>
      </c>
      <c r="BG1288" s="189">
        <f>IF(N1288="zákl. přenesená",J1288,0)</f>
        <v>0</v>
      </c>
      <c r="BH1288" s="189">
        <f>IF(N1288="sníž. přenesená",J1288,0)</f>
        <v>0</v>
      </c>
      <c r="BI1288" s="189">
        <f>IF(N1288="nulová",J1288,0)</f>
        <v>0</v>
      </c>
      <c r="BJ1288" s="19" t="s">
        <v>82</v>
      </c>
      <c r="BK1288" s="189">
        <f>ROUND(I1288*H1288,2)</f>
        <v>0</v>
      </c>
      <c r="BL1288" s="19" t="s">
        <v>320</v>
      </c>
      <c r="BM1288" s="188" t="s">
        <v>2032</v>
      </c>
    </row>
    <row r="1289" spans="1:47" s="2" customFormat="1" ht="11.25">
      <c r="A1289" s="36"/>
      <c r="B1289" s="37"/>
      <c r="C1289" s="38"/>
      <c r="D1289" s="190" t="s">
        <v>236</v>
      </c>
      <c r="E1289" s="38"/>
      <c r="F1289" s="191" t="s">
        <v>2033</v>
      </c>
      <c r="G1289" s="38"/>
      <c r="H1289" s="38"/>
      <c r="I1289" s="192"/>
      <c r="J1289" s="38"/>
      <c r="K1289" s="38"/>
      <c r="L1289" s="41"/>
      <c r="M1289" s="193"/>
      <c r="N1289" s="194"/>
      <c r="O1289" s="66"/>
      <c r="P1289" s="66"/>
      <c r="Q1289" s="66"/>
      <c r="R1289" s="66"/>
      <c r="S1289" s="66"/>
      <c r="T1289" s="67"/>
      <c r="U1289" s="36"/>
      <c r="V1289" s="36"/>
      <c r="W1289" s="36"/>
      <c r="X1289" s="36"/>
      <c r="Y1289" s="36"/>
      <c r="Z1289" s="36"/>
      <c r="AA1289" s="36"/>
      <c r="AB1289" s="36"/>
      <c r="AC1289" s="36"/>
      <c r="AD1289" s="36"/>
      <c r="AE1289" s="36"/>
      <c r="AT1289" s="19" t="s">
        <v>236</v>
      </c>
      <c r="AU1289" s="19" t="s">
        <v>85</v>
      </c>
    </row>
    <row r="1290" spans="2:51" s="13" customFormat="1" ht="11.25">
      <c r="B1290" s="195"/>
      <c r="C1290" s="196"/>
      <c r="D1290" s="197" t="s">
        <v>238</v>
      </c>
      <c r="E1290" s="198" t="s">
        <v>28</v>
      </c>
      <c r="F1290" s="199" t="s">
        <v>1227</v>
      </c>
      <c r="G1290" s="196"/>
      <c r="H1290" s="198" t="s">
        <v>28</v>
      </c>
      <c r="I1290" s="200"/>
      <c r="J1290" s="196"/>
      <c r="K1290" s="196"/>
      <c r="L1290" s="201"/>
      <c r="M1290" s="202"/>
      <c r="N1290" s="203"/>
      <c r="O1290" s="203"/>
      <c r="P1290" s="203"/>
      <c r="Q1290" s="203"/>
      <c r="R1290" s="203"/>
      <c r="S1290" s="203"/>
      <c r="T1290" s="204"/>
      <c r="AT1290" s="205" t="s">
        <v>238</v>
      </c>
      <c r="AU1290" s="205" t="s">
        <v>85</v>
      </c>
      <c r="AV1290" s="13" t="s">
        <v>82</v>
      </c>
      <c r="AW1290" s="13" t="s">
        <v>35</v>
      </c>
      <c r="AX1290" s="13" t="s">
        <v>74</v>
      </c>
      <c r="AY1290" s="205" t="s">
        <v>228</v>
      </c>
    </row>
    <row r="1291" spans="2:51" s="13" customFormat="1" ht="11.25">
      <c r="B1291" s="195"/>
      <c r="C1291" s="196"/>
      <c r="D1291" s="197" t="s">
        <v>238</v>
      </c>
      <c r="E1291" s="198" t="s">
        <v>28</v>
      </c>
      <c r="F1291" s="199" t="s">
        <v>1300</v>
      </c>
      <c r="G1291" s="196"/>
      <c r="H1291" s="198" t="s">
        <v>28</v>
      </c>
      <c r="I1291" s="200"/>
      <c r="J1291" s="196"/>
      <c r="K1291" s="196"/>
      <c r="L1291" s="201"/>
      <c r="M1291" s="202"/>
      <c r="N1291" s="203"/>
      <c r="O1291" s="203"/>
      <c r="P1291" s="203"/>
      <c r="Q1291" s="203"/>
      <c r="R1291" s="203"/>
      <c r="S1291" s="203"/>
      <c r="T1291" s="204"/>
      <c r="AT1291" s="205" t="s">
        <v>238</v>
      </c>
      <c r="AU1291" s="205" t="s">
        <v>85</v>
      </c>
      <c r="AV1291" s="13" t="s">
        <v>82</v>
      </c>
      <c r="AW1291" s="13" t="s">
        <v>35</v>
      </c>
      <c r="AX1291" s="13" t="s">
        <v>74</v>
      </c>
      <c r="AY1291" s="205" t="s">
        <v>228</v>
      </c>
    </row>
    <row r="1292" spans="2:51" s="14" customFormat="1" ht="11.25">
      <c r="B1292" s="206"/>
      <c r="C1292" s="207"/>
      <c r="D1292" s="197" t="s">
        <v>238</v>
      </c>
      <c r="E1292" s="208" t="s">
        <v>28</v>
      </c>
      <c r="F1292" s="209" t="s">
        <v>2034</v>
      </c>
      <c r="G1292" s="207"/>
      <c r="H1292" s="210">
        <v>186</v>
      </c>
      <c r="I1292" s="211"/>
      <c r="J1292" s="207"/>
      <c r="K1292" s="207"/>
      <c r="L1292" s="212"/>
      <c r="M1292" s="213"/>
      <c r="N1292" s="214"/>
      <c r="O1292" s="214"/>
      <c r="P1292" s="214"/>
      <c r="Q1292" s="214"/>
      <c r="R1292" s="214"/>
      <c r="S1292" s="214"/>
      <c r="T1292" s="215"/>
      <c r="AT1292" s="216" t="s">
        <v>238</v>
      </c>
      <c r="AU1292" s="216" t="s">
        <v>85</v>
      </c>
      <c r="AV1292" s="14" t="s">
        <v>85</v>
      </c>
      <c r="AW1292" s="14" t="s">
        <v>35</v>
      </c>
      <c r="AX1292" s="14" t="s">
        <v>74</v>
      </c>
      <c r="AY1292" s="216" t="s">
        <v>228</v>
      </c>
    </row>
    <row r="1293" spans="2:51" s="13" customFormat="1" ht="11.25">
      <c r="B1293" s="195"/>
      <c r="C1293" s="196"/>
      <c r="D1293" s="197" t="s">
        <v>238</v>
      </c>
      <c r="E1293" s="198" t="s">
        <v>28</v>
      </c>
      <c r="F1293" s="199" t="s">
        <v>1304</v>
      </c>
      <c r="G1293" s="196"/>
      <c r="H1293" s="198" t="s">
        <v>28</v>
      </c>
      <c r="I1293" s="200"/>
      <c r="J1293" s="196"/>
      <c r="K1293" s="196"/>
      <c r="L1293" s="201"/>
      <c r="M1293" s="202"/>
      <c r="N1293" s="203"/>
      <c r="O1293" s="203"/>
      <c r="P1293" s="203"/>
      <c r="Q1293" s="203"/>
      <c r="R1293" s="203"/>
      <c r="S1293" s="203"/>
      <c r="T1293" s="204"/>
      <c r="AT1293" s="205" t="s">
        <v>238</v>
      </c>
      <c r="AU1293" s="205" t="s">
        <v>85</v>
      </c>
      <c r="AV1293" s="13" t="s">
        <v>82</v>
      </c>
      <c r="AW1293" s="13" t="s">
        <v>35</v>
      </c>
      <c r="AX1293" s="13" t="s">
        <v>74</v>
      </c>
      <c r="AY1293" s="205" t="s">
        <v>228</v>
      </c>
    </row>
    <row r="1294" spans="2:51" s="14" customFormat="1" ht="11.25">
      <c r="B1294" s="206"/>
      <c r="C1294" s="207"/>
      <c r="D1294" s="197" t="s">
        <v>238</v>
      </c>
      <c r="E1294" s="208" t="s">
        <v>28</v>
      </c>
      <c r="F1294" s="209" t="s">
        <v>2035</v>
      </c>
      <c r="G1294" s="207"/>
      <c r="H1294" s="210">
        <v>12.5</v>
      </c>
      <c r="I1294" s="211"/>
      <c r="J1294" s="207"/>
      <c r="K1294" s="207"/>
      <c r="L1294" s="212"/>
      <c r="M1294" s="213"/>
      <c r="N1294" s="214"/>
      <c r="O1294" s="214"/>
      <c r="P1294" s="214"/>
      <c r="Q1294" s="214"/>
      <c r="R1294" s="214"/>
      <c r="S1294" s="214"/>
      <c r="T1294" s="215"/>
      <c r="AT1294" s="216" t="s">
        <v>238</v>
      </c>
      <c r="AU1294" s="216" t="s">
        <v>85</v>
      </c>
      <c r="AV1294" s="14" t="s">
        <v>85</v>
      </c>
      <c r="AW1294" s="14" t="s">
        <v>35</v>
      </c>
      <c r="AX1294" s="14" t="s">
        <v>74</v>
      </c>
      <c r="AY1294" s="216" t="s">
        <v>228</v>
      </c>
    </row>
    <row r="1295" spans="2:51" s="15" customFormat="1" ht="11.25">
      <c r="B1295" s="217"/>
      <c r="C1295" s="218"/>
      <c r="D1295" s="197" t="s">
        <v>238</v>
      </c>
      <c r="E1295" s="219" t="s">
        <v>160</v>
      </c>
      <c r="F1295" s="220" t="s">
        <v>241</v>
      </c>
      <c r="G1295" s="218"/>
      <c r="H1295" s="221">
        <v>198.5</v>
      </c>
      <c r="I1295" s="222"/>
      <c r="J1295" s="218"/>
      <c r="K1295" s="218"/>
      <c r="L1295" s="223"/>
      <c r="M1295" s="224"/>
      <c r="N1295" s="225"/>
      <c r="O1295" s="225"/>
      <c r="P1295" s="225"/>
      <c r="Q1295" s="225"/>
      <c r="R1295" s="225"/>
      <c r="S1295" s="225"/>
      <c r="T1295" s="226"/>
      <c r="AT1295" s="227" t="s">
        <v>238</v>
      </c>
      <c r="AU1295" s="227" t="s">
        <v>85</v>
      </c>
      <c r="AV1295" s="15" t="s">
        <v>176</v>
      </c>
      <c r="AW1295" s="15" t="s">
        <v>35</v>
      </c>
      <c r="AX1295" s="15" t="s">
        <v>82</v>
      </c>
      <c r="AY1295" s="227" t="s">
        <v>228</v>
      </c>
    </row>
    <row r="1296" spans="1:65" s="2" customFormat="1" ht="37.9" customHeight="1">
      <c r="A1296" s="36"/>
      <c r="B1296" s="37"/>
      <c r="C1296" s="228" t="s">
        <v>2036</v>
      </c>
      <c r="D1296" s="228" t="s">
        <v>395</v>
      </c>
      <c r="E1296" s="229" t="s">
        <v>2037</v>
      </c>
      <c r="F1296" s="230" t="s">
        <v>2038</v>
      </c>
      <c r="G1296" s="231" t="s">
        <v>275</v>
      </c>
      <c r="H1296" s="232">
        <v>8.734</v>
      </c>
      <c r="I1296" s="233"/>
      <c r="J1296" s="234">
        <f>ROUND(I1296*H1296,2)</f>
        <v>0</v>
      </c>
      <c r="K1296" s="230" t="s">
        <v>28</v>
      </c>
      <c r="L1296" s="235"/>
      <c r="M1296" s="236" t="s">
        <v>28</v>
      </c>
      <c r="N1296" s="237" t="s">
        <v>45</v>
      </c>
      <c r="O1296" s="66"/>
      <c r="P1296" s="186">
        <f>O1296*H1296</f>
        <v>0</v>
      </c>
      <c r="Q1296" s="186">
        <v>0.0192</v>
      </c>
      <c r="R1296" s="186">
        <f>Q1296*H1296</f>
        <v>0.16769279999999998</v>
      </c>
      <c r="S1296" s="186">
        <v>0</v>
      </c>
      <c r="T1296" s="187">
        <f>S1296*H1296</f>
        <v>0</v>
      </c>
      <c r="U1296" s="36"/>
      <c r="V1296" s="36"/>
      <c r="W1296" s="36"/>
      <c r="X1296" s="36"/>
      <c r="Y1296" s="36"/>
      <c r="Z1296" s="36"/>
      <c r="AA1296" s="36"/>
      <c r="AB1296" s="36"/>
      <c r="AC1296" s="36"/>
      <c r="AD1296" s="36"/>
      <c r="AE1296" s="36"/>
      <c r="AR1296" s="188" t="s">
        <v>420</v>
      </c>
      <c r="AT1296" s="188" t="s">
        <v>395</v>
      </c>
      <c r="AU1296" s="188" t="s">
        <v>85</v>
      </c>
      <c r="AY1296" s="19" t="s">
        <v>228</v>
      </c>
      <c r="BE1296" s="189">
        <f>IF(N1296="základní",J1296,0)</f>
        <v>0</v>
      </c>
      <c r="BF1296" s="189">
        <f>IF(N1296="snížená",J1296,0)</f>
        <v>0</v>
      </c>
      <c r="BG1296" s="189">
        <f>IF(N1296="zákl. přenesená",J1296,0)</f>
        <v>0</v>
      </c>
      <c r="BH1296" s="189">
        <f>IF(N1296="sníž. přenesená",J1296,0)</f>
        <v>0</v>
      </c>
      <c r="BI1296" s="189">
        <f>IF(N1296="nulová",J1296,0)</f>
        <v>0</v>
      </c>
      <c r="BJ1296" s="19" t="s">
        <v>82</v>
      </c>
      <c r="BK1296" s="189">
        <f>ROUND(I1296*H1296,2)</f>
        <v>0</v>
      </c>
      <c r="BL1296" s="19" t="s">
        <v>320</v>
      </c>
      <c r="BM1296" s="188" t="s">
        <v>2039</v>
      </c>
    </row>
    <row r="1297" spans="2:51" s="14" customFormat="1" ht="11.25">
      <c r="B1297" s="206"/>
      <c r="C1297" s="207"/>
      <c r="D1297" s="197" t="s">
        <v>238</v>
      </c>
      <c r="E1297" s="208" t="s">
        <v>28</v>
      </c>
      <c r="F1297" s="209" t="s">
        <v>2040</v>
      </c>
      <c r="G1297" s="207"/>
      <c r="H1297" s="210">
        <v>8.734</v>
      </c>
      <c r="I1297" s="211"/>
      <c r="J1297" s="207"/>
      <c r="K1297" s="207"/>
      <c r="L1297" s="212"/>
      <c r="M1297" s="213"/>
      <c r="N1297" s="214"/>
      <c r="O1297" s="214"/>
      <c r="P1297" s="214"/>
      <c r="Q1297" s="214"/>
      <c r="R1297" s="214"/>
      <c r="S1297" s="214"/>
      <c r="T1297" s="215"/>
      <c r="AT1297" s="216" t="s">
        <v>238</v>
      </c>
      <c r="AU1297" s="216" t="s">
        <v>85</v>
      </c>
      <c r="AV1297" s="14" t="s">
        <v>85</v>
      </c>
      <c r="AW1297" s="14" t="s">
        <v>35</v>
      </c>
      <c r="AX1297" s="14" t="s">
        <v>82</v>
      </c>
      <c r="AY1297" s="216" t="s">
        <v>228</v>
      </c>
    </row>
    <row r="1298" spans="1:65" s="2" customFormat="1" ht="49.15" customHeight="1">
      <c r="A1298" s="36"/>
      <c r="B1298" s="37"/>
      <c r="C1298" s="177" t="s">
        <v>2041</v>
      </c>
      <c r="D1298" s="177" t="s">
        <v>230</v>
      </c>
      <c r="E1298" s="178" t="s">
        <v>2042</v>
      </c>
      <c r="F1298" s="179" t="s">
        <v>2043</v>
      </c>
      <c r="G1298" s="180" t="s">
        <v>264</v>
      </c>
      <c r="H1298" s="181">
        <v>0.245</v>
      </c>
      <c r="I1298" s="182"/>
      <c r="J1298" s="183">
        <f>ROUND(I1298*H1298,2)</f>
        <v>0</v>
      </c>
      <c r="K1298" s="179" t="s">
        <v>234</v>
      </c>
      <c r="L1298" s="41"/>
      <c r="M1298" s="184" t="s">
        <v>28</v>
      </c>
      <c r="N1298" s="185" t="s">
        <v>45</v>
      </c>
      <c r="O1298" s="66"/>
      <c r="P1298" s="186">
        <f>O1298*H1298</f>
        <v>0</v>
      </c>
      <c r="Q1298" s="186">
        <v>0</v>
      </c>
      <c r="R1298" s="186">
        <f>Q1298*H1298</f>
        <v>0</v>
      </c>
      <c r="S1298" s="186">
        <v>0</v>
      </c>
      <c r="T1298" s="187">
        <f>S1298*H1298</f>
        <v>0</v>
      </c>
      <c r="U1298" s="36"/>
      <c r="V1298" s="36"/>
      <c r="W1298" s="36"/>
      <c r="X1298" s="36"/>
      <c r="Y1298" s="36"/>
      <c r="Z1298" s="36"/>
      <c r="AA1298" s="36"/>
      <c r="AB1298" s="36"/>
      <c r="AC1298" s="36"/>
      <c r="AD1298" s="36"/>
      <c r="AE1298" s="36"/>
      <c r="AR1298" s="188" t="s">
        <v>320</v>
      </c>
      <c r="AT1298" s="188" t="s">
        <v>230</v>
      </c>
      <c r="AU1298" s="188" t="s">
        <v>85</v>
      </c>
      <c r="AY1298" s="19" t="s">
        <v>228</v>
      </c>
      <c r="BE1298" s="189">
        <f>IF(N1298="základní",J1298,0)</f>
        <v>0</v>
      </c>
      <c r="BF1298" s="189">
        <f>IF(N1298="snížená",J1298,0)</f>
        <v>0</v>
      </c>
      <c r="BG1298" s="189">
        <f>IF(N1298="zákl. přenesená",J1298,0)</f>
        <v>0</v>
      </c>
      <c r="BH1298" s="189">
        <f>IF(N1298="sníž. přenesená",J1298,0)</f>
        <v>0</v>
      </c>
      <c r="BI1298" s="189">
        <f>IF(N1298="nulová",J1298,0)</f>
        <v>0</v>
      </c>
      <c r="BJ1298" s="19" t="s">
        <v>82</v>
      </c>
      <c r="BK1298" s="189">
        <f>ROUND(I1298*H1298,2)</f>
        <v>0</v>
      </c>
      <c r="BL1298" s="19" t="s">
        <v>320</v>
      </c>
      <c r="BM1298" s="188" t="s">
        <v>2044</v>
      </c>
    </row>
    <row r="1299" spans="1:47" s="2" customFormat="1" ht="11.25">
      <c r="A1299" s="36"/>
      <c r="B1299" s="37"/>
      <c r="C1299" s="38"/>
      <c r="D1299" s="190" t="s">
        <v>236</v>
      </c>
      <c r="E1299" s="38"/>
      <c r="F1299" s="191" t="s">
        <v>2045</v>
      </c>
      <c r="G1299" s="38"/>
      <c r="H1299" s="38"/>
      <c r="I1299" s="192"/>
      <c r="J1299" s="38"/>
      <c r="K1299" s="38"/>
      <c r="L1299" s="41"/>
      <c r="M1299" s="193"/>
      <c r="N1299" s="194"/>
      <c r="O1299" s="66"/>
      <c r="P1299" s="66"/>
      <c r="Q1299" s="66"/>
      <c r="R1299" s="66"/>
      <c r="S1299" s="66"/>
      <c r="T1299" s="67"/>
      <c r="U1299" s="36"/>
      <c r="V1299" s="36"/>
      <c r="W1299" s="36"/>
      <c r="X1299" s="36"/>
      <c r="Y1299" s="36"/>
      <c r="Z1299" s="36"/>
      <c r="AA1299" s="36"/>
      <c r="AB1299" s="36"/>
      <c r="AC1299" s="36"/>
      <c r="AD1299" s="36"/>
      <c r="AE1299" s="36"/>
      <c r="AT1299" s="19" t="s">
        <v>236</v>
      </c>
      <c r="AU1299" s="19" t="s">
        <v>85</v>
      </c>
    </row>
    <row r="1300" spans="1:65" s="2" customFormat="1" ht="49.15" customHeight="1">
      <c r="A1300" s="36"/>
      <c r="B1300" s="37"/>
      <c r="C1300" s="177" t="s">
        <v>2046</v>
      </c>
      <c r="D1300" s="177" t="s">
        <v>230</v>
      </c>
      <c r="E1300" s="178" t="s">
        <v>1029</v>
      </c>
      <c r="F1300" s="179" t="s">
        <v>1030</v>
      </c>
      <c r="G1300" s="180" t="s">
        <v>264</v>
      </c>
      <c r="H1300" s="181">
        <v>0.245</v>
      </c>
      <c r="I1300" s="182"/>
      <c r="J1300" s="183">
        <f>ROUND(I1300*H1300,2)</f>
        <v>0</v>
      </c>
      <c r="K1300" s="179" t="s">
        <v>234</v>
      </c>
      <c r="L1300" s="41"/>
      <c r="M1300" s="184" t="s">
        <v>28</v>
      </c>
      <c r="N1300" s="185" t="s">
        <v>45</v>
      </c>
      <c r="O1300" s="66"/>
      <c r="P1300" s="186">
        <f>O1300*H1300</f>
        <v>0</v>
      </c>
      <c r="Q1300" s="186">
        <v>0</v>
      </c>
      <c r="R1300" s="186">
        <f>Q1300*H1300</f>
        <v>0</v>
      </c>
      <c r="S1300" s="186">
        <v>0</v>
      </c>
      <c r="T1300" s="187">
        <f>S1300*H1300</f>
        <v>0</v>
      </c>
      <c r="U1300" s="36"/>
      <c r="V1300" s="36"/>
      <c r="W1300" s="36"/>
      <c r="X1300" s="36"/>
      <c r="Y1300" s="36"/>
      <c r="Z1300" s="36"/>
      <c r="AA1300" s="36"/>
      <c r="AB1300" s="36"/>
      <c r="AC1300" s="36"/>
      <c r="AD1300" s="36"/>
      <c r="AE1300" s="36"/>
      <c r="AR1300" s="188" t="s">
        <v>320</v>
      </c>
      <c r="AT1300" s="188" t="s">
        <v>230</v>
      </c>
      <c r="AU1300" s="188" t="s">
        <v>85</v>
      </c>
      <c r="AY1300" s="19" t="s">
        <v>228</v>
      </c>
      <c r="BE1300" s="189">
        <f>IF(N1300="základní",J1300,0)</f>
        <v>0</v>
      </c>
      <c r="BF1300" s="189">
        <f>IF(N1300="snížená",J1300,0)</f>
        <v>0</v>
      </c>
      <c r="BG1300" s="189">
        <f>IF(N1300="zákl. přenesená",J1300,0)</f>
        <v>0</v>
      </c>
      <c r="BH1300" s="189">
        <f>IF(N1300="sníž. přenesená",J1300,0)</f>
        <v>0</v>
      </c>
      <c r="BI1300" s="189">
        <f>IF(N1300="nulová",J1300,0)</f>
        <v>0</v>
      </c>
      <c r="BJ1300" s="19" t="s">
        <v>82</v>
      </c>
      <c r="BK1300" s="189">
        <f>ROUND(I1300*H1300,2)</f>
        <v>0</v>
      </c>
      <c r="BL1300" s="19" t="s">
        <v>320</v>
      </c>
      <c r="BM1300" s="188" t="s">
        <v>2047</v>
      </c>
    </row>
    <row r="1301" spans="1:47" s="2" customFormat="1" ht="11.25">
      <c r="A1301" s="36"/>
      <c r="B1301" s="37"/>
      <c r="C1301" s="38"/>
      <c r="D1301" s="190" t="s">
        <v>236</v>
      </c>
      <c r="E1301" s="38"/>
      <c r="F1301" s="191" t="s">
        <v>1032</v>
      </c>
      <c r="G1301" s="38"/>
      <c r="H1301" s="38"/>
      <c r="I1301" s="192"/>
      <c r="J1301" s="38"/>
      <c r="K1301" s="38"/>
      <c r="L1301" s="41"/>
      <c r="M1301" s="193"/>
      <c r="N1301" s="194"/>
      <c r="O1301" s="66"/>
      <c r="P1301" s="66"/>
      <c r="Q1301" s="66"/>
      <c r="R1301" s="66"/>
      <c r="S1301" s="66"/>
      <c r="T1301" s="67"/>
      <c r="U1301" s="36"/>
      <c r="V1301" s="36"/>
      <c r="W1301" s="36"/>
      <c r="X1301" s="36"/>
      <c r="Y1301" s="36"/>
      <c r="Z1301" s="36"/>
      <c r="AA1301" s="36"/>
      <c r="AB1301" s="36"/>
      <c r="AC1301" s="36"/>
      <c r="AD1301" s="36"/>
      <c r="AE1301" s="36"/>
      <c r="AT1301" s="19" t="s">
        <v>236</v>
      </c>
      <c r="AU1301" s="19" t="s">
        <v>85</v>
      </c>
    </row>
    <row r="1302" spans="2:63" s="12" customFormat="1" ht="22.9" customHeight="1">
      <c r="B1302" s="161"/>
      <c r="C1302" s="162"/>
      <c r="D1302" s="163" t="s">
        <v>73</v>
      </c>
      <c r="E1302" s="175" t="s">
        <v>2048</v>
      </c>
      <c r="F1302" s="175" t="s">
        <v>2049</v>
      </c>
      <c r="G1302" s="162"/>
      <c r="H1302" s="162"/>
      <c r="I1302" s="165"/>
      <c r="J1302" s="176">
        <f>BK1302</f>
        <v>0</v>
      </c>
      <c r="K1302" s="162"/>
      <c r="L1302" s="167"/>
      <c r="M1302" s="168"/>
      <c r="N1302" s="169"/>
      <c r="O1302" s="169"/>
      <c r="P1302" s="170">
        <f>SUM(P1303:P1333)</f>
        <v>0</v>
      </c>
      <c r="Q1302" s="169"/>
      <c r="R1302" s="170">
        <f>SUM(R1303:R1333)</f>
        <v>0.009842300000000002</v>
      </c>
      <c r="S1302" s="169"/>
      <c r="T1302" s="171">
        <f>SUM(T1303:T1333)</f>
        <v>0.008048999999999999</v>
      </c>
      <c r="AR1302" s="172" t="s">
        <v>85</v>
      </c>
      <c r="AT1302" s="173" t="s">
        <v>73</v>
      </c>
      <c r="AU1302" s="173" t="s">
        <v>82</v>
      </c>
      <c r="AY1302" s="172" t="s">
        <v>228</v>
      </c>
      <c r="BK1302" s="174">
        <f>SUM(BK1303:BK1333)</f>
        <v>0</v>
      </c>
    </row>
    <row r="1303" spans="1:65" s="2" customFormat="1" ht="16.5" customHeight="1">
      <c r="A1303" s="36"/>
      <c r="B1303" s="37"/>
      <c r="C1303" s="177" t="s">
        <v>2050</v>
      </c>
      <c r="D1303" s="177" t="s">
        <v>230</v>
      </c>
      <c r="E1303" s="178" t="s">
        <v>2051</v>
      </c>
      <c r="F1303" s="179" t="s">
        <v>2052</v>
      </c>
      <c r="G1303" s="180" t="s">
        <v>275</v>
      </c>
      <c r="H1303" s="181">
        <v>2.683</v>
      </c>
      <c r="I1303" s="182"/>
      <c r="J1303" s="183">
        <f>ROUND(I1303*H1303,2)</f>
        <v>0</v>
      </c>
      <c r="K1303" s="179" t="s">
        <v>234</v>
      </c>
      <c r="L1303" s="41"/>
      <c r="M1303" s="184" t="s">
        <v>28</v>
      </c>
      <c r="N1303" s="185" t="s">
        <v>45</v>
      </c>
      <c r="O1303" s="66"/>
      <c r="P1303" s="186">
        <f>O1303*H1303</f>
        <v>0</v>
      </c>
      <c r="Q1303" s="186">
        <v>0</v>
      </c>
      <c r="R1303" s="186">
        <f>Q1303*H1303</f>
        <v>0</v>
      </c>
      <c r="S1303" s="186">
        <v>0</v>
      </c>
      <c r="T1303" s="187">
        <f>S1303*H1303</f>
        <v>0</v>
      </c>
      <c r="U1303" s="36"/>
      <c r="V1303" s="36"/>
      <c r="W1303" s="36"/>
      <c r="X1303" s="36"/>
      <c r="Y1303" s="36"/>
      <c r="Z1303" s="36"/>
      <c r="AA1303" s="36"/>
      <c r="AB1303" s="36"/>
      <c r="AC1303" s="36"/>
      <c r="AD1303" s="36"/>
      <c r="AE1303" s="36"/>
      <c r="AR1303" s="188" t="s">
        <v>320</v>
      </c>
      <c r="AT1303" s="188" t="s">
        <v>230</v>
      </c>
      <c r="AU1303" s="188" t="s">
        <v>85</v>
      </c>
      <c r="AY1303" s="19" t="s">
        <v>228</v>
      </c>
      <c r="BE1303" s="189">
        <f>IF(N1303="základní",J1303,0)</f>
        <v>0</v>
      </c>
      <c r="BF1303" s="189">
        <f>IF(N1303="snížená",J1303,0)</f>
        <v>0</v>
      </c>
      <c r="BG1303" s="189">
        <f>IF(N1303="zákl. přenesená",J1303,0)</f>
        <v>0</v>
      </c>
      <c r="BH1303" s="189">
        <f>IF(N1303="sníž. přenesená",J1303,0)</f>
        <v>0</v>
      </c>
      <c r="BI1303" s="189">
        <f>IF(N1303="nulová",J1303,0)</f>
        <v>0</v>
      </c>
      <c r="BJ1303" s="19" t="s">
        <v>82</v>
      </c>
      <c r="BK1303" s="189">
        <f>ROUND(I1303*H1303,2)</f>
        <v>0</v>
      </c>
      <c r="BL1303" s="19" t="s">
        <v>320</v>
      </c>
      <c r="BM1303" s="188" t="s">
        <v>2053</v>
      </c>
    </row>
    <row r="1304" spans="1:47" s="2" customFormat="1" ht="11.25">
      <c r="A1304" s="36"/>
      <c r="B1304" s="37"/>
      <c r="C1304" s="38"/>
      <c r="D1304" s="190" t="s">
        <v>236</v>
      </c>
      <c r="E1304" s="38"/>
      <c r="F1304" s="191" t="s">
        <v>2054</v>
      </c>
      <c r="G1304" s="38"/>
      <c r="H1304" s="38"/>
      <c r="I1304" s="192"/>
      <c r="J1304" s="38"/>
      <c r="K1304" s="38"/>
      <c r="L1304" s="41"/>
      <c r="M1304" s="193"/>
      <c r="N1304" s="194"/>
      <c r="O1304" s="66"/>
      <c r="P1304" s="66"/>
      <c r="Q1304" s="66"/>
      <c r="R1304" s="66"/>
      <c r="S1304" s="66"/>
      <c r="T1304" s="67"/>
      <c r="U1304" s="36"/>
      <c r="V1304" s="36"/>
      <c r="W1304" s="36"/>
      <c r="X1304" s="36"/>
      <c r="Y1304" s="36"/>
      <c r="Z1304" s="36"/>
      <c r="AA1304" s="36"/>
      <c r="AB1304" s="36"/>
      <c r="AC1304" s="36"/>
      <c r="AD1304" s="36"/>
      <c r="AE1304" s="36"/>
      <c r="AT1304" s="19" t="s">
        <v>236</v>
      </c>
      <c r="AU1304" s="19" t="s">
        <v>85</v>
      </c>
    </row>
    <row r="1305" spans="2:51" s="14" customFormat="1" ht="11.25">
      <c r="B1305" s="206"/>
      <c r="C1305" s="207"/>
      <c r="D1305" s="197" t="s">
        <v>238</v>
      </c>
      <c r="E1305" s="208" t="s">
        <v>28</v>
      </c>
      <c r="F1305" s="209" t="s">
        <v>1211</v>
      </c>
      <c r="G1305" s="207"/>
      <c r="H1305" s="210">
        <v>2.683</v>
      </c>
      <c r="I1305" s="211"/>
      <c r="J1305" s="207"/>
      <c r="K1305" s="207"/>
      <c r="L1305" s="212"/>
      <c r="M1305" s="213"/>
      <c r="N1305" s="214"/>
      <c r="O1305" s="214"/>
      <c r="P1305" s="214"/>
      <c r="Q1305" s="214"/>
      <c r="R1305" s="214"/>
      <c r="S1305" s="214"/>
      <c r="T1305" s="215"/>
      <c r="AT1305" s="216" t="s">
        <v>238</v>
      </c>
      <c r="AU1305" s="216" t="s">
        <v>85</v>
      </c>
      <c r="AV1305" s="14" t="s">
        <v>85</v>
      </c>
      <c r="AW1305" s="14" t="s">
        <v>35</v>
      </c>
      <c r="AX1305" s="14" t="s">
        <v>82</v>
      </c>
      <c r="AY1305" s="216" t="s">
        <v>228</v>
      </c>
    </row>
    <row r="1306" spans="1:65" s="2" customFormat="1" ht="16.5" customHeight="1">
      <c r="A1306" s="36"/>
      <c r="B1306" s="37"/>
      <c r="C1306" s="177" t="s">
        <v>2055</v>
      </c>
      <c r="D1306" s="177" t="s">
        <v>230</v>
      </c>
      <c r="E1306" s="178" t="s">
        <v>2056</v>
      </c>
      <c r="F1306" s="179" t="s">
        <v>2057</v>
      </c>
      <c r="G1306" s="180" t="s">
        <v>275</v>
      </c>
      <c r="H1306" s="181">
        <v>2.683</v>
      </c>
      <c r="I1306" s="182"/>
      <c r="J1306" s="183">
        <f>ROUND(I1306*H1306,2)</f>
        <v>0</v>
      </c>
      <c r="K1306" s="179" t="s">
        <v>234</v>
      </c>
      <c r="L1306" s="41"/>
      <c r="M1306" s="184" t="s">
        <v>28</v>
      </c>
      <c r="N1306" s="185" t="s">
        <v>45</v>
      </c>
      <c r="O1306" s="66"/>
      <c r="P1306" s="186">
        <f>O1306*H1306</f>
        <v>0</v>
      </c>
      <c r="Q1306" s="186">
        <v>0.0002</v>
      </c>
      <c r="R1306" s="186">
        <f>Q1306*H1306</f>
        <v>0.0005366</v>
      </c>
      <c r="S1306" s="186">
        <v>0</v>
      </c>
      <c r="T1306" s="187">
        <f>S1306*H1306</f>
        <v>0</v>
      </c>
      <c r="U1306" s="36"/>
      <c r="V1306" s="36"/>
      <c r="W1306" s="36"/>
      <c r="X1306" s="36"/>
      <c r="Y1306" s="36"/>
      <c r="Z1306" s="36"/>
      <c r="AA1306" s="36"/>
      <c r="AB1306" s="36"/>
      <c r="AC1306" s="36"/>
      <c r="AD1306" s="36"/>
      <c r="AE1306" s="36"/>
      <c r="AR1306" s="188" t="s">
        <v>320</v>
      </c>
      <c r="AT1306" s="188" t="s">
        <v>230</v>
      </c>
      <c r="AU1306" s="188" t="s">
        <v>85</v>
      </c>
      <c r="AY1306" s="19" t="s">
        <v>228</v>
      </c>
      <c r="BE1306" s="189">
        <f>IF(N1306="základní",J1306,0)</f>
        <v>0</v>
      </c>
      <c r="BF1306" s="189">
        <f>IF(N1306="snížená",J1306,0)</f>
        <v>0</v>
      </c>
      <c r="BG1306" s="189">
        <f>IF(N1306="zákl. přenesená",J1306,0)</f>
        <v>0</v>
      </c>
      <c r="BH1306" s="189">
        <f>IF(N1306="sníž. přenesená",J1306,0)</f>
        <v>0</v>
      </c>
      <c r="BI1306" s="189">
        <f>IF(N1306="nulová",J1306,0)</f>
        <v>0</v>
      </c>
      <c r="BJ1306" s="19" t="s">
        <v>82</v>
      </c>
      <c r="BK1306" s="189">
        <f>ROUND(I1306*H1306,2)</f>
        <v>0</v>
      </c>
      <c r="BL1306" s="19" t="s">
        <v>320</v>
      </c>
      <c r="BM1306" s="188" t="s">
        <v>2058</v>
      </c>
    </row>
    <row r="1307" spans="1:47" s="2" customFormat="1" ht="11.25">
      <c r="A1307" s="36"/>
      <c r="B1307" s="37"/>
      <c r="C1307" s="38"/>
      <c r="D1307" s="190" t="s">
        <v>236</v>
      </c>
      <c r="E1307" s="38"/>
      <c r="F1307" s="191" t="s">
        <v>2059</v>
      </c>
      <c r="G1307" s="38"/>
      <c r="H1307" s="38"/>
      <c r="I1307" s="192"/>
      <c r="J1307" s="38"/>
      <c r="K1307" s="38"/>
      <c r="L1307" s="41"/>
      <c r="M1307" s="193"/>
      <c r="N1307" s="194"/>
      <c r="O1307" s="66"/>
      <c r="P1307" s="66"/>
      <c r="Q1307" s="66"/>
      <c r="R1307" s="66"/>
      <c r="S1307" s="66"/>
      <c r="T1307" s="67"/>
      <c r="U1307" s="36"/>
      <c r="V1307" s="36"/>
      <c r="W1307" s="36"/>
      <c r="X1307" s="36"/>
      <c r="Y1307" s="36"/>
      <c r="Z1307" s="36"/>
      <c r="AA1307" s="36"/>
      <c r="AB1307" s="36"/>
      <c r="AC1307" s="36"/>
      <c r="AD1307" s="36"/>
      <c r="AE1307" s="36"/>
      <c r="AT1307" s="19" t="s">
        <v>236</v>
      </c>
      <c r="AU1307" s="19" t="s">
        <v>85</v>
      </c>
    </row>
    <row r="1308" spans="2:51" s="14" customFormat="1" ht="11.25">
      <c r="B1308" s="206"/>
      <c r="C1308" s="207"/>
      <c r="D1308" s="197" t="s">
        <v>238</v>
      </c>
      <c r="E1308" s="208" t="s">
        <v>28</v>
      </c>
      <c r="F1308" s="209" t="s">
        <v>1211</v>
      </c>
      <c r="G1308" s="207"/>
      <c r="H1308" s="210">
        <v>2.683</v>
      </c>
      <c r="I1308" s="211"/>
      <c r="J1308" s="207"/>
      <c r="K1308" s="207"/>
      <c r="L1308" s="212"/>
      <c r="M1308" s="213"/>
      <c r="N1308" s="214"/>
      <c r="O1308" s="214"/>
      <c r="P1308" s="214"/>
      <c r="Q1308" s="214"/>
      <c r="R1308" s="214"/>
      <c r="S1308" s="214"/>
      <c r="T1308" s="215"/>
      <c r="AT1308" s="216" t="s">
        <v>238</v>
      </c>
      <c r="AU1308" s="216" t="s">
        <v>85</v>
      </c>
      <c r="AV1308" s="14" t="s">
        <v>85</v>
      </c>
      <c r="AW1308" s="14" t="s">
        <v>35</v>
      </c>
      <c r="AX1308" s="14" t="s">
        <v>82</v>
      </c>
      <c r="AY1308" s="216" t="s">
        <v>228</v>
      </c>
    </row>
    <row r="1309" spans="1:65" s="2" customFormat="1" ht="24.2" customHeight="1">
      <c r="A1309" s="36"/>
      <c r="B1309" s="37"/>
      <c r="C1309" s="177" t="s">
        <v>2060</v>
      </c>
      <c r="D1309" s="177" t="s">
        <v>230</v>
      </c>
      <c r="E1309" s="178" t="s">
        <v>2061</v>
      </c>
      <c r="F1309" s="179" t="s">
        <v>2062</v>
      </c>
      <c r="G1309" s="180" t="s">
        <v>275</v>
      </c>
      <c r="H1309" s="181">
        <v>2.683</v>
      </c>
      <c r="I1309" s="182"/>
      <c r="J1309" s="183">
        <f>ROUND(I1309*H1309,2)</f>
        <v>0</v>
      </c>
      <c r="K1309" s="179" t="s">
        <v>234</v>
      </c>
      <c r="L1309" s="41"/>
      <c r="M1309" s="184" t="s">
        <v>28</v>
      </c>
      <c r="N1309" s="185" t="s">
        <v>45</v>
      </c>
      <c r="O1309" s="66"/>
      <c r="P1309" s="186">
        <f>O1309*H1309</f>
        <v>0</v>
      </c>
      <c r="Q1309" s="186">
        <v>0</v>
      </c>
      <c r="R1309" s="186">
        <f>Q1309*H1309</f>
        <v>0</v>
      </c>
      <c r="S1309" s="186">
        <v>0.003</v>
      </c>
      <c r="T1309" s="187">
        <f>S1309*H1309</f>
        <v>0.008048999999999999</v>
      </c>
      <c r="U1309" s="36"/>
      <c r="V1309" s="36"/>
      <c r="W1309" s="36"/>
      <c r="X1309" s="36"/>
      <c r="Y1309" s="36"/>
      <c r="Z1309" s="36"/>
      <c r="AA1309" s="36"/>
      <c r="AB1309" s="36"/>
      <c r="AC1309" s="36"/>
      <c r="AD1309" s="36"/>
      <c r="AE1309" s="36"/>
      <c r="AR1309" s="188" t="s">
        <v>320</v>
      </c>
      <c r="AT1309" s="188" t="s">
        <v>230</v>
      </c>
      <c r="AU1309" s="188" t="s">
        <v>85</v>
      </c>
      <c r="AY1309" s="19" t="s">
        <v>228</v>
      </c>
      <c r="BE1309" s="189">
        <f>IF(N1309="základní",J1309,0)</f>
        <v>0</v>
      </c>
      <c r="BF1309" s="189">
        <f>IF(N1309="snížená",J1309,0)</f>
        <v>0</v>
      </c>
      <c r="BG1309" s="189">
        <f>IF(N1309="zákl. přenesená",J1309,0)</f>
        <v>0</v>
      </c>
      <c r="BH1309" s="189">
        <f>IF(N1309="sníž. přenesená",J1309,0)</f>
        <v>0</v>
      </c>
      <c r="BI1309" s="189">
        <f>IF(N1309="nulová",J1309,0)</f>
        <v>0</v>
      </c>
      <c r="BJ1309" s="19" t="s">
        <v>82</v>
      </c>
      <c r="BK1309" s="189">
        <f>ROUND(I1309*H1309,2)</f>
        <v>0</v>
      </c>
      <c r="BL1309" s="19" t="s">
        <v>320</v>
      </c>
      <c r="BM1309" s="188" t="s">
        <v>2063</v>
      </c>
    </row>
    <row r="1310" spans="1:47" s="2" customFormat="1" ht="11.25">
      <c r="A1310" s="36"/>
      <c r="B1310" s="37"/>
      <c r="C1310" s="38"/>
      <c r="D1310" s="190" t="s">
        <v>236</v>
      </c>
      <c r="E1310" s="38"/>
      <c r="F1310" s="191" t="s">
        <v>2064</v>
      </c>
      <c r="G1310" s="38"/>
      <c r="H1310" s="38"/>
      <c r="I1310" s="192"/>
      <c r="J1310" s="38"/>
      <c r="K1310" s="38"/>
      <c r="L1310" s="41"/>
      <c r="M1310" s="193"/>
      <c r="N1310" s="194"/>
      <c r="O1310" s="66"/>
      <c r="P1310" s="66"/>
      <c r="Q1310" s="66"/>
      <c r="R1310" s="66"/>
      <c r="S1310" s="66"/>
      <c r="T1310" s="67"/>
      <c r="U1310" s="36"/>
      <c r="V1310" s="36"/>
      <c r="W1310" s="36"/>
      <c r="X1310" s="36"/>
      <c r="Y1310" s="36"/>
      <c r="Z1310" s="36"/>
      <c r="AA1310" s="36"/>
      <c r="AB1310" s="36"/>
      <c r="AC1310" s="36"/>
      <c r="AD1310" s="36"/>
      <c r="AE1310" s="36"/>
      <c r="AT1310" s="19" t="s">
        <v>236</v>
      </c>
      <c r="AU1310" s="19" t="s">
        <v>85</v>
      </c>
    </row>
    <row r="1311" spans="2:51" s="13" customFormat="1" ht="11.25">
      <c r="B1311" s="195"/>
      <c r="C1311" s="196"/>
      <c r="D1311" s="197" t="s">
        <v>238</v>
      </c>
      <c r="E1311" s="198" t="s">
        <v>28</v>
      </c>
      <c r="F1311" s="199" t="s">
        <v>1294</v>
      </c>
      <c r="G1311" s="196"/>
      <c r="H1311" s="198" t="s">
        <v>28</v>
      </c>
      <c r="I1311" s="200"/>
      <c r="J1311" s="196"/>
      <c r="K1311" s="196"/>
      <c r="L1311" s="201"/>
      <c r="M1311" s="202"/>
      <c r="N1311" s="203"/>
      <c r="O1311" s="203"/>
      <c r="P1311" s="203"/>
      <c r="Q1311" s="203"/>
      <c r="R1311" s="203"/>
      <c r="S1311" s="203"/>
      <c r="T1311" s="204"/>
      <c r="AT1311" s="205" t="s">
        <v>238</v>
      </c>
      <c r="AU1311" s="205" t="s">
        <v>85</v>
      </c>
      <c r="AV1311" s="13" t="s">
        <v>82</v>
      </c>
      <c r="AW1311" s="13" t="s">
        <v>35</v>
      </c>
      <c r="AX1311" s="13" t="s">
        <v>74</v>
      </c>
      <c r="AY1311" s="205" t="s">
        <v>228</v>
      </c>
    </row>
    <row r="1312" spans="2:51" s="13" customFormat="1" ht="11.25">
      <c r="B1312" s="195"/>
      <c r="C1312" s="196"/>
      <c r="D1312" s="197" t="s">
        <v>238</v>
      </c>
      <c r="E1312" s="198" t="s">
        <v>28</v>
      </c>
      <c r="F1312" s="199" t="s">
        <v>1304</v>
      </c>
      <c r="G1312" s="196"/>
      <c r="H1312" s="198" t="s">
        <v>28</v>
      </c>
      <c r="I1312" s="200"/>
      <c r="J1312" s="196"/>
      <c r="K1312" s="196"/>
      <c r="L1312" s="201"/>
      <c r="M1312" s="202"/>
      <c r="N1312" s="203"/>
      <c r="O1312" s="203"/>
      <c r="P1312" s="203"/>
      <c r="Q1312" s="203"/>
      <c r="R1312" s="203"/>
      <c r="S1312" s="203"/>
      <c r="T1312" s="204"/>
      <c r="AT1312" s="205" t="s">
        <v>238</v>
      </c>
      <c r="AU1312" s="205" t="s">
        <v>85</v>
      </c>
      <c r="AV1312" s="13" t="s">
        <v>82</v>
      </c>
      <c r="AW1312" s="13" t="s">
        <v>35</v>
      </c>
      <c r="AX1312" s="13" t="s">
        <v>74</v>
      </c>
      <c r="AY1312" s="205" t="s">
        <v>228</v>
      </c>
    </row>
    <row r="1313" spans="2:51" s="14" customFormat="1" ht="11.25">
      <c r="B1313" s="206"/>
      <c r="C1313" s="207"/>
      <c r="D1313" s="197" t="s">
        <v>238</v>
      </c>
      <c r="E1313" s="208" t="s">
        <v>28</v>
      </c>
      <c r="F1313" s="209" t="s">
        <v>1361</v>
      </c>
      <c r="G1313" s="207"/>
      <c r="H1313" s="210">
        <v>1.975</v>
      </c>
      <c r="I1313" s="211"/>
      <c r="J1313" s="207"/>
      <c r="K1313" s="207"/>
      <c r="L1313" s="212"/>
      <c r="M1313" s="213"/>
      <c r="N1313" s="214"/>
      <c r="O1313" s="214"/>
      <c r="P1313" s="214"/>
      <c r="Q1313" s="214"/>
      <c r="R1313" s="214"/>
      <c r="S1313" s="214"/>
      <c r="T1313" s="215"/>
      <c r="AT1313" s="216" t="s">
        <v>238</v>
      </c>
      <c r="AU1313" s="216" t="s">
        <v>85</v>
      </c>
      <c r="AV1313" s="14" t="s">
        <v>85</v>
      </c>
      <c r="AW1313" s="14" t="s">
        <v>35</v>
      </c>
      <c r="AX1313" s="14" t="s">
        <v>74</v>
      </c>
      <c r="AY1313" s="216" t="s">
        <v>228</v>
      </c>
    </row>
    <row r="1314" spans="2:51" s="13" customFormat="1" ht="11.25">
      <c r="B1314" s="195"/>
      <c r="C1314" s="196"/>
      <c r="D1314" s="197" t="s">
        <v>238</v>
      </c>
      <c r="E1314" s="198" t="s">
        <v>28</v>
      </c>
      <c r="F1314" s="199" t="s">
        <v>1306</v>
      </c>
      <c r="G1314" s="196"/>
      <c r="H1314" s="198" t="s">
        <v>28</v>
      </c>
      <c r="I1314" s="200"/>
      <c r="J1314" s="196"/>
      <c r="K1314" s="196"/>
      <c r="L1314" s="201"/>
      <c r="M1314" s="202"/>
      <c r="N1314" s="203"/>
      <c r="O1314" s="203"/>
      <c r="P1314" s="203"/>
      <c r="Q1314" s="203"/>
      <c r="R1314" s="203"/>
      <c r="S1314" s="203"/>
      <c r="T1314" s="204"/>
      <c r="AT1314" s="205" t="s">
        <v>238</v>
      </c>
      <c r="AU1314" s="205" t="s">
        <v>85</v>
      </c>
      <c r="AV1314" s="13" t="s">
        <v>82</v>
      </c>
      <c r="AW1314" s="13" t="s">
        <v>35</v>
      </c>
      <c r="AX1314" s="13" t="s">
        <v>74</v>
      </c>
      <c r="AY1314" s="205" t="s">
        <v>228</v>
      </c>
    </row>
    <row r="1315" spans="2:51" s="14" customFormat="1" ht="11.25">
      <c r="B1315" s="206"/>
      <c r="C1315" s="207"/>
      <c r="D1315" s="197" t="s">
        <v>238</v>
      </c>
      <c r="E1315" s="208" t="s">
        <v>28</v>
      </c>
      <c r="F1315" s="209" t="s">
        <v>1318</v>
      </c>
      <c r="G1315" s="207"/>
      <c r="H1315" s="210">
        <v>0.708</v>
      </c>
      <c r="I1315" s="211"/>
      <c r="J1315" s="207"/>
      <c r="K1315" s="207"/>
      <c r="L1315" s="212"/>
      <c r="M1315" s="213"/>
      <c r="N1315" s="214"/>
      <c r="O1315" s="214"/>
      <c r="P1315" s="214"/>
      <c r="Q1315" s="214"/>
      <c r="R1315" s="214"/>
      <c r="S1315" s="214"/>
      <c r="T1315" s="215"/>
      <c r="AT1315" s="216" t="s">
        <v>238</v>
      </c>
      <c r="AU1315" s="216" t="s">
        <v>85</v>
      </c>
      <c r="AV1315" s="14" t="s">
        <v>85</v>
      </c>
      <c r="AW1315" s="14" t="s">
        <v>35</v>
      </c>
      <c r="AX1315" s="14" t="s">
        <v>74</v>
      </c>
      <c r="AY1315" s="216" t="s">
        <v>228</v>
      </c>
    </row>
    <row r="1316" spans="2:51" s="15" customFormat="1" ht="11.25">
      <c r="B1316" s="217"/>
      <c r="C1316" s="218"/>
      <c r="D1316" s="197" t="s">
        <v>238</v>
      </c>
      <c r="E1316" s="219" t="s">
        <v>1211</v>
      </c>
      <c r="F1316" s="220" t="s">
        <v>241</v>
      </c>
      <c r="G1316" s="218"/>
      <c r="H1316" s="221">
        <v>2.683</v>
      </c>
      <c r="I1316" s="222"/>
      <c r="J1316" s="218"/>
      <c r="K1316" s="218"/>
      <c r="L1316" s="223"/>
      <c r="M1316" s="224"/>
      <c r="N1316" s="225"/>
      <c r="O1316" s="225"/>
      <c r="P1316" s="225"/>
      <c r="Q1316" s="225"/>
      <c r="R1316" s="225"/>
      <c r="S1316" s="225"/>
      <c r="T1316" s="226"/>
      <c r="AT1316" s="227" t="s">
        <v>238</v>
      </c>
      <c r="AU1316" s="227" t="s">
        <v>85</v>
      </c>
      <c r="AV1316" s="15" t="s">
        <v>176</v>
      </c>
      <c r="AW1316" s="15" t="s">
        <v>35</v>
      </c>
      <c r="AX1316" s="15" t="s">
        <v>82</v>
      </c>
      <c r="AY1316" s="227" t="s">
        <v>228</v>
      </c>
    </row>
    <row r="1317" spans="1:65" s="2" customFormat="1" ht="24.2" customHeight="1">
      <c r="A1317" s="36"/>
      <c r="B1317" s="37"/>
      <c r="C1317" s="177" t="s">
        <v>2065</v>
      </c>
      <c r="D1317" s="177" t="s">
        <v>230</v>
      </c>
      <c r="E1317" s="178" t="s">
        <v>2066</v>
      </c>
      <c r="F1317" s="179" t="s">
        <v>2067</v>
      </c>
      <c r="G1317" s="180" t="s">
        <v>275</v>
      </c>
      <c r="H1317" s="181">
        <v>2.683</v>
      </c>
      <c r="I1317" s="182"/>
      <c r="J1317" s="183">
        <f>ROUND(I1317*H1317,2)</f>
        <v>0</v>
      </c>
      <c r="K1317" s="179" t="s">
        <v>234</v>
      </c>
      <c r="L1317" s="41"/>
      <c r="M1317" s="184" t="s">
        <v>28</v>
      </c>
      <c r="N1317" s="185" t="s">
        <v>45</v>
      </c>
      <c r="O1317" s="66"/>
      <c r="P1317" s="186">
        <f>O1317*H1317</f>
        <v>0</v>
      </c>
      <c r="Q1317" s="186">
        <v>0.0003</v>
      </c>
      <c r="R1317" s="186">
        <f>Q1317*H1317</f>
        <v>0.0008048999999999999</v>
      </c>
      <c r="S1317" s="186">
        <v>0</v>
      </c>
      <c r="T1317" s="187">
        <f>S1317*H1317</f>
        <v>0</v>
      </c>
      <c r="U1317" s="36"/>
      <c r="V1317" s="36"/>
      <c r="W1317" s="36"/>
      <c r="X1317" s="36"/>
      <c r="Y1317" s="36"/>
      <c r="Z1317" s="36"/>
      <c r="AA1317" s="36"/>
      <c r="AB1317" s="36"/>
      <c r="AC1317" s="36"/>
      <c r="AD1317" s="36"/>
      <c r="AE1317" s="36"/>
      <c r="AR1317" s="188" t="s">
        <v>320</v>
      </c>
      <c r="AT1317" s="188" t="s">
        <v>230</v>
      </c>
      <c r="AU1317" s="188" t="s">
        <v>85</v>
      </c>
      <c r="AY1317" s="19" t="s">
        <v>228</v>
      </c>
      <c r="BE1317" s="189">
        <f>IF(N1317="základní",J1317,0)</f>
        <v>0</v>
      </c>
      <c r="BF1317" s="189">
        <f>IF(N1317="snížená",J1317,0)</f>
        <v>0</v>
      </c>
      <c r="BG1317" s="189">
        <f>IF(N1317="zákl. přenesená",J1317,0)</f>
        <v>0</v>
      </c>
      <c r="BH1317" s="189">
        <f>IF(N1317="sníž. přenesená",J1317,0)</f>
        <v>0</v>
      </c>
      <c r="BI1317" s="189">
        <f>IF(N1317="nulová",J1317,0)</f>
        <v>0</v>
      </c>
      <c r="BJ1317" s="19" t="s">
        <v>82</v>
      </c>
      <c r="BK1317" s="189">
        <f>ROUND(I1317*H1317,2)</f>
        <v>0</v>
      </c>
      <c r="BL1317" s="19" t="s">
        <v>320</v>
      </c>
      <c r="BM1317" s="188" t="s">
        <v>2068</v>
      </c>
    </row>
    <row r="1318" spans="1:47" s="2" customFormat="1" ht="11.25">
      <c r="A1318" s="36"/>
      <c r="B1318" s="37"/>
      <c r="C1318" s="38"/>
      <c r="D1318" s="190" t="s">
        <v>236</v>
      </c>
      <c r="E1318" s="38"/>
      <c r="F1318" s="191" t="s">
        <v>2069</v>
      </c>
      <c r="G1318" s="38"/>
      <c r="H1318" s="38"/>
      <c r="I1318" s="192"/>
      <c r="J1318" s="38"/>
      <c r="K1318" s="38"/>
      <c r="L1318" s="41"/>
      <c r="M1318" s="193"/>
      <c r="N1318" s="194"/>
      <c r="O1318" s="66"/>
      <c r="P1318" s="66"/>
      <c r="Q1318" s="66"/>
      <c r="R1318" s="66"/>
      <c r="S1318" s="66"/>
      <c r="T1318" s="67"/>
      <c r="U1318" s="36"/>
      <c r="V1318" s="36"/>
      <c r="W1318" s="36"/>
      <c r="X1318" s="36"/>
      <c r="Y1318" s="36"/>
      <c r="Z1318" s="36"/>
      <c r="AA1318" s="36"/>
      <c r="AB1318" s="36"/>
      <c r="AC1318" s="36"/>
      <c r="AD1318" s="36"/>
      <c r="AE1318" s="36"/>
      <c r="AT1318" s="19" t="s">
        <v>236</v>
      </c>
      <c r="AU1318" s="19" t="s">
        <v>85</v>
      </c>
    </row>
    <row r="1319" spans="2:51" s="14" customFormat="1" ht="11.25">
      <c r="B1319" s="206"/>
      <c r="C1319" s="207"/>
      <c r="D1319" s="197" t="s">
        <v>238</v>
      </c>
      <c r="E1319" s="208" t="s">
        <v>28</v>
      </c>
      <c r="F1319" s="209" t="s">
        <v>1211</v>
      </c>
      <c r="G1319" s="207"/>
      <c r="H1319" s="210">
        <v>2.683</v>
      </c>
      <c r="I1319" s="211"/>
      <c r="J1319" s="207"/>
      <c r="K1319" s="207"/>
      <c r="L1319" s="212"/>
      <c r="M1319" s="213"/>
      <c r="N1319" s="214"/>
      <c r="O1319" s="214"/>
      <c r="P1319" s="214"/>
      <c r="Q1319" s="214"/>
      <c r="R1319" s="214"/>
      <c r="S1319" s="214"/>
      <c r="T1319" s="215"/>
      <c r="AT1319" s="216" t="s">
        <v>238</v>
      </c>
      <c r="AU1319" s="216" t="s">
        <v>85</v>
      </c>
      <c r="AV1319" s="14" t="s">
        <v>85</v>
      </c>
      <c r="AW1319" s="14" t="s">
        <v>35</v>
      </c>
      <c r="AX1319" s="14" t="s">
        <v>82</v>
      </c>
      <c r="AY1319" s="216" t="s">
        <v>228</v>
      </c>
    </row>
    <row r="1320" spans="1:65" s="2" customFormat="1" ht="16.5" customHeight="1">
      <c r="A1320" s="36"/>
      <c r="B1320" s="37"/>
      <c r="C1320" s="228" t="s">
        <v>2070</v>
      </c>
      <c r="D1320" s="228" t="s">
        <v>395</v>
      </c>
      <c r="E1320" s="229" t="s">
        <v>2071</v>
      </c>
      <c r="F1320" s="230" t="s">
        <v>2072</v>
      </c>
      <c r="G1320" s="231" t="s">
        <v>275</v>
      </c>
      <c r="H1320" s="232">
        <v>3.22</v>
      </c>
      <c r="I1320" s="233"/>
      <c r="J1320" s="234">
        <f>ROUND(I1320*H1320,2)</f>
        <v>0</v>
      </c>
      <c r="K1320" s="230" t="s">
        <v>234</v>
      </c>
      <c r="L1320" s="235"/>
      <c r="M1320" s="236" t="s">
        <v>28</v>
      </c>
      <c r="N1320" s="237" t="s">
        <v>45</v>
      </c>
      <c r="O1320" s="66"/>
      <c r="P1320" s="186">
        <f>O1320*H1320</f>
        <v>0</v>
      </c>
      <c r="Q1320" s="186">
        <v>0.00264</v>
      </c>
      <c r="R1320" s="186">
        <f>Q1320*H1320</f>
        <v>0.008500800000000001</v>
      </c>
      <c r="S1320" s="186">
        <v>0</v>
      </c>
      <c r="T1320" s="187">
        <f>S1320*H1320</f>
        <v>0</v>
      </c>
      <c r="U1320" s="36"/>
      <c r="V1320" s="36"/>
      <c r="W1320" s="36"/>
      <c r="X1320" s="36"/>
      <c r="Y1320" s="36"/>
      <c r="Z1320" s="36"/>
      <c r="AA1320" s="36"/>
      <c r="AB1320" s="36"/>
      <c r="AC1320" s="36"/>
      <c r="AD1320" s="36"/>
      <c r="AE1320" s="36"/>
      <c r="AR1320" s="188" t="s">
        <v>420</v>
      </c>
      <c r="AT1320" s="188" t="s">
        <v>395</v>
      </c>
      <c r="AU1320" s="188" t="s">
        <v>85</v>
      </c>
      <c r="AY1320" s="19" t="s">
        <v>228</v>
      </c>
      <c r="BE1320" s="189">
        <f>IF(N1320="základní",J1320,0)</f>
        <v>0</v>
      </c>
      <c r="BF1320" s="189">
        <f>IF(N1320="snížená",J1320,0)</f>
        <v>0</v>
      </c>
      <c r="BG1320" s="189">
        <f>IF(N1320="zákl. přenesená",J1320,0)</f>
        <v>0</v>
      </c>
      <c r="BH1320" s="189">
        <f>IF(N1320="sníž. přenesená",J1320,0)</f>
        <v>0</v>
      </c>
      <c r="BI1320" s="189">
        <f>IF(N1320="nulová",J1320,0)</f>
        <v>0</v>
      </c>
      <c r="BJ1320" s="19" t="s">
        <v>82</v>
      </c>
      <c r="BK1320" s="189">
        <f>ROUND(I1320*H1320,2)</f>
        <v>0</v>
      </c>
      <c r="BL1320" s="19" t="s">
        <v>320</v>
      </c>
      <c r="BM1320" s="188" t="s">
        <v>2073</v>
      </c>
    </row>
    <row r="1321" spans="2:51" s="14" customFormat="1" ht="11.25">
      <c r="B1321" s="206"/>
      <c r="C1321" s="207"/>
      <c r="D1321" s="197" t="s">
        <v>238</v>
      </c>
      <c r="E1321" s="208" t="s">
        <v>28</v>
      </c>
      <c r="F1321" s="209" t="s">
        <v>2074</v>
      </c>
      <c r="G1321" s="207"/>
      <c r="H1321" s="210">
        <v>3.22</v>
      </c>
      <c r="I1321" s="211"/>
      <c r="J1321" s="207"/>
      <c r="K1321" s="207"/>
      <c r="L1321" s="212"/>
      <c r="M1321" s="213"/>
      <c r="N1321" s="214"/>
      <c r="O1321" s="214"/>
      <c r="P1321" s="214"/>
      <c r="Q1321" s="214"/>
      <c r="R1321" s="214"/>
      <c r="S1321" s="214"/>
      <c r="T1321" s="215"/>
      <c r="AT1321" s="216" t="s">
        <v>238</v>
      </c>
      <c r="AU1321" s="216" t="s">
        <v>85</v>
      </c>
      <c r="AV1321" s="14" t="s">
        <v>85</v>
      </c>
      <c r="AW1321" s="14" t="s">
        <v>35</v>
      </c>
      <c r="AX1321" s="14" t="s">
        <v>82</v>
      </c>
      <c r="AY1321" s="216" t="s">
        <v>228</v>
      </c>
    </row>
    <row r="1322" spans="1:65" s="2" customFormat="1" ht="24.2" customHeight="1">
      <c r="A1322" s="36"/>
      <c r="B1322" s="37"/>
      <c r="C1322" s="177" t="s">
        <v>2075</v>
      </c>
      <c r="D1322" s="177" t="s">
        <v>230</v>
      </c>
      <c r="E1322" s="178" t="s">
        <v>2076</v>
      </c>
      <c r="F1322" s="179" t="s">
        <v>2077</v>
      </c>
      <c r="G1322" s="180" t="s">
        <v>323</v>
      </c>
      <c r="H1322" s="181">
        <v>12.73</v>
      </c>
      <c r="I1322" s="182"/>
      <c r="J1322" s="183">
        <f>ROUND(I1322*H1322,2)</f>
        <v>0</v>
      </c>
      <c r="K1322" s="179" t="s">
        <v>234</v>
      </c>
      <c r="L1322" s="41"/>
      <c r="M1322" s="184" t="s">
        <v>28</v>
      </c>
      <c r="N1322" s="185" t="s">
        <v>45</v>
      </c>
      <c r="O1322" s="66"/>
      <c r="P1322" s="186">
        <f>O1322*H1322</f>
        <v>0</v>
      </c>
      <c r="Q1322" s="186">
        <v>0</v>
      </c>
      <c r="R1322" s="186">
        <f>Q1322*H1322</f>
        <v>0</v>
      </c>
      <c r="S1322" s="186">
        <v>0</v>
      </c>
      <c r="T1322" s="187">
        <f>S1322*H1322</f>
        <v>0</v>
      </c>
      <c r="U1322" s="36"/>
      <c r="V1322" s="36"/>
      <c r="W1322" s="36"/>
      <c r="X1322" s="36"/>
      <c r="Y1322" s="36"/>
      <c r="Z1322" s="36"/>
      <c r="AA1322" s="36"/>
      <c r="AB1322" s="36"/>
      <c r="AC1322" s="36"/>
      <c r="AD1322" s="36"/>
      <c r="AE1322" s="36"/>
      <c r="AR1322" s="188" t="s">
        <v>320</v>
      </c>
      <c r="AT1322" s="188" t="s">
        <v>230</v>
      </c>
      <c r="AU1322" s="188" t="s">
        <v>85</v>
      </c>
      <c r="AY1322" s="19" t="s">
        <v>228</v>
      </c>
      <c r="BE1322" s="189">
        <f>IF(N1322="základní",J1322,0)</f>
        <v>0</v>
      </c>
      <c r="BF1322" s="189">
        <f>IF(N1322="snížená",J1322,0)</f>
        <v>0</v>
      </c>
      <c r="BG1322" s="189">
        <f>IF(N1322="zákl. přenesená",J1322,0)</f>
        <v>0</v>
      </c>
      <c r="BH1322" s="189">
        <f>IF(N1322="sníž. přenesená",J1322,0)</f>
        <v>0</v>
      </c>
      <c r="BI1322" s="189">
        <f>IF(N1322="nulová",J1322,0)</f>
        <v>0</v>
      </c>
      <c r="BJ1322" s="19" t="s">
        <v>82</v>
      </c>
      <c r="BK1322" s="189">
        <f>ROUND(I1322*H1322,2)</f>
        <v>0</v>
      </c>
      <c r="BL1322" s="19" t="s">
        <v>320</v>
      </c>
      <c r="BM1322" s="188" t="s">
        <v>2078</v>
      </c>
    </row>
    <row r="1323" spans="1:47" s="2" customFormat="1" ht="11.25">
      <c r="A1323" s="36"/>
      <c r="B1323" s="37"/>
      <c r="C1323" s="38"/>
      <c r="D1323" s="190" t="s">
        <v>236</v>
      </c>
      <c r="E1323" s="38"/>
      <c r="F1323" s="191" t="s">
        <v>2079</v>
      </c>
      <c r="G1323" s="38"/>
      <c r="H1323" s="38"/>
      <c r="I1323" s="192"/>
      <c r="J1323" s="38"/>
      <c r="K1323" s="38"/>
      <c r="L1323" s="41"/>
      <c r="M1323" s="193"/>
      <c r="N1323" s="194"/>
      <c r="O1323" s="66"/>
      <c r="P1323" s="66"/>
      <c r="Q1323" s="66"/>
      <c r="R1323" s="66"/>
      <c r="S1323" s="66"/>
      <c r="T1323" s="67"/>
      <c r="U1323" s="36"/>
      <c r="V1323" s="36"/>
      <c r="W1323" s="36"/>
      <c r="X1323" s="36"/>
      <c r="Y1323" s="36"/>
      <c r="Z1323" s="36"/>
      <c r="AA1323" s="36"/>
      <c r="AB1323" s="36"/>
      <c r="AC1323" s="36"/>
      <c r="AD1323" s="36"/>
      <c r="AE1323" s="36"/>
      <c r="AT1323" s="19" t="s">
        <v>236</v>
      </c>
      <c r="AU1323" s="19" t="s">
        <v>85</v>
      </c>
    </row>
    <row r="1324" spans="2:51" s="13" customFormat="1" ht="11.25">
      <c r="B1324" s="195"/>
      <c r="C1324" s="196"/>
      <c r="D1324" s="197" t="s">
        <v>238</v>
      </c>
      <c r="E1324" s="198" t="s">
        <v>28</v>
      </c>
      <c r="F1324" s="199" t="s">
        <v>1294</v>
      </c>
      <c r="G1324" s="196"/>
      <c r="H1324" s="198" t="s">
        <v>28</v>
      </c>
      <c r="I1324" s="200"/>
      <c r="J1324" s="196"/>
      <c r="K1324" s="196"/>
      <c r="L1324" s="201"/>
      <c r="M1324" s="202"/>
      <c r="N1324" s="203"/>
      <c r="O1324" s="203"/>
      <c r="P1324" s="203"/>
      <c r="Q1324" s="203"/>
      <c r="R1324" s="203"/>
      <c r="S1324" s="203"/>
      <c r="T1324" s="204"/>
      <c r="AT1324" s="205" t="s">
        <v>238</v>
      </c>
      <c r="AU1324" s="205" t="s">
        <v>85</v>
      </c>
      <c r="AV1324" s="13" t="s">
        <v>82</v>
      </c>
      <c r="AW1324" s="13" t="s">
        <v>35</v>
      </c>
      <c r="AX1324" s="13" t="s">
        <v>74</v>
      </c>
      <c r="AY1324" s="205" t="s">
        <v>228</v>
      </c>
    </row>
    <row r="1325" spans="2:51" s="13" customFormat="1" ht="11.25">
      <c r="B1325" s="195"/>
      <c r="C1325" s="196"/>
      <c r="D1325" s="197" t="s">
        <v>238</v>
      </c>
      <c r="E1325" s="198" t="s">
        <v>28</v>
      </c>
      <c r="F1325" s="199" t="s">
        <v>1304</v>
      </c>
      <c r="G1325" s="196"/>
      <c r="H1325" s="198" t="s">
        <v>28</v>
      </c>
      <c r="I1325" s="200"/>
      <c r="J1325" s="196"/>
      <c r="K1325" s="196"/>
      <c r="L1325" s="201"/>
      <c r="M1325" s="202"/>
      <c r="N1325" s="203"/>
      <c r="O1325" s="203"/>
      <c r="P1325" s="203"/>
      <c r="Q1325" s="203"/>
      <c r="R1325" s="203"/>
      <c r="S1325" s="203"/>
      <c r="T1325" s="204"/>
      <c r="AT1325" s="205" t="s">
        <v>238</v>
      </c>
      <c r="AU1325" s="205" t="s">
        <v>85</v>
      </c>
      <c r="AV1325" s="13" t="s">
        <v>82</v>
      </c>
      <c r="AW1325" s="13" t="s">
        <v>35</v>
      </c>
      <c r="AX1325" s="13" t="s">
        <v>74</v>
      </c>
      <c r="AY1325" s="205" t="s">
        <v>228</v>
      </c>
    </row>
    <row r="1326" spans="2:51" s="14" customFormat="1" ht="11.25">
      <c r="B1326" s="206"/>
      <c r="C1326" s="207"/>
      <c r="D1326" s="197" t="s">
        <v>238</v>
      </c>
      <c r="E1326" s="208" t="s">
        <v>28</v>
      </c>
      <c r="F1326" s="209" t="s">
        <v>2080</v>
      </c>
      <c r="G1326" s="207"/>
      <c r="H1326" s="210">
        <v>8.9</v>
      </c>
      <c r="I1326" s="211"/>
      <c r="J1326" s="207"/>
      <c r="K1326" s="207"/>
      <c r="L1326" s="212"/>
      <c r="M1326" s="213"/>
      <c r="N1326" s="214"/>
      <c r="O1326" s="214"/>
      <c r="P1326" s="214"/>
      <c r="Q1326" s="214"/>
      <c r="R1326" s="214"/>
      <c r="S1326" s="214"/>
      <c r="T1326" s="215"/>
      <c r="AT1326" s="216" t="s">
        <v>238</v>
      </c>
      <c r="AU1326" s="216" t="s">
        <v>85</v>
      </c>
      <c r="AV1326" s="14" t="s">
        <v>85</v>
      </c>
      <c r="AW1326" s="14" t="s">
        <v>35</v>
      </c>
      <c r="AX1326" s="14" t="s">
        <v>74</v>
      </c>
      <c r="AY1326" s="216" t="s">
        <v>228</v>
      </c>
    </row>
    <row r="1327" spans="2:51" s="13" customFormat="1" ht="11.25">
      <c r="B1327" s="195"/>
      <c r="C1327" s="196"/>
      <c r="D1327" s="197" t="s">
        <v>238</v>
      </c>
      <c r="E1327" s="198" t="s">
        <v>28</v>
      </c>
      <c r="F1327" s="199" t="s">
        <v>1306</v>
      </c>
      <c r="G1327" s="196"/>
      <c r="H1327" s="198" t="s">
        <v>28</v>
      </c>
      <c r="I1327" s="200"/>
      <c r="J1327" s="196"/>
      <c r="K1327" s="196"/>
      <c r="L1327" s="201"/>
      <c r="M1327" s="202"/>
      <c r="N1327" s="203"/>
      <c r="O1327" s="203"/>
      <c r="P1327" s="203"/>
      <c r="Q1327" s="203"/>
      <c r="R1327" s="203"/>
      <c r="S1327" s="203"/>
      <c r="T1327" s="204"/>
      <c r="AT1327" s="205" t="s">
        <v>238</v>
      </c>
      <c r="AU1327" s="205" t="s">
        <v>85</v>
      </c>
      <c r="AV1327" s="13" t="s">
        <v>82</v>
      </c>
      <c r="AW1327" s="13" t="s">
        <v>35</v>
      </c>
      <c r="AX1327" s="13" t="s">
        <v>74</v>
      </c>
      <c r="AY1327" s="205" t="s">
        <v>228</v>
      </c>
    </row>
    <row r="1328" spans="2:51" s="14" customFormat="1" ht="11.25">
      <c r="B1328" s="206"/>
      <c r="C1328" s="207"/>
      <c r="D1328" s="197" t="s">
        <v>238</v>
      </c>
      <c r="E1328" s="208" t="s">
        <v>28</v>
      </c>
      <c r="F1328" s="209" t="s">
        <v>2081</v>
      </c>
      <c r="G1328" s="207"/>
      <c r="H1328" s="210">
        <v>3.83</v>
      </c>
      <c r="I1328" s="211"/>
      <c r="J1328" s="207"/>
      <c r="K1328" s="207"/>
      <c r="L1328" s="212"/>
      <c r="M1328" s="213"/>
      <c r="N1328" s="214"/>
      <c r="O1328" s="214"/>
      <c r="P1328" s="214"/>
      <c r="Q1328" s="214"/>
      <c r="R1328" s="214"/>
      <c r="S1328" s="214"/>
      <c r="T1328" s="215"/>
      <c r="AT1328" s="216" t="s">
        <v>238</v>
      </c>
      <c r="AU1328" s="216" t="s">
        <v>85</v>
      </c>
      <c r="AV1328" s="14" t="s">
        <v>85</v>
      </c>
      <c r="AW1328" s="14" t="s">
        <v>35</v>
      </c>
      <c r="AX1328" s="14" t="s">
        <v>74</v>
      </c>
      <c r="AY1328" s="216" t="s">
        <v>228</v>
      </c>
    </row>
    <row r="1329" spans="2:51" s="15" customFormat="1" ht="11.25">
      <c r="B1329" s="217"/>
      <c r="C1329" s="218"/>
      <c r="D1329" s="197" t="s">
        <v>238</v>
      </c>
      <c r="E1329" s="219" t="s">
        <v>28</v>
      </c>
      <c r="F1329" s="220" t="s">
        <v>241</v>
      </c>
      <c r="G1329" s="218"/>
      <c r="H1329" s="221">
        <v>12.73</v>
      </c>
      <c r="I1329" s="222"/>
      <c r="J1329" s="218"/>
      <c r="K1329" s="218"/>
      <c r="L1329" s="223"/>
      <c r="M1329" s="224"/>
      <c r="N1329" s="225"/>
      <c r="O1329" s="225"/>
      <c r="P1329" s="225"/>
      <c r="Q1329" s="225"/>
      <c r="R1329" s="225"/>
      <c r="S1329" s="225"/>
      <c r="T1329" s="226"/>
      <c r="AT1329" s="227" t="s">
        <v>238</v>
      </c>
      <c r="AU1329" s="227" t="s">
        <v>85</v>
      </c>
      <c r="AV1329" s="15" t="s">
        <v>176</v>
      </c>
      <c r="AW1329" s="15" t="s">
        <v>35</v>
      </c>
      <c r="AX1329" s="15" t="s">
        <v>82</v>
      </c>
      <c r="AY1329" s="227" t="s">
        <v>228</v>
      </c>
    </row>
    <row r="1330" spans="1:65" s="2" customFormat="1" ht="49.15" customHeight="1">
      <c r="A1330" s="36"/>
      <c r="B1330" s="37"/>
      <c r="C1330" s="177" t="s">
        <v>2082</v>
      </c>
      <c r="D1330" s="177" t="s">
        <v>230</v>
      </c>
      <c r="E1330" s="178" t="s">
        <v>2083</v>
      </c>
      <c r="F1330" s="179" t="s">
        <v>2084</v>
      </c>
      <c r="G1330" s="180" t="s">
        <v>264</v>
      </c>
      <c r="H1330" s="181">
        <v>0.01</v>
      </c>
      <c r="I1330" s="182"/>
      <c r="J1330" s="183">
        <f>ROUND(I1330*H1330,2)</f>
        <v>0</v>
      </c>
      <c r="K1330" s="179" t="s">
        <v>234</v>
      </c>
      <c r="L1330" s="41"/>
      <c r="M1330" s="184" t="s">
        <v>28</v>
      </c>
      <c r="N1330" s="185" t="s">
        <v>45</v>
      </c>
      <c r="O1330" s="66"/>
      <c r="P1330" s="186">
        <f>O1330*H1330</f>
        <v>0</v>
      </c>
      <c r="Q1330" s="186">
        <v>0</v>
      </c>
      <c r="R1330" s="186">
        <f>Q1330*H1330</f>
        <v>0</v>
      </c>
      <c r="S1330" s="186">
        <v>0</v>
      </c>
      <c r="T1330" s="187">
        <f>S1330*H1330</f>
        <v>0</v>
      </c>
      <c r="U1330" s="36"/>
      <c r="V1330" s="36"/>
      <c r="W1330" s="36"/>
      <c r="X1330" s="36"/>
      <c r="Y1330" s="36"/>
      <c r="Z1330" s="36"/>
      <c r="AA1330" s="36"/>
      <c r="AB1330" s="36"/>
      <c r="AC1330" s="36"/>
      <c r="AD1330" s="36"/>
      <c r="AE1330" s="36"/>
      <c r="AR1330" s="188" t="s">
        <v>320</v>
      </c>
      <c r="AT1330" s="188" t="s">
        <v>230</v>
      </c>
      <c r="AU1330" s="188" t="s">
        <v>85</v>
      </c>
      <c r="AY1330" s="19" t="s">
        <v>228</v>
      </c>
      <c r="BE1330" s="189">
        <f>IF(N1330="základní",J1330,0)</f>
        <v>0</v>
      </c>
      <c r="BF1330" s="189">
        <f>IF(N1330="snížená",J1330,0)</f>
        <v>0</v>
      </c>
      <c r="BG1330" s="189">
        <f>IF(N1330="zákl. přenesená",J1330,0)</f>
        <v>0</v>
      </c>
      <c r="BH1330" s="189">
        <f>IF(N1330="sníž. přenesená",J1330,0)</f>
        <v>0</v>
      </c>
      <c r="BI1330" s="189">
        <f>IF(N1330="nulová",J1330,0)</f>
        <v>0</v>
      </c>
      <c r="BJ1330" s="19" t="s">
        <v>82</v>
      </c>
      <c r="BK1330" s="189">
        <f>ROUND(I1330*H1330,2)</f>
        <v>0</v>
      </c>
      <c r="BL1330" s="19" t="s">
        <v>320</v>
      </c>
      <c r="BM1330" s="188" t="s">
        <v>2085</v>
      </c>
    </row>
    <row r="1331" spans="1:47" s="2" customFormat="1" ht="11.25">
      <c r="A1331" s="36"/>
      <c r="B1331" s="37"/>
      <c r="C1331" s="38"/>
      <c r="D1331" s="190" t="s">
        <v>236</v>
      </c>
      <c r="E1331" s="38"/>
      <c r="F1331" s="191" t="s">
        <v>2086</v>
      </c>
      <c r="G1331" s="38"/>
      <c r="H1331" s="38"/>
      <c r="I1331" s="192"/>
      <c r="J1331" s="38"/>
      <c r="K1331" s="38"/>
      <c r="L1331" s="41"/>
      <c r="M1331" s="193"/>
      <c r="N1331" s="194"/>
      <c r="O1331" s="66"/>
      <c r="P1331" s="66"/>
      <c r="Q1331" s="66"/>
      <c r="R1331" s="66"/>
      <c r="S1331" s="66"/>
      <c r="T1331" s="67"/>
      <c r="U1331" s="36"/>
      <c r="V1331" s="36"/>
      <c r="W1331" s="36"/>
      <c r="X1331" s="36"/>
      <c r="Y1331" s="36"/>
      <c r="Z1331" s="36"/>
      <c r="AA1331" s="36"/>
      <c r="AB1331" s="36"/>
      <c r="AC1331" s="36"/>
      <c r="AD1331" s="36"/>
      <c r="AE1331" s="36"/>
      <c r="AT1331" s="19" t="s">
        <v>236</v>
      </c>
      <c r="AU1331" s="19" t="s">
        <v>85</v>
      </c>
    </row>
    <row r="1332" spans="1:65" s="2" customFormat="1" ht="49.15" customHeight="1">
      <c r="A1332" s="36"/>
      <c r="B1332" s="37"/>
      <c r="C1332" s="177" t="s">
        <v>2087</v>
      </c>
      <c r="D1332" s="177" t="s">
        <v>230</v>
      </c>
      <c r="E1332" s="178" t="s">
        <v>2088</v>
      </c>
      <c r="F1332" s="179" t="s">
        <v>2089</v>
      </c>
      <c r="G1332" s="180" t="s">
        <v>264</v>
      </c>
      <c r="H1332" s="181">
        <v>0.01</v>
      </c>
      <c r="I1332" s="182"/>
      <c r="J1332" s="183">
        <f>ROUND(I1332*H1332,2)</f>
        <v>0</v>
      </c>
      <c r="K1332" s="179" t="s">
        <v>234</v>
      </c>
      <c r="L1332" s="41"/>
      <c r="M1332" s="184" t="s">
        <v>28</v>
      </c>
      <c r="N1332" s="185" t="s">
        <v>45</v>
      </c>
      <c r="O1332" s="66"/>
      <c r="P1332" s="186">
        <f>O1332*H1332</f>
        <v>0</v>
      </c>
      <c r="Q1332" s="186">
        <v>0</v>
      </c>
      <c r="R1332" s="186">
        <f>Q1332*H1332</f>
        <v>0</v>
      </c>
      <c r="S1332" s="186">
        <v>0</v>
      </c>
      <c r="T1332" s="187">
        <f>S1332*H1332</f>
        <v>0</v>
      </c>
      <c r="U1332" s="36"/>
      <c r="V1332" s="36"/>
      <c r="W1332" s="36"/>
      <c r="X1332" s="36"/>
      <c r="Y1332" s="36"/>
      <c r="Z1332" s="36"/>
      <c r="AA1332" s="36"/>
      <c r="AB1332" s="36"/>
      <c r="AC1332" s="36"/>
      <c r="AD1332" s="36"/>
      <c r="AE1332" s="36"/>
      <c r="AR1332" s="188" t="s">
        <v>320</v>
      </c>
      <c r="AT1332" s="188" t="s">
        <v>230</v>
      </c>
      <c r="AU1332" s="188" t="s">
        <v>85</v>
      </c>
      <c r="AY1332" s="19" t="s">
        <v>228</v>
      </c>
      <c r="BE1332" s="189">
        <f>IF(N1332="základní",J1332,0)</f>
        <v>0</v>
      </c>
      <c r="BF1332" s="189">
        <f>IF(N1332="snížená",J1332,0)</f>
        <v>0</v>
      </c>
      <c r="BG1332" s="189">
        <f>IF(N1332="zákl. přenesená",J1332,0)</f>
        <v>0</v>
      </c>
      <c r="BH1332" s="189">
        <f>IF(N1332="sníž. přenesená",J1332,0)</f>
        <v>0</v>
      </c>
      <c r="BI1332" s="189">
        <f>IF(N1332="nulová",J1332,0)</f>
        <v>0</v>
      </c>
      <c r="BJ1332" s="19" t="s">
        <v>82</v>
      </c>
      <c r="BK1332" s="189">
        <f>ROUND(I1332*H1332,2)</f>
        <v>0</v>
      </c>
      <c r="BL1332" s="19" t="s">
        <v>320</v>
      </c>
      <c r="BM1332" s="188" t="s">
        <v>2090</v>
      </c>
    </row>
    <row r="1333" spans="1:47" s="2" customFormat="1" ht="11.25">
      <c r="A1333" s="36"/>
      <c r="B1333" s="37"/>
      <c r="C1333" s="38"/>
      <c r="D1333" s="190" t="s">
        <v>236</v>
      </c>
      <c r="E1333" s="38"/>
      <c r="F1333" s="191" t="s">
        <v>2091</v>
      </c>
      <c r="G1333" s="38"/>
      <c r="H1333" s="38"/>
      <c r="I1333" s="192"/>
      <c r="J1333" s="38"/>
      <c r="K1333" s="38"/>
      <c r="L1333" s="41"/>
      <c r="M1333" s="193"/>
      <c r="N1333" s="194"/>
      <c r="O1333" s="66"/>
      <c r="P1333" s="66"/>
      <c r="Q1333" s="66"/>
      <c r="R1333" s="66"/>
      <c r="S1333" s="66"/>
      <c r="T1333" s="67"/>
      <c r="U1333" s="36"/>
      <c r="V1333" s="36"/>
      <c r="W1333" s="36"/>
      <c r="X1333" s="36"/>
      <c r="Y1333" s="36"/>
      <c r="Z1333" s="36"/>
      <c r="AA1333" s="36"/>
      <c r="AB1333" s="36"/>
      <c r="AC1333" s="36"/>
      <c r="AD1333" s="36"/>
      <c r="AE1333" s="36"/>
      <c r="AT1333" s="19" t="s">
        <v>236</v>
      </c>
      <c r="AU1333" s="19" t="s">
        <v>85</v>
      </c>
    </row>
    <row r="1334" spans="2:63" s="12" customFormat="1" ht="22.9" customHeight="1">
      <c r="B1334" s="161"/>
      <c r="C1334" s="162"/>
      <c r="D1334" s="163" t="s">
        <v>73</v>
      </c>
      <c r="E1334" s="175" t="s">
        <v>1141</v>
      </c>
      <c r="F1334" s="175" t="s">
        <v>1142</v>
      </c>
      <c r="G1334" s="162"/>
      <c r="H1334" s="162"/>
      <c r="I1334" s="165"/>
      <c r="J1334" s="176">
        <f>BK1334</f>
        <v>0</v>
      </c>
      <c r="K1334" s="162"/>
      <c r="L1334" s="167"/>
      <c r="M1334" s="168"/>
      <c r="N1334" s="169"/>
      <c r="O1334" s="169"/>
      <c r="P1334" s="170">
        <f>SUM(P1335:P1340)</f>
        <v>0</v>
      </c>
      <c r="Q1334" s="169"/>
      <c r="R1334" s="170">
        <f>SUM(R1335:R1340)</f>
        <v>0.00208</v>
      </c>
      <c r="S1334" s="169"/>
      <c r="T1334" s="171">
        <f>SUM(T1335:T1340)</f>
        <v>0</v>
      </c>
      <c r="AR1334" s="172" t="s">
        <v>85</v>
      </c>
      <c r="AT1334" s="173" t="s">
        <v>73</v>
      </c>
      <c r="AU1334" s="173" t="s">
        <v>82</v>
      </c>
      <c r="AY1334" s="172" t="s">
        <v>228</v>
      </c>
      <c r="BK1334" s="174">
        <f>SUM(BK1335:BK1340)</f>
        <v>0</v>
      </c>
    </row>
    <row r="1335" spans="1:65" s="2" customFormat="1" ht="37.9" customHeight="1">
      <c r="A1335" s="36"/>
      <c r="B1335" s="37"/>
      <c r="C1335" s="177" t="s">
        <v>2092</v>
      </c>
      <c r="D1335" s="177" t="s">
        <v>230</v>
      </c>
      <c r="E1335" s="178" t="s">
        <v>2093</v>
      </c>
      <c r="F1335" s="179" t="s">
        <v>2094</v>
      </c>
      <c r="G1335" s="180" t="s">
        <v>275</v>
      </c>
      <c r="H1335" s="181">
        <v>8</v>
      </c>
      <c r="I1335" s="182"/>
      <c r="J1335" s="183">
        <f>ROUND(I1335*H1335,2)</f>
        <v>0</v>
      </c>
      <c r="K1335" s="179" t="s">
        <v>28</v>
      </c>
      <c r="L1335" s="41"/>
      <c r="M1335" s="184" t="s">
        <v>28</v>
      </c>
      <c r="N1335" s="185" t="s">
        <v>45</v>
      </c>
      <c r="O1335" s="66"/>
      <c r="P1335" s="186">
        <f>O1335*H1335</f>
        <v>0</v>
      </c>
      <c r="Q1335" s="186">
        <v>0.00026</v>
      </c>
      <c r="R1335" s="186">
        <f>Q1335*H1335</f>
        <v>0.00208</v>
      </c>
      <c r="S1335" s="186">
        <v>0</v>
      </c>
      <c r="T1335" s="187">
        <f>S1335*H1335</f>
        <v>0</v>
      </c>
      <c r="U1335" s="36"/>
      <c r="V1335" s="36"/>
      <c r="W1335" s="36"/>
      <c r="X1335" s="36"/>
      <c r="Y1335" s="36"/>
      <c r="Z1335" s="36"/>
      <c r="AA1335" s="36"/>
      <c r="AB1335" s="36"/>
      <c r="AC1335" s="36"/>
      <c r="AD1335" s="36"/>
      <c r="AE1335" s="36"/>
      <c r="AR1335" s="188" t="s">
        <v>320</v>
      </c>
      <c r="AT1335" s="188" t="s">
        <v>230</v>
      </c>
      <c r="AU1335" s="188" t="s">
        <v>85</v>
      </c>
      <c r="AY1335" s="19" t="s">
        <v>228</v>
      </c>
      <c r="BE1335" s="189">
        <f>IF(N1335="základní",J1335,0)</f>
        <v>0</v>
      </c>
      <c r="BF1335" s="189">
        <f>IF(N1335="snížená",J1335,0)</f>
        <v>0</v>
      </c>
      <c r="BG1335" s="189">
        <f>IF(N1335="zákl. přenesená",J1335,0)</f>
        <v>0</v>
      </c>
      <c r="BH1335" s="189">
        <f>IF(N1335="sníž. přenesená",J1335,0)</f>
        <v>0</v>
      </c>
      <c r="BI1335" s="189">
        <f>IF(N1335="nulová",J1335,0)</f>
        <v>0</v>
      </c>
      <c r="BJ1335" s="19" t="s">
        <v>82</v>
      </c>
      <c r="BK1335" s="189">
        <f>ROUND(I1335*H1335,2)</f>
        <v>0</v>
      </c>
      <c r="BL1335" s="19" t="s">
        <v>320</v>
      </c>
      <c r="BM1335" s="188" t="s">
        <v>2095</v>
      </c>
    </row>
    <row r="1336" spans="2:51" s="13" customFormat="1" ht="11.25">
      <c r="B1336" s="195"/>
      <c r="C1336" s="196"/>
      <c r="D1336" s="197" t="s">
        <v>238</v>
      </c>
      <c r="E1336" s="198" t="s">
        <v>28</v>
      </c>
      <c r="F1336" s="199" t="s">
        <v>1227</v>
      </c>
      <c r="G1336" s="196"/>
      <c r="H1336" s="198" t="s">
        <v>28</v>
      </c>
      <c r="I1336" s="200"/>
      <c r="J1336" s="196"/>
      <c r="K1336" s="196"/>
      <c r="L1336" s="201"/>
      <c r="M1336" s="202"/>
      <c r="N1336" s="203"/>
      <c r="O1336" s="203"/>
      <c r="P1336" s="203"/>
      <c r="Q1336" s="203"/>
      <c r="R1336" s="203"/>
      <c r="S1336" s="203"/>
      <c r="T1336" s="204"/>
      <c r="AT1336" s="205" t="s">
        <v>238</v>
      </c>
      <c r="AU1336" s="205" t="s">
        <v>85</v>
      </c>
      <c r="AV1336" s="13" t="s">
        <v>82</v>
      </c>
      <c r="AW1336" s="13" t="s">
        <v>35</v>
      </c>
      <c r="AX1336" s="13" t="s">
        <v>74</v>
      </c>
      <c r="AY1336" s="205" t="s">
        <v>228</v>
      </c>
    </row>
    <row r="1337" spans="2:51" s="13" customFormat="1" ht="11.25">
      <c r="B1337" s="195"/>
      <c r="C1337" s="196"/>
      <c r="D1337" s="197" t="s">
        <v>238</v>
      </c>
      <c r="E1337" s="198" t="s">
        <v>28</v>
      </c>
      <c r="F1337" s="199" t="s">
        <v>1306</v>
      </c>
      <c r="G1337" s="196"/>
      <c r="H1337" s="198" t="s">
        <v>28</v>
      </c>
      <c r="I1337" s="200"/>
      <c r="J1337" s="196"/>
      <c r="K1337" s="196"/>
      <c r="L1337" s="201"/>
      <c r="M1337" s="202"/>
      <c r="N1337" s="203"/>
      <c r="O1337" s="203"/>
      <c r="P1337" s="203"/>
      <c r="Q1337" s="203"/>
      <c r="R1337" s="203"/>
      <c r="S1337" s="203"/>
      <c r="T1337" s="204"/>
      <c r="AT1337" s="205" t="s">
        <v>238</v>
      </c>
      <c r="AU1337" s="205" t="s">
        <v>85</v>
      </c>
      <c r="AV1337" s="13" t="s">
        <v>82</v>
      </c>
      <c r="AW1337" s="13" t="s">
        <v>35</v>
      </c>
      <c r="AX1337" s="13" t="s">
        <v>74</v>
      </c>
      <c r="AY1337" s="205" t="s">
        <v>228</v>
      </c>
    </row>
    <row r="1338" spans="2:51" s="14" customFormat="1" ht="11.25">
      <c r="B1338" s="206"/>
      <c r="C1338" s="207"/>
      <c r="D1338" s="197" t="s">
        <v>238</v>
      </c>
      <c r="E1338" s="208" t="s">
        <v>28</v>
      </c>
      <c r="F1338" s="209" t="s">
        <v>2001</v>
      </c>
      <c r="G1338" s="207"/>
      <c r="H1338" s="210">
        <v>4.16</v>
      </c>
      <c r="I1338" s="211"/>
      <c r="J1338" s="207"/>
      <c r="K1338" s="207"/>
      <c r="L1338" s="212"/>
      <c r="M1338" s="213"/>
      <c r="N1338" s="214"/>
      <c r="O1338" s="214"/>
      <c r="P1338" s="214"/>
      <c r="Q1338" s="214"/>
      <c r="R1338" s="214"/>
      <c r="S1338" s="214"/>
      <c r="T1338" s="215"/>
      <c r="AT1338" s="216" t="s">
        <v>238</v>
      </c>
      <c r="AU1338" s="216" t="s">
        <v>85</v>
      </c>
      <c r="AV1338" s="14" t="s">
        <v>85</v>
      </c>
      <c r="AW1338" s="14" t="s">
        <v>35</v>
      </c>
      <c r="AX1338" s="14" t="s">
        <v>74</v>
      </c>
      <c r="AY1338" s="216" t="s">
        <v>228</v>
      </c>
    </row>
    <row r="1339" spans="2:51" s="14" customFormat="1" ht="11.25">
      <c r="B1339" s="206"/>
      <c r="C1339" s="207"/>
      <c r="D1339" s="197" t="s">
        <v>238</v>
      </c>
      <c r="E1339" s="208" t="s">
        <v>28</v>
      </c>
      <c r="F1339" s="209" t="s">
        <v>2002</v>
      </c>
      <c r="G1339" s="207"/>
      <c r="H1339" s="210">
        <v>3.84</v>
      </c>
      <c r="I1339" s="211"/>
      <c r="J1339" s="207"/>
      <c r="K1339" s="207"/>
      <c r="L1339" s="212"/>
      <c r="M1339" s="213"/>
      <c r="N1339" s="214"/>
      <c r="O1339" s="214"/>
      <c r="P1339" s="214"/>
      <c r="Q1339" s="214"/>
      <c r="R1339" s="214"/>
      <c r="S1339" s="214"/>
      <c r="T1339" s="215"/>
      <c r="AT1339" s="216" t="s">
        <v>238</v>
      </c>
      <c r="AU1339" s="216" t="s">
        <v>85</v>
      </c>
      <c r="AV1339" s="14" t="s">
        <v>85</v>
      </c>
      <c r="AW1339" s="14" t="s">
        <v>35</v>
      </c>
      <c r="AX1339" s="14" t="s">
        <v>74</v>
      </c>
      <c r="AY1339" s="216" t="s">
        <v>228</v>
      </c>
    </row>
    <row r="1340" spans="2:51" s="15" customFormat="1" ht="11.25">
      <c r="B1340" s="217"/>
      <c r="C1340" s="218"/>
      <c r="D1340" s="197" t="s">
        <v>238</v>
      </c>
      <c r="E1340" s="219" t="s">
        <v>28</v>
      </c>
      <c r="F1340" s="220" t="s">
        <v>241</v>
      </c>
      <c r="G1340" s="218"/>
      <c r="H1340" s="221">
        <v>8</v>
      </c>
      <c r="I1340" s="222"/>
      <c r="J1340" s="218"/>
      <c r="K1340" s="218"/>
      <c r="L1340" s="223"/>
      <c r="M1340" s="252"/>
      <c r="N1340" s="253"/>
      <c r="O1340" s="253"/>
      <c r="P1340" s="253"/>
      <c r="Q1340" s="253"/>
      <c r="R1340" s="253"/>
      <c r="S1340" s="253"/>
      <c r="T1340" s="254"/>
      <c r="AT1340" s="227" t="s">
        <v>238</v>
      </c>
      <c r="AU1340" s="227" t="s">
        <v>85</v>
      </c>
      <c r="AV1340" s="15" t="s">
        <v>176</v>
      </c>
      <c r="AW1340" s="15" t="s">
        <v>35</v>
      </c>
      <c r="AX1340" s="15" t="s">
        <v>82</v>
      </c>
      <c r="AY1340" s="227" t="s">
        <v>228</v>
      </c>
    </row>
    <row r="1341" spans="1:31" s="2" customFormat="1" ht="6.95" customHeight="1">
      <c r="A1341" s="36"/>
      <c r="B1341" s="49"/>
      <c r="C1341" s="50"/>
      <c r="D1341" s="50"/>
      <c r="E1341" s="50"/>
      <c r="F1341" s="50"/>
      <c r="G1341" s="50"/>
      <c r="H1341" s="50"/>
      <c r="I1341" s="50"/>
      <c r="J1341" s="50"/>
      <c r="K1341" s="50"/>
      <c r="L1341" s="41"/>
      <c r="M1341" s="36"/>
      <c r="O1341" s="36"/>
      <c r="P1341" s="36"/>
      <c r="Q1341" s="36"/>
      <c r="R1341" s="36"/>
      <c r="S1341" s="36"/>
      <c r="T1341" s="36"/>
      <c r="U1341" s="36"/>
      <c r="V1341" s="36"/>
      <c r="W1341" s="36"/>
      <c r="X1341" s="36"/>
      <c r="Y1341" s="36"/>
      <c r="Z1341" s="36"/>
      <c r="AA1341" s="36"/>
      <c r="AB1341" s="36"/>
      <c r="AC1341" s="36"/>
      <c r="AD1341" s="36"/>
      <c r="AE1341" s="36"/>
    </row>
  </sheetData>
  <sheetProtection algorithmName="SHA-512" hashValue="95BRUDzGZ7tBZidUz+GqC5GcgX2M98uGK/CZurqKhuDkoleGt76D1pl+SZgMNvRrV5CxV/FXDXdMTGszw4HXKg==" saltValue="nYk/1wgsbvDyMCmf7jHBKSpWwI2w2FduDKpsE6q10AtETsPoQPK4cTizDIGVSgbHf3u1yc1ap7Xq5zOY80qrSw==" spinCount="100000" sheet="1" objects="1" scenarios="1" formatColumns="0" formatRows="0" autoFilter="0"/>
  <autoFilter ref="C96:K1340"/>
  <mergeCells count="9">
    <mergeCell ref="E50:H50"/>
    <mergeCell ref="E87:H87"/>
    <mergeCell ref="E89:H89"/>
    <mergeCell ref="L2:V2"/>
    <mergeCell ref="E7:H7"/>
    <mergeCell ref="E9:H9"/>
    <mergeCell ref="E18:H18"/>
    <mergeCell ref="E27:H27"/>
    <mergeCell ref="E48:H48"/>
  </mergeCells>
  <hyperlinks>
    <hyperlink ref="F101" r:id="rId1" display="https://podminky.urs.cz/item/CS_URS_2022_01/139751101"/>
    <hyperlink ref="F122" r:id="rId2" display="https://podminky.urs.cz/item/CS_URS_2022_01/162211201"/>
    <hyperlink ref="F125" r:id="rId3" display="https://podminky.urs.cz/item/CS_URS_2022_01/162211209"/>
    <hyperlink ref="F128" r:id="rId4" display="https://podminky.urs.cz/item/CS_URS_2022_01/162751117"/>
    <hyperlink ref="F172" r:id="rId5" display="https://podminky.urs.cz/item/CS_URS_2022_01/167111101"/>
    <hyperlink ref="F175" r:id="rId6" display="https://podminky.urs.cz/item/CS_URS_2022_01/171201221"/>
    <hyperlink ref="F178" r:id="rId7" display="https://podminky.urs.cz/item/CS_URS_2022_01/171251201"/>
    <hyperlink ref="F181" r:id="rId8" display="https://podminky.urs.cz/item/CS_URS_2022_01/174111102"/>
    <hyperlink ref="F186" r:id="rId9" display="https://podminky.urs.cz/item/CS_URS_2022_01/174111109"/>
    <hyperlink ref="F192" r:id="rId10" display="https://podminky.urs.cz/item/CS_URS_2022_01/451572111"/>
    <hyperlink ref="F196" r:id="rId11" display="https://podminky.urs.cz/item/CS_URS_2022_01/612315101"/>
    <hyperlink ref="F204" r:id="rId12" display="https://podminky.urs.cz/item/CS_URS_2022_01/612335301"/>
    <hyperlink ref="F233" r:id="rId13" display="https://podminky.urs.cz/item/CS_URS_2022_01/631311131"/>
    <hyperlink ref="F243" r:id="rId14" display="https://podminky.urs.cz/item/CS_URS_2022_01/631312121"/>
    <hyperlink ref="F253" r:id="rId15" display="https://podminky.urs.cz/item/CS_URS_2022_01/953941711"/>
    <hyperlink ref="F292" r:id="rId16" display="https://podminky.urs.cz/item/CS_URS_2022_01/965042121"/>
    <hyperlink ref="F302" r:id="rId17" display="https://podminky.urs.cz/item/CS_URS_2022_01/965042131"/>
    <hyperlink ref="F309" r:id="rId18" display="https://podminky.urs.cz/item/CS_URS_2022_01/965042141"/>
    <hyperlink ref="F317" r:id="rId19" display="https://podminky.urs.cz/item/CS_URS_2022_01/965042241"/>
    <hyperlink ref="F325" r:id="rId20" display="https://podminky.urs.cz/item/CS_URS_2022_01/965081212"/>
    <hyperlink ref="F330" r:id="rId21" display="https://podminky.urs.cz/item/CS_URS_2022_01/965081213"/>
    <hyperlink ref="F335" r:id="rId22" display="https://podminky.urs.cz/item/CS_URS_2022_01/969031111"/>
    <hyperlink ref="F339" r:id="rId23" display="https://podminky.urs.cz/item/CS_URS_2022_01/971033241"/>
    <hyperlink ref="F345" r:id="rId24" display="https://podminky.urs.cz/item/CS_URS_2022_01/971033261"/>
    <hyperlink ref="F351" r:id="rId25" display="https://podminky.urs.cz/item/CS_URS_2022_01/971033361"/>
    <hyperlink ref="F356" r:id="rId26" display="https://podminky.urs.cz/item/CS_URS_2022_01/971042361"/>
    <hyperlink ref="F361" r:id="rId27" display="https://podminky.urs.cz/item/CS_URS_2022_01/971042551"/>
    <hyperlink ref="F373" r:id="rId28" display="https://podminky.urs.cz/item/CS_URS_2022_01/974031142"/>
    <hyperlink ref="F399" r:id="rId29" display="https://podminky.urs.cz/item/CS_URS_2022_01/974031145"/>
    <hyperlink ref="F411" r:id="rId30" display="https://podminky.urs.cz/item/CS_URS_2022_01/974031153"/>
    <hyperlink ref="F417" r:id="rId31" display="https://podminky.urs.cz/item/CS_URS_2022_01/974031164"/>
    <hyperlink ref="F423" r:id="rId32" display="https://podminky.urs.cz/item/CS_URS_2022_01/974049154"/>
    <hyperlink ref="F429" r:id="rId33" display="https://podminky.urs.cz/item/CS_URS_2022_01/974049164"/>
    <hyperlink ref="F442" r:id="rId34" display="https://podminky.urs.cz/item/CS_URS_2022_01/974049167"/>
    <hyperlink ref="F448" r:id="rId35" display="https://podminky.urs.cz/item/CS_URS_2022_01/974049185"/>
    <hyperlink ref="F454" r:id="rId36" display="https://podminky.urs.cz/item/CS_URS_2022_01/977151211"/>
    <hyperlink ref="F459" r:id="rId37" display="https://podminky.urs.cz/item/CS_URS_2022_01/977151213"/>
    <hyperlink ref="F467" r:id="rId38" display="https://podminky.urs.cz/item/CS_URS_2022_01/977151218"/>
    <hyperlink ref="F473" r:id="rId39" display="https://podminky.urs.cz/item/CS_URS_2022_01/997013211"/>
    <hyperlink ref="F475" r:id="rId40" display="https://podminky.urs.cz/item/CS_URS_2022_01/997013501"/>
    <hyperlink ref="F477" r:id="rId41" display="https://podminky.urs.cz/item/CS_URS_2022_01/997013509"/>
    <hyperlink ref="F480" r:id="rId42" display="https://podminky.urs.cz/item/CS_URS_2022_01/997013631"/>
    <hyperlink ref="F484" r:id="rId43" display="https://podminky.urs.cz/item/CS_URS_2022_01/998276101"/>
    <hyperlink ref="F488" r:id="rId44" display="https://podminky.urs.cz/item/CS_URS_2022_01/711111002"/>
    <hyperlink ref="F493" r:id="rId45" display="https://podminky.urs.cz/item/CS_URS_2022_01/711131811"/>
    <hyperlink ref="F498" r:id="rId46" display="https://podminky.urs.cz/item/CS_URS_2022_01/711141559"/>
    <hyperlink ref="F506" r:id="rId47" display="https://podminky.urs.cz/item/CS_URS_2022_01/711199095"/>
    <hyperlink ref="F509" r:id="rId48" display="https://podminky.urs.cz/item/CS_URS_2022_01/711199097"/>
    <hyperlink ref="F512" r:id="rId49" display="https://podminky.urs.cz/item/CS_URS_2022_01/998711101"/>
    <hyperlink ref="F514" r:id="rId50" display="https://podminky.urs.cz/item/CS_URS_2022_01/998711181"/>
    <hyperlink ref="F517" r:id="rId51" display="https://podminky.urs.cz/item/CS_URS_2022_01/713463131"/>
    <hyperlink ref="F553" r:id="rId52" display="https://podminky.urs.cz/item/CS_URS_2022_01/998713102"/>
    <hyperlink ref="F555" r:id="rId53" display="https://podminky.urs.cz/item/CS_URS_2022_01/998713181"/>
    <hyperlink ref="F558" r:id="rId54" display="https://podminky.urs.cz/item/CS_URS_2022_01/721100911"/>
    <hyperlink ref="F574" r:id="rId55" display="https://podminky.urs.cz/item/CS_URS_2022_01/721110954"/>
    <hyperlink ref="F579" r:id="rId56" display="https://podminky.urs.cz/item/CS_URS_2022_01/721110964"/>
    <hyperlink ref="F584" r:id="rId57" display="https://podminky.urs.cz/item/CS_URS_2022_01/721171803"/>
    <hyperlink ref="F592" r:id="rId58" display="https://podminky.urs.cz/item/CS_URS_2022_01/721171913"/>
    <hyperlink ref="F597" r:id="rId59" display="https://podminky.urs.cz/item/CS_URS_2022_01/721173401"/>
    <hyperlink ref="F614" r:id="rId60" display="https://podminky.urs.cz/item/CS_URS_2022_01/721173402"/>
    <hyperlink ref="F625" r:id="rId61" display="https://podminky.urs.cz/item/CS_URS_2022_01/721173403"/>
    <hyperlink ref="F634" r:id="rId62" display="https://podminky.urs.cz/item/CS_URS_2022_01/721174024"/>
    <hyperlink ref="F641" r:id="rId63" display="https://podminky.urs.cz/item/CS_URS_2022_01/721174025"/>
    <hyperlink ref="F658" r:id="rId64" display="https://podminky.urs.cz/item/CS_URS_2022_01/721174026"/>
    <hyperlink ref="F667" r:id="rId65" display="https://podminky.urs.cz/item/CS_URS_2022_01/721174043"/>
    <hyperlink ref="F682" r:id="rId66" display="https://podminky.urs.cz/item/CS_URS_2022_01/721174062"/>
    <hyperlink ref="F686" r:id="rId67" display="https://podminky.urs.cz/item/CS_URS_2022_01/721194104"/>
    <hyperlink ref="F695" r:id="rId68" display="https://podminky.urs.cz/item/CS_URS_2022_01/721194109"/>
    <hyperlink ref="F699" r:id="rId69" display="https://podminky.urs.cz/item/CS_URS_2022_01/721210813"/>
    <hyperlink ref="F703" r:id="rId70" display="https://podminky.urs.cz/item/CS_URS_2022_01/721211912"/>
    <hyperlink ref="F722" r:id="rId71" display="https://podminky.urs.cz/item/CS_URS_2022_01/721274121"/>
    <hyperlink ref="F726" r:id="rId72" display="https://podminky.urs.cz/item/CS_URS_2022_01/721274125"/>
    <hyperlink ref="F730" r:id="rId73" display="https://podminky.urs.cz/item/CS_URS_2022_01/721290111"/>
    <hyperlink ref="F733" r:id="rId74" display="https://podminky.urs.cz/item/CS_URS_2022_01/721290112"/>
    <hyperlink ref="F736" r:id="rId75" display="https://podminky.urs.cz/item/CS_URS_2022_01/721290821"/>
    <hyperlink ref="F739" r:id="rId76" display="https://podminky.urs.cz/item/CS_URS_2022_01/721910922"/>
    <hyperlink ref="F760" r:id="rId77" display="https://podminky.urs.cz/item/CS_URS_2022_01/998721102"/>
    <hyperlink ref="F763" r:id="rId78" display="https://podminky.urs.cz/item/CS_URS_2022_01/722130801"/>
    <hyperlink ref="F767" r:id="rId79" display="https://podminky.urs.cz/item/CS_URS_2022_01/722130901"/>
    <hyperlink ref="F779" r:id="rId80" display="https://podminky.urs.cz/item/CS_URS_2022_01/722130913"/>
    <hyperlink ref="F786" r:id="rId81" display="https://podminky.urs.cz/item/CS_URS_2022_01/722170801"/>
    <hyperlink ref="F791" r:id="rId82" display="https://podminky.urs.cz/item/CS_URS_2022_01/722171913"/>
    <hyperlink ref="F801" r:id="rId83" display="https://podminky.urs.cz/item/CS_URS_2022_01/722173913"/>
    <hyperlink ref="F808" r:id="rId84" display="https://podminky.urs.cz/item/CS_URS_2022_01/722173982"/>
    <hyperlink ref="F812" r:id="rId85" display="https://podminky.urs.cz/item/CS_URS_2022_01/722173983"/>
    <hyperlink ref="F816" r:id="rId86" display="https://podminky.urs.cz/item/CS_URS_2022_01/722176112"/>
    <hyperlink ref="F845" r:id="rId87" display="https://podminky.urs.cz/item/CS_URS_2022_01/722176113"/>
    <hyperlink ref="F864" r:id="rId88" display="https://podminky.urs.cz/item/CS_URS_2022_01/722181221"/>
    <hyperlink ref="F874" r:id="rId89" display="https://podminky.urs.cz/item/CS_URS_2022_01/722181222"/>
    <hyperlink ref="F881" r:id="rId90" display="https://podminky.urs.cz/item/CS_URS_2022_01/722181231"/>
    <hyperlink ref="F892" r:id="rId91" display="https://podminky.urs.cz/item/CS_URS_2022_01/722181232"/>
    <hyperlink ref="F896" r:id="rId92" display="https://podminky.urs.cz/item/CS_URS_2022_01/722181241"/>
    <hyperlink ref="F907" r:id="rId93" display="https://podminky.urs.cz/item/CS_URS_2022_01/722190401"/>
    <hyperlink ref="F920" r:id="rId94" display="https://podminky.urs.cz/item/CS_URS_2022_01/722220121"/>
    <hyperlink ref="F932" r:id="rId95" display="https://podminky.urs.cz/item/CS_URS_2022_01/722220861"/>
    <hyperlink ref="F936" r:id="rId96" display="https://podminky.urs.cz/item/CS_URS_2022_01/722290226"/>
    <hyperlink ref="F941" r:id="rId97" display="https://podminky.urs.cz/item/CS_URS_2022_01/722290234"/>
    <hyperlink ref="F958" r:id="rId98" display="https://podminky.urs.cz/item/CS_URS_2022_01/722290822"/>
    <hyperlink ref="F961" r:id="rId99" display="https://podminky.urs.cz/item/CS_URS_2022_01/998722102"/>
    <hyperlink ref="F963" r:id="rId100" display="https://podminky.urs.cz/item/CS_URS_2022_01/998722181"/>
    <hyperlink ref="F966" r:id="rId101" display="https://podminky.urs.cz/item/CS_URS_2022_01/725119125"/>
    <hyperlink ref="F987" r:id="rId102" display="https://podminky.urs.cz/item/CS_URS_2022_01/725210821"/>
    <hyperlink ref="F996" r:id="rId103" display="https://podminky.urs.cz/item/CS_URS_2022_01/725219102"/>
    <hyperlink ref="F1022" r:id="rId104" display="https://podminky.urs.cz/item/CS_URS_2022_01/725291631"/>
    <hyperlink ref="F1049" r:id="rId105" display="https://podminky.urs.cz/item/CS_URS_2022_01/725320821"/>
    <hyperlink ref="F1053" r:id="rId106" display="https://podminky.urs.cz/item/CS_URS_2022_01/725530831"/>
    <hyperlink ref="F1060" r:id="rId107" display="https://podminky.urs.cz/item/CS_URS_2022_01/725539201"/>
    <hyperlink ref="F1073" r:id="rId108" display="https://podminky.urs.cz/item/CS_URS_2022_01/725590812"/>
    <hyperlink ref="F1078" r:id="rId109" display="https://podminky.urs.cz/item/CS_URS_2022_01/725819402"/>
    <hyperlink ref="F1091" r:id="rId110" display="https://podminky.urs.cz/item/CS_URS_2022_01/725820801"/>
    <hyperlink ref="F1099" r:id="rId111" display="https://podminky.urs.cz/item/CS_URS_2022_01/725820802"/>
    <hyperlink ref="F1106" r:id="rId112" display="https://podminky.urs.cz/item/CS_URS_2022_01/725829121"/>
    <hyperlink ref="F1130" r:id="rId113" display="https://podminky.urs.cz/item/CS_URS_2022_01/725850800"/>
    <hyperlink ref="F1139" r:id="rId114" display="https://podminky.urs.cz/item/CS_URS_2022_01/725859102"/>
    <hyperlink ref="F1162" r:id="rId115" display="https://podminky.urs.cz/item/CS_URS_2022_01/725860811"/>
    <hyperlink ref="F1171" r:id="rId116" display="https://podminky.urs.cz/item/CS_URS_2022_01/725860812"/>
    <hyperlink ref="F1175" r:id="rId117" display="https://podminky.urs.cz/item/CS_URS_2022_01/725869101"/>
    <hyperlink ref="F1209" r:id="rId118" display="https://podminky.urs.cz/item/CS_URS_2022_01/725980121"/>
    <hyperlink ref="F1232" r:id="rId119" display="https://podminky.urs.cz/item/CS_URS_2022_01/725991811"/>
    <hyperlink ref="F1236" r:id="rId120" display="https://podminky.urs.cz/item/CS_URS_2022_01/998725102"/>
    <hyperlink ref="F1238" r:id="rId121" display="https://podminky.urs.cz/item/CS_URS_2022_01/998725181"/>
    <hyperlink ref="F1259" r:id="rId122" display="https://podminky.urs.cz/item/CS_URS_2022_01/763121714"/>
    <hyperlink ref="F1266" r:id="rId123" display="https://podminky.urs.cz/item/CS_URS_2022_01/763135102"/>
    <hyperlink ref="F1271" r:id="rId124" display="https://podminky.urs.cz/item/CS_URS_2022_01/763135812"/>
    <hyperlink ref="F1277" r:id="rId125" display="https://podminky.urs.cz/item/CS_URS_2022_01/763164531"/>
    <hyperlink ref="F1284" r:id="rId126" display="https://podminky.urs.cz/item/CS_URS_2022_01/998763301"/>
    <hyperlink ref="F1286" r:id="rId127" display="https://podminky.urs.cz/item/CS_URS_2022_01/998763381"/>
    <hyperlink ref="F1289" r:id="rId128" display="https://podminky.urs.cz/item/CS_URS_2022_01/771573916"/>
    <hyperlink ref="F1299" r:id="rId129" display="https://podminky.urs.cz/item/CS_URS_2022_01/998771102"/>
    <hyperlink ref="F1301" r:id="rId130" display="https://podminky.urs.cz/item/CS_URS_2022_01/998771181"/>
    <hyperlink ref="F1304" r:id="rId131" display="https://podminky.urs.cz/item/CS_URS_2022_01/776111311"/>
    <hyperlink ref="F1307" r:id="rId132" display="https://podminky.urs.cz/item/CS_URS_2022_01/776121321"/>
    <hyperlink ref="F1310" r:id="rId133" display="https://podminky.urs.cz/item/CS_URS_2022_01/776201812"/>
    <hyperlink ref="F1318" r:id="rId134" display="https://podminky.urs.cz/item/CS_URS_2022_01/776221111"/>
    <hyperlink ref="F1323" r:id="rId135" display="https://podminky.urs.cz/item/CS_URS_2022_01/776223112"/>
    <hyperlink ref="F1331" r:id="rId136" display="https://podminky.urs.cz/item/CS_URS_2022_01/998776102"/>
    <hyperlink ref="F1333" r:id="rId137" display="https://podminky.urs.cz/item/CS_URS_2022_01/99877618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3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19" t="s">
        <v>91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85</v>
      </c>
    </row>
    <row r="4" spans="2:46" s="1" customFormat="1" ht="24.95" customHeight="1">
      <c r="B4" s="22"/>
      <c r="D4" s="106" t="s">
        <v>116</v>
      </c>
      <c r="L4" s="22"/>
      <c r="M4" s="107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26.25" customHeight="1">
      <c r="B7" s="22"/>
      <c r="E7" s="398" t="str">
        <f>'Rekapitulace stavby'!K6</f>
        <v>Gymnázium Jihlava - oprava technického zázemí - aktualizace 4/2022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8" t="s">
        <v>125</v>
      </c>
      <c r="E8" s="36"/>
      <c r="F8" s="36"/>
      <c r="G8" s="36"/>
      <c r="H8" s="36"/>
      <c r="I8" s="36"/>
      <c r="J8" s="36"/>
      <c r="K8" s="36"/>
      <c r="L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2096</v>
      </c>
      <c r="F9" s="401"/>
      <c r="G9" s="401"/>
      <c r="H9" s="401"/>
      <c r="I9" s="36"/>
      <c r="J9" s="36"/>
      <c r="K9" s="36"/>
      <c r="L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18</v>
      </c>
      <c r="E11" s="36"/>
      <c r="F11" s="110" t="s">
        <v>84</v>
      </c>
      <c r="G11" s="36"/>
      <c r="H11" s="36"/>
      <c r="I11" s="108" t="s">
        <v>20</v>
      </c>
      <c r="J11" s="110" t="s">
        <v>28</v>
      </c>
      <c r="K11" s="36"/>
      <c r="L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22</v>
      </c>
      <c r="E12" s="36"/>
      <c r="F12" s="110" t="s">
        <v>23</v>
      </c>
      <c r="G12" s="36"/>
      <c r="H12" s="36"/>
      <c r="I12" s="108" t="s">
        <v>24</v>
      </c>
      <c r="J12" s="111" t="str">
        <f>'Rekapitulace stavby'!AN8</f>
        <v>18. 5. 2022</v>
      </c>
      <c r="K12" s="36"/>
      <c r="L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26</v>
      </c>
      <c r="E14" s="36"/>
      <c r="F14" s="36"/>
      <c r="G14" s="36"/>
      <c r="H14" s="36"/>
      <c r="I14" s="108" t="s">
        <v>27</v>
      </c>
      <c r="J14" s="110" t="s">
        <v>28</v>
      </c>
      <c r="K14" s="36"/>
      <c r="L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0" t="s">
        <v>29</v>
      </c>
      <c r="F15" s="36"/>
      <c r="G15" s="36"/>
      <c r="H15" s="36"/>
      <c r="I15" s="108" t="s">
        <v>30</v>
      </c>
      <c r="J15" s="110" t="s">
        <v>28</v>
      </c>
      <c r="K15" s="36"/>
      <c r="L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31</v>
      </c>
      <c r="E17" s="36"/>
      <c r="F17" s="36"/>
      <c r="G17" s="36"/>
      <c r="H17" s="36"/>
      <c r="I17" s="108" t="s">
        <v>27</v>
      </c>
      <c r="J17" s="32" t="str">
        <f>'Rekapitulace stavby'!AN13</f>
        <v>Vyplň údaj</v>
      </c>
      <c r="K17" s="36"/>
      <c r="L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8" t="s">
        <v>30</v>
      </c>
      <c r="J18" s="32" t="str">
        <f>'Rekapitulace stavby'!AN14</f>
        <v>Vyplň údaj</v>
      </c>
      <c r="K18" s="36"/>
      <c r="L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33</v>
      </c>
      <c r="E20" s="36"/>
      <c r="F20" s="36"/>
      <c r="G20" s="36"/>
      <c r="H20" s="36"/>
      <c r="I20" s="108" t="s">
        <v>27</v>
      </c>
      <c r="J20" s="110" t="s">
        <v>28</v>
      </c>
      <c r="K20" s="36"/>
      <c r="L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">
        <v>34</v>
      </c>
      <c r="F21" s="36"/>
      <c r="G21" s="36"/>
      <c r="H21" s="36"/>
      <c r="I21" s="108" t="s">
        <v>30</v>
      </c>
      <c r="J21" s="110" t="s">
        <v>28</v>
      </c>
      <c r="K21" s="36"/>
      <c r="L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36</v>
      </c>
      <c r="E23" s="36"/>
      <c r="F23" s="36"/>
      <c r="G23" s="36"/>
      <c r="H23" s="36"/>
      <c r="I23" s="108" t="s">
        <v>27</v>
      </c>
      <c r="J23" s="110" t="str">
        <f>IF('Rekapitulace stavby'!AN19="","",'Rekapitulace stavby'!AN19)</f>
        <v/>
      </c>
      <c r="K23" s="36"/>
      <c r="L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tr">
        <f>IF('Rekapitulace stavby'!E20="","",'Rekapitulace stavby'!E20)</f>
        <v xml:space="preserve"> </v>
      </c>
      <c r="F24" s="36"/>
      <c r="G24" s="36"/>
      <c r="H24" s="36"/>
      <c r="I24" s="108" t="s">
        <v>30</v>
      </c>
      <c r="J24" s="110" t="str">
        <f>IF('Rekapitulace stavby'!AN20="","",'Rekapitulace stavby'!AN20)</f>
        <v/>
      </c>
      <c r="K24" s="36"/>
      <c r="L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38</v>
      </c>
      <c r="E26" s="36"/>
      <c r="F26" s="36"/>
      <c r="G26" s="36"/>
      <c r="H26" s="36"/>
      <c r="I26" s="36"/>
      <c r="J26" s="36"/>
      <c r="K26" s="36"/>
      <c r="L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202.5" customHeight="1">
      <c r="A27" s="112"/>
      <c r="B27" s="113"/>
      <c r="C27" s="112"/>
      <c r="D27" s="112"/>
      <c r="E27" s="404" t="s">
        <v>164</v>
      </c>
      <c r="F27" s="404"/>
      <c r="G27" s="404"/>
      <c r="H27" s="404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6"/>
      <c r="E29" s="116"/>
      <c r="F29" s="116"/>
      <c r="G29" s="116"/>
      <c r="H29" s="116"/>
      <c r="I29" s="116"/>
      <c r="J29" s="116"/>
      <c r="K29" s="116"/>
      <c r="L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7" t="s">
        <v>40</v>
      </c>
      <c r="E30" s="36"/>
      <c r="F30" s="36"/>
      <c r="G30" s="36"/>
      <c r="H30" s="36"/>
      <c r="I30" s="36"/>
      <c r="J30" s="118">
        <f>ROUND(J85,2)</f>
        <v>0</v>
      </c>
      <c r="K30" s="36"/>
      <c r="L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6"/>
      <c r="E31" s="116"/>
      <c r="F31" s="116"/>
      <c r="G31" s="116"/>
      <c r="H31" s="116"/>
      <c r="I31" s="116"/>
      <c r="J31" s="116"/>
      <c r="K31" s="116"/>
      <c r="L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9" t="s">
        <v>42</v>
      </c>
      <c r="G32" s="36"/>
      <c r="H32" s="36"/>
      <c r="I32" s="119" t="s">
        <v>41</v>
      </c>
      <c r="J32" s="119" t="s">
        <v>43</v>
      </c>
      <c r="K32" s="36"/>
      <c r="L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0" t="s">
        <v>44</v>
      </c>
      <c r="E33" s="108" t="s">
        <v>45</v>
      </c>
      <c r="F33" s="121">
        <f>ROUND((SUM(BE85:BE143)),2)</f>
        <v>0</v>
      </c>
      <c r="G33" s="36"/>
      <c r="H33" s="36"/>
      <c r="I33" s="122">
        <v>0.21</v>
      </c>
      <c r="J33" s="121">
        <f>ROUND(((SUM(BE85:BE143))*I33),2)</f>
        <v>0</v>
      </c>
      <c r="K33" s="36"/>
      <c r="L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8" t="s">
        <v>46</v>
      </c>
      <c r="F34" s="121">
        <f>ROUND((SUM(BF85:BF143)),2)</f>
        <v>0</v>
      </c>
      <c r="G34" s="36"/>
      <c r="H34" s="36"/>
      <c r="I34" s="122">
        <v>0.15</v>
      </c>
      <c r="J34" s="121">
        <f>ROUND(((SUM(BF85:BF143))*I34),2)</f>
        <v>0</v>
      </c>
      <c r="K34" s="36"/>
      <c r="L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8" t="s">
        <v>47</v>
      </c>
      <c r="F35" s="121">
        <f>ROUND((SUM(BG85:BG143)),2)</f>
        <v>0</v>
      </c>
      <c r="G35" s="36"/>
      <c r="H35" s="36"/>
      <c r="I35" s="122">
        <v>0.21</v>
      </c>
      <c r="J35" s="121">
        <f>0</f>
        <v>0</v>
      </c>
      <c r="K35" s="36"/>
      <c r="L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8" t="s">
        <v>48</v>
      </c>
      <c r="F36" s="121">
        <f>ROUND((SUM(BH85:BH143)),2)</f>
        <v>0</v>
      </c>
      <c r="G36" s="36"/>
      <c r="H36" s="36"/>
      <c r="I36" s="122">
        <v>0.15</v>
      </c>
      <c r="J36" s="121">
        <f>0</f>
        <v>0</v>
      </c>
      <c r="K36" s="36"/>
      <c r="L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8" t="s">
        <v>49</v>
      </c>
      <c r="F37" s="121">
        <f>ROUND((SUM(BI85:BI143)),2)</f>
        <v>0</v>
      </c>
      <c r="G37" s="36"/>
      <c r="H37" s="36"/>
      <c r="I37" s="122">
        <v>0</v>
      </c>
      <c r="J37" s="121">
        <f>0</f>
        <v>0</v>
      </c>
      <c r="K37" s="36"/>
      <c r="L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3"/>
      <c r="D39" s="124" t="s">
        <v>50</v>
      </c>
      <c r="E39" s="125"/>
      <c r="F39" s="125"/>
      <c r="G39" s="126" t="s">
        <v>51</v>
      </c>
      <c r="H39" s="127" t="s">
        <v>52</v>
      </c>
      <c r="I39" s="125"/>
      <c r="J39" s="128">
        <f>SUM(J30:J37)</f>
        <v>0</v>
      </c>
      <c r="K39" s="129"/>
      <c r="L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0"/>
      <c r="C40" s="131"/>
      <c r="D40" s="131"/>
      <c r="E40" s="131"/>
      <c r="F40" s="131"/>
      <c r="G40" s="131"/>
      <c r="H40" s="131"/>
      <c r="I40" s="131"/>
      <c r="J40" s="131"/>
      <c r="K40" s="131"/>
      <c r="L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0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188</v>
      </c>
      <c r="D45" s="38"/>
      <c r="E45" s="38"/>
      <c r="F45" s="38"/>
      <c r="G45" s="38"/>
      <c r="H45" s="38"/>
      <c r="I45" s="38"/>
      <c r="J45" s="38"/>
      <c r="K45" s="38"/>
      <c r="L45" s="10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26.25" customHeight="1">
      <c r="A48" s="36"/>
      <c r="B48" s="37"/>
      <c r="C48" s="38"/>
      <c r="D48" s="38"/>
      <c r="E48" s="405" t="str">
        <f>E7</f>
        <v>Gymnázium Jihlava - oprava technického zázemí - aktualizace 4/2022</v>
      </c>
      <c r="F48" s="406"/>
      <c r="G48" s="406"/>
      <c r="H48" s="406"/>
      <c r="I48" s="38"/>
      <c r="J48" s="38"/>
      <c r="K48" s="38"/>
      <c r="L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125</v>
      </c>
      <c r="D49" s="38"/>
      <c r="E49" s="38"/>
      <c r="F49" s="38"/>
      <c r="G49" s="38"/>
      <c r="H49" s="38"/>
      <c r="I49" s="38"/>
      <c r="J49" s="38"/>
      <c r="K49" s="38"/>
      <c r="L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8" t="str">
        <f>E9</f>
        <v>ALFA-340012 - SO 01 - D.1.4.2 - elektroinstalace</v>
      </c>
      <c r="F50" s="407"/>
      <c r="G50" s="407"/>
      <c r="H50" s="407"/>
      <c r="I50" s="38"/>
      <c r="J50" s="38"/>
      <c r="K50" s="38"/>
      <c r="L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Jihlava</v>
      </c>
      <c r="G52" s="38"/>
      <c r="H52" s="38"/>
      <c r="I52" s="31" t="s">
        <v>24</v>
      </c>
      <c r="J52" s="61" t="str">
        <f>IF(J12="","",J12)</f>
        <v>18. 5. 2022</v>
      </c>
      <c r="K52" s="38"/>
      <c r="L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26</v>
      </c>
      <c r="D54" s="38"/>
      <c r="E54" s="38"/>
      <c r="F54" s="29" t="str">
        <f>E15</f>
        <v>Kraj Vysočina, Žižkova 57, Jihlava</v>
      </c>
      <c r="G54" s="38"/>
      <c r="H54" s="38"/>
      <c r="I54" s="31" t="s">
        <v>33</v>
      </c>
      <c r="J54" s="34" t="str">
        <f>E21</f>
        <v>Atelier Alfa spol. s r.o.</v>
      </c>
      <c r="K54" s="38"/>
      <c r="L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 xml:space="preserve"> </v>
      </c>
      <c r="K55" s="38"/>
      <c r="L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4" t="s">
        <v>189</v>
      </c>
      <c r="D57" s="135"/>
      <c r="E57" s="135"/>
      <c r="F57" s="135"/>
      <c r="G57" s="135"/>
      <c r="H57" s="135"/>
      <c r="I57" s="135"/>
      <c r="J57" s="136" t="s">
        <v>190</v>
      </c>
      <c r="K57" s="135"/>
      <c r="L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7" t="s">
        <v>72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191</v>
      </c>
    </row>
    <row r="60" spans="2:12" s="9" customFormat="1" ht="24.95" customHeight="1">
      <c r="B60" s="138"/>
      <c r="C60" s="139"/>
      <c r="D60" s="140" t="s">
        <v>2097</v>
      </c>
      <c r="E60" s="141"/>
      <c r="F60" s="141"/>
      <c r="G60" s="141"/>
      <c r="H60" s="141"/>
      <c r="I60" s="141"/>
      <c r="J60" s="142">
        <f>J86</f>
        <v>0</v>
      </c>
      <c r="K60" s="139"/>
      <c r="L60" s="143"/>
    </row>
    <row r="61" spans="2:12" s="10" customFormat="1" ht="19.9" customHeight="1">
      <c r="B61" s="144"/>
      <c r="C61" s="145"/>
      <c r="D61" s="146" t="s">
        <v>2098</v>
      </c>
      <c r="E61" s="147"/>
      <c r="F61" s="147"/>
      <c r="G61" s="147"/>
      <c r="H61" s="147"/>
      <c r="I61" s="147"/>
      <c r="J61" s="148">
        <f>J87</f>
        <v>0</v>
      </c>
      <c r="K61" s="145"/>
      <c r="L61" s="149"/>
    </row>
    <row r="62" spans="2:12" s="10" customFormat="1" ht="19.9" customHeight="1">
      <c r="B62" s="144"/>
      <c r="C62" s="145"/>
      <c r="D62" s="146" t="s">
        <v>2099</v>
      </c>
      <c r="E62" s="147"/>
      <c r="F62" s="147"/>
      <c r="G62" s="147"/>
      <c r="H62" s="147"/>
      <c r="I62" s="147"/>
      <c r="J62" s="148">
        <f>J113</f>
        <v>0</v>
      </c>
      <c r="K62" s="145"/>
      <c r="L62" s="149"/>
    </row>
    <row r="63" spans="2:12" s="10" customFormat="1" ht="19.9" customHeight="1">
      <c r="B63" s="144"/>
      <c r="C63" s="145"/>
      <c r="D63" s="146" t="s">
        <v>2100</v>
      </c>
      <c r="E63" s="147"/>
      <c r="F63" s="147"/>
      <c r="G63" s="147"/>
      <c r="H63" s="147"/>
      <c r="I63" s="147"/>
      <c r="J63" s="148">
        <f>J122</f>
        <v>0</v>
      </c>
      <c r="K63" s="145"/>
      <c r="L63" s="149"/>
    </row>
    <row r="64" spans="2:12" s="10" customFormat="1" ht="19.9" customHeight="1">
      <c r="B64" s="144"/>
      <c r="C64" s="145"/>
      <c r="D64" s="146" t="s">
        <v>2101</v>
      </c>
      <c r="E64" s="147"/>
      <c r="F64" s="147"/>
      <c r="G64" s="147"/>
      <c r="H64" s="147"/>
      <c r="I64" s="147"/>
      <c r="J64" s="148">
        <f>J126</f>
        <v>0</v>
      </c>
      <c r="K64" s="145"/>
      <c r="L64" s="149"/>
    </row>
    <row r="65" spans="2:12" s="10" customFormat="1" ht="19.9" customHeight="1">
      <c r="B65" s="144"/>
      <c r="C65" s="145"/>
      <c r="D65" s="146" t="s">
        <v>2102</v>
      </c>
      <c r="E65" s="147"/>
      <c r="F65" s="147"/>
      <c r="G65" s="147"/>
      <c r="H65" s="147"/>
      <c r="I65" s="147"/>
      <c r="J65" s="148">
        <f>J138</f>
        <v>0</v>
      </c>
      <c r="K65" s="145"/>
      <c r="L65" s="149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09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9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09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213</v>
      </c>
      <c r="D72" s="38"/>
      <c r="E72" s="38"/>
      <c r="F72" s="38"/>
      <c r="G72" s="38"/>
      <c r="H72" s="38"/>
      <c r="I72" s="38"/>
      <c r="J72" s="38"/>
      <c r="K72" s="38"/>
      <c r="L72" s="109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9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09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6.25" customHeight="1">
      <c r="A75" s="36"/>
      <c r="B75" s="37"/>
      <c r="C75" s="38"/>
      <c r="D75" s="38"/>
      <c r="E75" s="405" t="str">
        <f>E7</f>
        <v>Gymnázium Jihlava - oprava technického zázemí - aktualizace 4/2022</v>
      </c>
      <c r="F75" s="406"/>
      <c r="G75" s="406"/>
      <c r="H75" s="406"/>
      <c r="I75" s="38"/>
      <c r="J75" s="38"/>
      <c r="K75" s="38"/>
      <c r="L75" s="109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125</v>
      </c>
      <c r="D76" s="38"/>
      <c r="E76" s="38"/>
      <c r="F76" s="38"/>
      <c r="G76" s="38"/>
      <c r="H76" s="38"/>
      <c r="I76" s="38"/>
      <c r="J76" s="38"/>
      <c r="K76" s="38"/>
      <c r="L76" s="109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58" t="str">
        <f>E9</f>
        <v>ALFA-340012 - SO 01 - D.1.4.2 - elektroinstalace</v>
      </c>
      <c r="F77" s="407"/>
      <c r="G77" s="407"/>
      <c r="H77" s="407"/>
      <c r="I77" s="38"/>
      <c r="J77" s="38"/>
      <c r="K77" s="38"/>
      <c r="L77" s="109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22</v>
      </c>
      <c r="D79" s="38"/>
      <c r="E79" s="38"/>
      <c r="F79" s="29" t="str">
        <f>F12</f>
        <v>Jihlava</v>
      </c>
      <c r="G79" s="38"/>
      <c r="H79" s="38"/>
      <c r="I79" s="31" t="s">
        <v>24</v>
      </c>
      <c r="J79" s="61" t="str">
        <f>IF(J12="","",J12)</f>
        <v>18. 5. 2022</v>
      </c>
      <c r="K79" s="38"/>
      <c r="L79" s="109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9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25.7" customHeight="1">
      <c r="A81" s="36"/>
      <c r="B81" s="37"/>
      <c r="C81" s="31" t="s">
        <v>26</v>
      </c>
      <c r="D81" s="38"/>
      <c r="E81" s="38"/>
      <c r="F81" s="29" t="str">
        <f>E15</f>
        <v>Kraj Vysočina, Žižkova 57, Jihlava</v>
      </c>
      <c r="G81" s="38"/>
      <c r="H81" s="38"/>
      <c r="I81" s="31" t="s">
        <v>33</v>
      </c>
      <c r="J81" s="34" t="str">
        <f>E21</f>
        <v>Atelier Alfa spol. s r.o.</v>
      </c>
      <c r="K81" s="38"/>
      <c r="L81" s="109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31</v>
      </c>
      <c r="D82" s="38"/>
      <c r="E82" s="38"/>
      <c r="F82" s="29" t="str">
        <f>IF(E18="","",E18)</f>
        <v>Vyplň údaj</v>
      </c>
      <c r="G82" s="38"/>
      <c r="H82" s="38"/>
      <c r="I82" s="31" t="s">
        <v>36</v>
      </c>
      <c r="J82" s="34" t="str">
        <f>E24</f>
        <v xml:space="preserve"> </v>
      </c>
      <c r="K82" s="38"/>
      <c r="L82" s="109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9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50"/>
      <c r="B84" s="151"/>
      <c r="C84" s="152" t="s">
        <v>214</v>
      </c>
      <c r="D84" s="153" t="s">
        <v>59</v>
      </c>
      <c r="E84" s="153" t="s">
        <v>55</v>
      </c>
      <c r="F84" s="153" t="s">
        <v>56</v>
      </c>
      <c r="G84" s="153" t="s">
        <v>215</v>
      </c>
      <c r="H84" s="153" t="s">
        <v>216</v>
      </c>
      <c r="I84" s="153" t="s">
        <v>217</v>
      </c>
      <c r="J84" s="153" t="s">
        <v>190</v>
      </c>
      <c r="K84" s="154" t="s">
        <v>218</v>
      </c>
      <c r="L84" s="155"/>
      <c r="M84" s="70" t="s">
        <v>28</v>
      </c>
      <c r="N84" s="71" t="s">
        <v>44</v>
      </c>
      <c r="O84" s="71" t="s">
        <v>219</v>
      </c>
      <c r="P84" s="71" t="s">
        <v>220</v>
      </c>
      <c r="Q84" s="71" t="s">
        <v>221</v>
      </c>
      <c r="R84" s="71" t="s">
        <v>222</v>
      </c>
      <c r="S84" s="71" t="s">
        <v>223</v>
      </c>
      <c r="T84" s="72" t="s">
        <v>224</v>
      </c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</row>
    <row r="85" spans="1:63" s="2" customFormat="1" ht="22.9" customHeight="1">
      <c r="A85" s="36"/>
      <c r="B85" s="37"/>
      <c r="C85" s="77" t="s">
        <v>225</v>
      </c>
      <c r="D85" s="38"/>
      <c r="E85" s="38"/>
      <c r="F85" s="38"/>
      <c r="G85" s="38"/>
      <c r="H85" s="38"/>
      <c r="I85" s="38"/>
      <c r="J85" s="156">
        <f>BK85</f>
        <v>0</v>
      </c>
      <c r="K85" s="38"/>
      <c r="L85" s="41"/>
      <c r="M85" s="73"/>
      <c r="N85" s="157"/>
      <c r="O85" s="74"/>
      <c r="P85" s="158">
        <f>P86</f>
        <v>0</v>
      </c>
      <c r="Q85" s="74"/>
      <c r="R85" s="158">
        <f>R86</f>
        <v>0</v>
      </c>
      <c r="S85" s="74"/>
      <c r="T85" s="159">
        <f>T86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73</v>
      </c>
      <c r="AU85" s="19" t="s">
        <v>191</v>
      </c>
      <c r="BK85" s="160">
        <f>BK86</f>
        <v>0</v>
      </c>
    </row>
    <row r="86" spans="2:63" s="12" customFormat="1" ht="25.9" customHeight="1">
      <c r="B86" s="161"/>
      <c r="C86" s="162"/>
      <c r="D86" s="163" t="s">
        <v>73</v>
      </c>
      <c r="E86" s="164" t="s">
        <v>757</v>
      </c>
      <c r="F86" s="164" t="s">
        <v>757</v>
      </c>
      <c r="G86" s="162"/>
      <c r="H86" s="162"/>
      <c r="I86" s="165"/>
      <c r="J86" s="166">
        <f>BK86</f>
        <v>0</v>
      </c>
      <c r="K86" s="162"/>
      <c r="L86" s="167"/>
      <c r="M86" s="168"/>
      <c r="N86" s="169"/>
      <c r="O86" s="169"/>
      <c r="P86" s="170">
        <f>P87+P113+P122+P126+P138</f>
        <v>0</v>
      </c>
      <c r="Q86" s="169"/>
      <c r="R86" s="170">
        <f>R87+R113+R122+R126+R138</f>
        <v>0</v>
      </c>
      <c r="S86" s="169"/>
      <c r="T86" s="171">
        <f>T87+T113+T122+T126+T138</f>
        <v>0</v>
      </c>
      <c r="AR86" s="172" t="s">
        <v>85</v>
      </c>
      <c r="AT86" s="173" t="s">
        <v>73</v>
      </c>
      <c r="AU86" s="173" t="s">
        <v>74</v>
      </c>
      <c r="AY86" s="172" t="s">
        <v>228</v>
      </c>
      <c r="BK86" s="174">
        <f>BK87+BK113+BK122+BK126+BK138</f>
        <v>0</v>
      </c>
    </row>
    <row r="87" spans="2:63" s="12" customFormat="1" ht="22.9" customHeight="1">
      <c r="B87" s="161"/>
      <c r="C87" s="162"/>
      <c r="D87" s="163" t="s">
        <v>73</v>
      </c>
      <c r="E87" s="175" t="s">
        <v>2103</v>
      </c>
      <c r="F87" s="175" t="s">
        <v>2104</v>
      </c>
      <c r="G87" s="162"/>
      <c r="H87" s="162"/>
      <c r="I87" s="165"/>
      <c r="J87" s="176">
        <f>BK87</f>
        <v>0</v>
      </c>
      <c r="K87" s="162"/>
      <c r="L87" s="167"/>
      <c r="M87" s="168"/>
      <c r="N87" s="169"/>
      <c r="O87" s="169"/>
      <c r="P87" s="170">
        <f>SUM(P88:P112)</f>
        <v>0</v>
      </c>
      <c r="Q87" s="169"/>
      <c r="R87" s="170">
        <f>SUM(R88:R112)</f>
        <v>0</v>
      </c>
      <c r="S87" s="169"/>
      <c r="T87" s="171">
        <f>SUM(T88:T112)</f>
        <v>0</v>
      </c>
      <c r="AR87" s="172" t="s">
        <v>85</v>
      </c>
      <c r="AT87" s="173" t="s">
        <v>73</v>
      </c>
      <c r="AU87" s="173" t="s">
        <v>82</v>
      </c>
      <c r="AY87" s="172" t="s">
        <v>228</v>
      </c>
      <c r="BK87" s="174">
        <f>SUM(BK88:BK112)</f>
        <v>0</v>
      </c>
    </row>
    <row r="88" spans="1:65" s="2" customFormat="1" ht="16.5" customHeight="1">
      <c r="A88" s="36"/>
      <c r="B88" s="37"/>
      <c r="C88" s="177" t="s">
        <v>82</v>
      </c>
      <c r="D88" s="177" t="s">
        <v>230</v>
      </c>
      <c r="E88" s="178" t="s">
        <v>2105</v>
      </c>
      <c r="F88" s="179" t="s">
        <v>2106</v>
      </c>
      <c r="G88" s="180" t="s">
        <v>283</v>
      </c>
      <c r="H88" s="181">
        <v>25</v>
      </c>
      <c r="I88" s="182"/>
      <c r="J88" s="183">
        <f aca="true" t="shared" si="0" ref="J88:J112">ROUND(I88*H88,2)</f>
        <v>0</v>
      </c>
      <c r="K88" s="179" t="s">
        <v>28</v>
      </c>
      <c r="L88" s="41"/>
      <c r="M88" s="184" t="s">
        <v>28</v>
      </c>
      <c r="N88" s="185" t="s">
        <v>45</v>
      </c>
      <c r="O88" s="66"/>
      <c r="P88" s="186">
        <f aca="true" t="shared" si="1" ref="P88:P112">O88*H88</f>
        <v>0</v>
      </c>
      <c r="Q88" s="186">
        <v>0</v>
      </c>
      <c r="R88" s="186">
        <f aca="true" t="shared" si="2" ref="R88:R112">Q88*H88</f>
        <v>0</v>
      </c>
      <c r="S88" s="186">
        <v>0</v>
      </c>
      <c r="T88" s="187">
        <f aca="true" t="shared" si="3" ref="T88:T112"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8" t="s">
        <v>320</v>
      </c>
      <c r="AT88" s="188" t="s">
        <v>230</v>
      </c>
      <c r="AU88" s="188" t="s">
        <v>85</v>
      </c>
      <c r="AY88" s="19" t="s">
        <v>228</v>
      </c>
      <c r="BE88" s="189">
        <f aca="true" t="shared" si="4" ref="BE88:BE112">IF(N88="základní",J88,0)</f>
        <v>0</v>
      </c>
      <c r="BF88" s="189">
        <f aca="true" t="shared" si="5" ref="BF88:BF112">IF(N88="snížená",J88,0)</f>
        <v>0</v>
      </c>
      <c r="BG88" s="189">
        <f aca="true" t="shared" si="6" ref="BG88:BG112">IF(N88="zákl. přenesená",J88,0)</f>
        <v>0</v>
      </c>
      <c r="BH88" s="189">
        <f aca="true" t="shared" si="7" ref="BH88:BH112">IF(N88="sníž. přenesená",J88,0)</f>
        <v>0</v>
      </c>
      <c r="BI88" s="189">
        <f aca="true" t="shared" si="8" ref="BI88:BI112">IF(N88="nulová",J88,0)</f>
        <v>0</v>
      </c>
      <c r="BJ88" s="19" t="s">
        <v>82</v>
      </c>
      <c r="BK88" s="189">
        <f aca="true" t="shared" si="9" ref="BK88:BK112">ROUND(I88*H88,2)</f>
        <v>0</v>
      </c>
      <c r="BL88" s="19" t="s">
        <v>320</v>
      </c>
      <c r="BM88" s="188" t="s">
        <v>2107</v>
      </c>
    </row>
    <row r="89" spans="1:65" s="2" customFormat="1" ht="16.5" customHeight="1">
      <c r="A89" s="36"/>
      <c r="B89" s="37"/>
      <c r="C89" s="177" t="s">
        <v>85</v>
      </c>
      <c r="D89" s="177" t="s">
        <v>230</v>
      </c>
      <c r="E89" s="178" t="s">
        <v>2108</v>
      </c>
      <c r="F89" s="179" t="s">
        <v>2109</v>
      </c>
      <c r="G89" s="180" t="s">
        <v>283</v>
      </c>
      <c r="H89" s="181">
        <v>20</v>
      </c>
      <c r="I89" s="182"/>
      <c r="J89" s="183">
        <f t="shared" si="0"/>
        <v>0</v>
      </c>
      <c r="K89" s="179" t="s">
        <v>28</v>
      </c>
      <c r="L89" s="41"/>
      <c r="M89" s="184" t="s">
        <v>28</v>
      </c>
      <c r="N89" s="185" t="s">
        <v>45</v>
      </c>
      <c r="O89" s="66"/>
      <c r="P89" s="186">
        <f t="shared" si="1"/>
        <v>0</v>
      </c>
      <c r="Q89" s="186">
        <v>0</v>
      </c>
      <c r="R89" s="186">
        <f t="shared" si="2"/>
        <v>0</v>
      </c>
      <c r="S89" s="186">
        <v>0</v>
      </c>
      <c r="T89" s="187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8" t="s">
        <v>320</v>
      </c>
      <c r="AT89" s="188" t="s">
        <v>230</v>
      </c>
      <c r="AU89" s="188" t="s">
        <v>85</v>
      </c>
      <c r="AY89" s="19" t="s">
        <v>228</v>
      </c>
      <c r="BE89" s="189">
        <f t="shared" si="4"/>
        <v>0</v>
      </c>
      <c r="BF89" s="189">
        <f t="shared" si="5"/>
        <v>0</v>
      </c>
      <c r="BG89" s="189">
        <f t="shared" si="6"/>
        <v>0</v>
      </c>
      <c r="BH89" s="189">
        <f t="shared" si="7"/>
        <v>0</v>
      </c>
      <c r="BI89" s="189">
        <f t="shared" si="8"/>
        <v>0</v>
      </c>
      <c r="BJ89" s="19" t="s">
        <v>82</v>
      </c>
      <c r="BK89" s="189">
        <f t="shared" si="9"/>
        <v>0</v>
      </c>
      <c r="BL89" s="19" t="s">
        <v>320</v>
      </c>
      <c r="BM89" s="188" t="s">
        <v>2110</v>
      </c>
    </row>
    <row r="90" spans="1:65" s="2" customFormat="1" ht="16.5" customHeight="1">
      <c r="A90" s="36"/>
      <c r="B90" s="37"/>
      <c r="C90" s="177" t="s">
        <v>246</v>
      </c>
      <c r="D90" s="177" t="s">
        <v>230</v>
      </c>
      <c r="E90" s="178" t="s">
        <v>2111</v>
      </c>
      <c r="F90" s="179" t="s">
        <v>2112</v>
      </c>
      <c r="G90" s="180" t="s">
        <v>283</v>
      </c>
      <c r="H90" s="181">
        <v>10</v>
      </c>
      <c r="I90" s="182"/>
      <c r="J90" s="183">
        <f t="shared" si="0"/>
        <v>0</v>
      </c>
      <c r="K90" s="179" t="s">
        <v>28</v>
      </c>
      <c r="L90" s="41"/>
      <c r="M90" s="184" t="s">
        <v>28</v>
      </c>
      <c r="N90" s="185" t="s">
        <v>45</v>
      </c>
      <c r="O90" s="66"/>
      <c r="P90" s="186">
        <f t="shared" si="1"/>
        <v>0</v>
      </c>
      <c r="Q90" s="186">
        <v>0</v>
      </c>
      <c r="R90" s="186">
        <f t="shared" si="2"/>
        <v>0</v>
      </c>
      <c r="S90" s="186">
        <v>0</v>
      </c>
      <c r="T90" s="187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8" t="s">
        <v>320</v>
      </c>
      <c r="AT90" s="188" t="s">
        <v>230</v>
      </c>
      <c r="AU90" s="188" t="s">
        <v>85</v>
      </c>
      <c r="AY90" s="19" t="s">
        <v>228</v>
      </c>
      <c r="BE90" s="189">
        <f t="shared" si="4"/>
        <v>0</v>
      </c>
      <c r="BF90" s="189">
        <f t="shared" si="5"/>
        <v>0</v>
      </c>
      <c r="BG90" s="189">
        <f t="shared" si="6"/>
        <v>0</v>
      </c>
      <c r="BH90" s="189">
        <f t="shared" si="7"/>
        <v>0</v>
      </c>
      <c r="BI90" s="189">
        <f t="shared" si="8"/>
        <v>0</v>
      </c>
      <c r="BJ90" s="19" t="s">
        <v>82</v>
      </c>
      <c r="BK90" s="189">
        <f t="shared" si="9"/>
        <v>0</v>
      </c>
      <c r="BL90" s="19" t="s">
        <v>320</v>
      </c>
      <c r="BM90" s="188" t="s">
        <v>2113</v>
      </c>
    </row>
    <row r="91" spans="1:65" s="2" customFormat="1" ht="16.5" customHeight="1">
      <c r="A91" s="36"/>
      <c r="B91" s="37"/>
      <c r="C91" s="177" t="s">
        <v>176</v>
      </c>
      <c r="D91" s="177" t="s">
        <v>230</v>
      </c>
      <c r="E91" s="178" t="s">
        <v>2114</v>
      </c>
      <c r="F91" s="179" t="s">
        <v>2115</v>
      </c>
      <c r="G91" s="180" t="s">
        <v>283</v>
      </c>
      <c r="H91" s="181">
        <v>5</v>
      </c>
      <c r="I91" s="182"/>
      <c r="J91" s="183">
        <f t="shared" si="0"/>
        <v>0</v>
      </c>
      <c r="K91" s="179" t="s">
        <v>28</v>
      </c>
      <c r="L91" s="41"/>
      <c r="M91" s="184" t="s">
        <v>28</v>
      </c>
      <c r="N91" s="185" t="s">
        <v>45</v>
      </c>
      <c r="O91" s="66"/>
      <c r="P91" s="186">
        <f t="shared" si="1"/>
        <v>0</v>
      </c>
      <c r="Q91" s="186">
        <v>0</v>
      </c>
      <c r="R91" s="186">
        <f t="shared" si="2"/>
        <v>0</v>
      </c>
      <c r="S91" s="186">
        <v>0</v>
      </c>
      <c r="T91" s="187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8" t="s">
        <v>320</v>
      </c>
      <c r="AT91" s="188" t="s">
        <v>230</v>
      </c>
      <c r="AU91" s="188" t="s">
        <v>85</v>
      </c>
      <c r="AY91" s="19" t="s">
        <v>228</v>
      </c>
      <c r="BE91" s="189">
        <f t="shared" si="4"/>
        <v>0</v>
      </c>
      <c r="BF91" s="189">
        <f t="shared" si="5"/>
        <v>0</v>
      </c>
      <c r="BG91" s="189">
        <f t="shared" si="6"/>
        <v>0</v>
      </c>
      <c r="BH91" s="189">
        <f t="shared" si="7"/>
        <v>0</v>
      </c>
      <c r="BI91" s="189">
        <f t="shared" si="8"/>
        <v>0</v>
      </c>
      <c r="BJ91" s="19" t="s">
        <v>82</v>
      </c>
      <c r="BK91" s="189">
        <f t="shared" si="9"/>
        <v>0</v>
      </c>
      <c r="BL91" s="19" t="s">
        <v>320</v>
      </c>
      <c r="BM91" s="188" t="s">
        <v>2116</v>
      </c>
    </row>
    <row r="92" spans="1:65" s="2" customFormat="1" ht="16.5" customHeight="1">
      <c r="A92" s="36"/>
      <c r="B92" s="37"/>
      <c r="C92" s="177" t="s">
        <v>256</v>
      </c>
      <c r="D92" s="177" t="s">
        <v>230</v>
      </c>
      <c r="E92" s="178" t="s">
        <v>2117</v>
      </c>
      <c r="F92" s="179" t="s">
        <v>2118</v>
      </c>
      <c r="G92" s="180" t="s">
        <v>283</v>
      </c>
      <c r="H92" s="181">
        <v>10</v>
      </c>
      <c r="I92" s="182"/>
      <c r="J92" s="183">
        <f t="shared" si="0"/>
        <v>0</v>
      </c>
      <c r="K92" s="179" t="s">
        <v>28</v>
      </c>
      <c r="L92" s="41"/>
      <c r="M92" s="184" t="s">
        <v>28</v>
      </c>
      <c r="N92" s="185" t="s">
        <v>45</v>
      </c>
      <c r="O92" s="66"/>
      <c r="P92" s="186">
        <f t="shared" si="1"/>
        <v>0</v>
      </c>
      <c r="Q92" s="186">
        <v>0</v>
      </c>
      <c r="R92" s="186">
        <f t="shared" si="2"/>
        <v>0</v>
      </c>
      <c r="S92" s="186">
        <v>0</v>
      </c>
      <c r="T92" s="187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8" t="s">
        <v>320</v>
      </c>
      <c r="AT92" s="188" t="s">
        <v>230</v>
      </c>
      <c r="AU92" s="188" t="s">
        <v>85</v>
      </c>
      <c r="AY92" s="19" t="s">
        <v>228</v>
      </c>
      <c r="BE92" s="189">
        <f t="shared" si="4"/>
        <v>0</v>
      </c>
      <c r="BF92" s="189">
        <f t="shared" si="5"/>
        <v>0</v>
      </c>
      <c r="BG92" s="189">
        <f t="shared" si="6"/>
        <v>0</v>
      </c>
      <c r="BH92" s="189">
        <f t="shared" si="7"/>
        <v>0</v>
      </c>
      <c r="BI92" s="189">
        <f t="shared" si="8"/>
        <v>0</v>
      </c>
      <c r="BJ92" s="19" t="s">
        <v>82</v>
      </c>
      <c r="BK92" s="189">
        <f t="shared" si="9"/>
        <v>0</v>
      </c>
      <c r="BL92" s="19" t="s">
        <v>320</v>
      </c>
      <c r="BM92" s="188" t="s">
        <v>2119</v>
      </c>
    </row>
    <row r="93" spans="1:65" s="2" customFormat="1" ht="16.5" customHeight="1">
      <c r="A93" s="36"/>
      <c r="B93" s="37"/>
      <c r="C93" s="177" t="s">
        <v>261</v>
      </c>
      <c r="D93" s="177" t="s">
        <v>230</v>
      </c>
      <c r="E93" s="178" t="s">
        <v>2120</v>
      </c>
      <c r="F93" s="179" t="s">
        <v>2118</v>
      </c>
      <c r="G93" s="180" t="s">
        <v>283</v>
      </c>
      <c r="H93" s="181">
        <v>20</v>
      </c>
      <c r="I93" s="182"/>
      <c r="J93" s="183">
        <f t="shared" si="0"/>
        <v>0</v>
      </c>
      <c r="K93" s="179" t="s">
        <v>28</v>
      </c>
      <c r="L93" s="41"/>
      <c r="M93" s="184" t="s">
        <v>28</v>
      </c>
      <c r="N93" s="185" t="s">
        <v>45</v>
      </c>
      <c r="O93" s="66"/>
      <c r="P93" s="186">
        <f t="shared" si="1"/>
        <v>0</v>
      </c>
      <c r="Q93" s="186">
        <v>0</v>
      </c>
      <c r="R93" s="186">
        <f t="shared" si="2"/>
        <v>0</v>
      </c>
      <c r="S93" s="186">
        <v>0</v>
      </c>
      <c r="T93" s="187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8" t="s">
        <v>320</v>
      </c>
      <c r="AT93" s="188" t="s">
        <v>230</v>
      </c>
      <c r="AU93" s="188" t="s">
        <v>85</v>
      </c>
      <c r="AY93" s="19" t="s">
        <v>228</v>
      </c>
      <c r="BE93" s="189">
        <f t="shared" si="4"/>
        <v>0</v>
      </c>
      <c r="BF93" s="189">
        <f t="shared" si="5"/>
        <v>0</v>
      </c>
      <c r="BG93" s="189">
        <f t="shared" si="6"/>
        <v>0</v>
      </c>
      <c r="BH93" s="189">
        <f t="shared" si="7"/>
        <v>0</v>
      </c>
      <c r="BI93" s="189">
        <f t="shared" si="8"/>
        <v>0</v>
      </c>
      <c r="BJ93" s="19" t="s">
        <v>82</v>
      </c>
      <c r="BK93" s="189">
        <f t="shared" si="9"/>
        <v>0</v>
      </c>
      <c r="BL93" s="19" t="s">
        <v>320</v>
      </c>
      <c r="BM93" s="188" t="s">
        <v>2121</v>
      </c>
    </row>
    <row r="94" spans="1:65" s="2" customFormat="1" ht="24.2" customHeight="1">
      <c r="A94" s="36"/>
      <c r="B94" s="37"/>
      <c r="C94" s="177" t="s">
        <v>267</v>
      </c>
      <c r="D94" s="177" t="s">
        <v>230</v>
      </c>
      <c r="E94" s="178" t="s">
        <v>2122</v>
      </c>
      <c r="F94" s="179" t="s">
        <v>2123</v>
      </c>
      <c r="G94" s="180" t="s">
        <v>283</v>
      </c>
      <c r="H94" s="181">
        <v>10</v>
      </c>
      <c r="I94" s="182"/>
      <c r="J94" s="183">
        <f t="shared" si="0"/>
        <v>0</v>
      </c>
      <c r="K94" s="179" t="s">
        <v>28</v>
      </c>
      <c r="L94" s="41"/>
      <c r="M94" s="184" t="s">
        <v>28</v>
      </c>
      <c r="N94" s="185" t="s">
        <v>45</v>
      </c>
      <c r="O94" s="66"/>
      <c r="P94" s="186">
        <f t="shared" si="1"/>
        <v>0</v>
      </c>
      <c r="Q94" s="186">
        <v>0</v>
      </c>
      <c r="R94" s="186">
        <f t="shared" si="2"/>
        <v>0</v>
      </c>
      <c r="S94" s="186">
        <v>0</v>
      </c>
      <c r="T94" s="187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8" t="s">
        <v>320</v>
      </c>
      <c r="AT94" s="188" t="s">
        <v>230</v>
      </c>
      <c r="AU94" s="188" t="s">
        <v>85</v>
      </c>
      <c r="AY94" s="19" t="s">
        <v>228</v>
      </c>
      <c r="BE94" s="189">
        <f t="shared" si="4"/>
        <v>0</v>
      </c>
      <c r="BF94" s="189">
        <f t="shared" si="5"/>
        <v>0</v>
      </c>
      <c r="BG94" s="189">
        <f t="shared" si="6"/>
        <v>0</v>
      </c>
      <c r="BH94" s="189">
        <f t="shared" si="7"/>
        <v>0</v>
      </c>
      <c r="BI94" s="189">
        <f t="shared" si="8"/>
        <v>0</v>
      </c>
      <c r="BJ94" s="19" t="s">
        <v>82</v>
      </c>
      <c r="BK94" s="189">
        <f t="shared" si="9"/>
        <v>0</v>
      </c>
      <c r="BL94" s="19" t="s">
        <v>320</v>
      </c>
      <c r="BM94" s="188" t="s">
        <v>2124</v>
      </c>
    </row>
    <row r="95" spans="1:65" s="2" customFormat="1" ht="21.75" customHeight="1">
      <c r="A95" s="36"/>
      <c r="B95" s="37"/>
      <c r="C95" s="177" t="s">
        <v>272</v>
      </c>
      <c r="D95" s="177" t="s">
        <v>230</v>
      </c>
      <c r="E95" s="178" t="s">
        <v>2125</v>
      </c>
      <c r="F95" s="179" t="s">
        <v>2126</v>
      </c>
      <c r="G95" s="180" t="s">
        <v>323</v>
      </c>
      <c r="H95" s="181">
        <v>20</v>
      </c>
      <c r="I95" s="182"/>
      <c r="J95" s="183">
        <f t="shared" si="0"/>
        <v>0</v>
      </c>
      <c r="K95" s="179" t="s">
        <v>28</v>
      </c>
      <c r="L95" s="41"/>
      <c r="M95" s="184" t="s">
        <v>28</v>
      </c>
      <c r="N95" s="185" t="s">
        <v>45</v>
      </c>
      <c r="O95" s="66"/>
      <c r="P95" s="186">
        <f t="shared" si="1"/>
        <v>0</v>
      </c>
      <c r="Q95" s="186">
        <v>0</v>
      </c>
      <c r="R95" s="186">
        <f t="shared" si="2"/>
        <v>0</v>
      </c>
      <c r="S95" s="186">
        <v>0</v>
      </c>
      <c r="T95" s="187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8" t="s">
        <v>320</v>
      </c>
      <c r="AT95" s="188" t="s">
        <v>230</v>
      </c>
      <c r="AU95" s="188" t="s">
        <v>85</v>
      </c>
      <c r="AY95" s="19" t="s">
        <v>228</v>
      </c>
      <c r="BE95" s="189">
        <f t="shared" si="4"/>
        <v>0</v>
      </c>
      <c r="BF95" s="189">
        <f t="shared" si="5"/>
        <v>0</v>
      </c>
      <c r="BG95" s="189">
        <f t="shared" si="6"/>
        <v>0</v>
      </c>
      <c r="BH95" s="189">
        <f t="shared" si="7"/>
        <v>0</v>
      </c>
      <c r="BI95" s="189">
        <f t="shared" si="8"/>
        <v>0</v>
      </c>
      <c r="BJ95" s="19" t="s">
        <v>82</v>
      </c>
      <c r="BK95" s="189">
        <f t="shared" si="9"/>
        <v>0</v>
      </c>
      <c r="BL95" s="19" t="s">
        <v>320</v>
      </c>
      <c r="BM95" s="188" t="s">
        <v>2127</v>
      </c>
    </row>
    <row r="96" spans="1:65" s="2" customFormat="1" ht="24.2" customHeight="1">
      <c r="A96" s="36"/>
      <c r="B96" s="37"/>
      <c r="C96" s="177" t="s">
        <v>280</v>
      </c>
      <c r="D96" s="177" t="s">
        <v>230</v>
      </c>
      <c r="E96" s="178" t="s">
        <v>2128</v>
      </c>
      <c r="F96" s="179" t="s">
        <v>2129</v>
      </c>
      <c r="G96" s="180" t="s">
        <v>323</v>
      </c>
      <c r="H96" s="181">
        <v>15</v>
      </c>
      <c r="I96" s="182"/>
      <c r="J96" s="183">
        <f t="shared" si="0"/>
        <v>0</v>
      </c>
      <c r="K96" s="179" t="s">
        <v>28</v>
      </c>
      <c r="L96" s="41"/>
      <c r="M96" s="184" t="s">
        <v>28</v>
      </c>
      <c r="N96" s="185" t="s">
        <v>45</v>
      </c>
      <c r="O96" s="66"/>
      <c r="P96" s="186">
        <f t="shared" si="1"/>
        <v>0</v>
      </c>
      <c r="Q96" s="186">
        <v>0</v>
      </c>
      <c r="R96" s="186">
        <f t="shared" si="2"/>
        <v>0</v>
      </c>
      <c r="S96" s="186">
        <v>0</v>
      </c>
      <c r="T96" s="187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8" t="s">
        <v>320</v>
      </c>
      <c r="AT96" s="188" t="s">
        <v>230</v>
      </c>
      <c r="AU96" s="188" t="s">
        <v>85</v>
      </c>
      <c r="AY96" s="19" t="s">
        <v>228</v>
      </c>
      <c r="BE96" s="189">
        <f t="shared" si="4"/>
        <v>0</v>
      </c>
      <c r="BF96" s="189">
        <f t="shared" si="5"/>
        <v>0</v>
      </c>
      <c r="BG96" s="189">
        <f t="shared" si="6"/>
        <v>0</v>
      </c>
      <c r="BH96" s="189">
        <f t="shared" si="7"/>
        <v>0</v>
      </c>
      <c r="BI96" s="189">
        <f t="shared" si="8"/>
        <v>0</v>
      </c>
      <c r="BJ96" s="19" t="s">
        <v>82</v>
      </c>
      <c r="BK96" s="189">
        <f t="shared" si="9"/>
        <v>0</v>
      </c>
      <c r="BL96" s="19" t="s">
        <v>320</v>
      </c>
      <c r="BM96" s="188" t="s">
        <v>2130</v>
      </c>
    </row>
    <row r="97" spans="1:65" s="2" customFormat="1" ht="24.2" customHeight="1">
      <c r="A97" s="36"/>
      <c r="B97" s="37"/>
      <c r="C97" s="177" t="s">
        <v>285</v>
      </c>
      <c r="D97" s="177" t="s">
        <v>230</v>
      </c>
      <c r="E97" s="178" t="s">
        <v>2131</v>
      </c>
      <c r="F97" s="179" t="s">
        <v>2132</v>
      </c>
      <c r="G97" s="180" t="s">
        <v>323</v>
      </c>
      <c r="H97" s="181">
        <v>40</v>
      </c>
      <c r="I97" s="182"/>
      <c r="J97" s="183">
        <f t="shared" si="0"/>
        <v>0</v>
      </c>
      <c r="K97" s="179" t="s">
        <v>28</v>
      </c>
      <c r="L97" s="41"/>
      <c r="M97" s="184" t="s">
        <v>28</v>
      </c>
      <c r="N97" s="185" t="s">
        <v>45</v>
      </c>
      <c r="O97" s="66"/>
      <c r="P97" s="186">
        <f t="shared" si="1"/>
        <v>0</v>
      </c>
      <c r="Q97" s="186">
        <v>0</v>
      </c>
      <c r="R97" s="186">
        <f t="shared" si="2"/>
        <v>0</v>
      </c>
      <c r="S97" s="186">
        <v>0</v>
      </c>
      <c r="T97" s="187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8" t="s">
        <v>320</v>
      </c>
      <c r="AT97" s="188" t="s">
        <v>230</v>
      </c>
      <c r="AU97" s="188" t="s">
        <v>85</v>
      </c>
      <c r="AY97" s="19" t="s">
        <v>228</v>
      </c>
      <c r="BE97" s="189">
        <f t="shared" si="4"/>
        <v>0</v>
      </c>
      <c r="BF97" s="189">
        <f t="shared" si="5"/>
        <v>0</v>
      </c>
      <c r="BG97" s="189">
        <f t="shared" si="6"/>
        <v>0</v>
      </c>
      <c r="BH97" s="189">
        <f t="shared" si="7"/>
        <v>0</v>
      </c>
      <c r="BI97" s="189">
        <f t="shared" si="8"/>
        <v>0</v>
      </c>
      <c r="BJ97" s="19" t="s">
        <v>82</v>
      </c>
      <c r="BK97" s="189">
        <f t="shared" si="9"/>
        <v>0</v>
      </c>
      <c r="BL97" s="19" t="s">
        <v>320</v>
      </c>
      <c r="BM97" s="188" t="s">
        <v>2133</v>
      </c>
    </row>
    <row r="98" spans="1:65" s="2" customFormat="1" ht="21.75" customHeight="1">
      <c r="A98" s="36"/>
      <c r="B98" s="37"/>
      <c r="C98" s="177" t="s">
        <v>290</v>
      </c>
      <c r="D98" s="177" t="s">
        <v>230</v>
      </c>
      <c r="E98" s="178" t="s">
        <v>2134</v>
      </c>
      <c r="F98" s="179" t="s">
        <v>2135</v>
      </c>
      <c r="G98" s="180" t="s">
        <v>323</v>
      </c>
      <c r="H98" s="181">
        <v>45</v>
      </c>
      <c r="I98" s="182"/>
      <c r="J98" s="183">
        <f t="shared" si="0"/>
        <v>0</v>
      </c>
      <c r="K98" s="179" t="s">
        <v>28</v>
      </c>
      <c r="L98" s="41"/>
      <c r="M98" s="184" t="s">
        <v>28</v>
      </c>
      <c r="N98" s="185" t="s">
        <v>45</v>
      </c>
      <c r="O98" s="66"/>
      <c r="P98" s="186">
        <f t="shared" si="1"/>
        <v>0</v>
      </c>
      <c r="Q98" s="186">
        <v>0</v>
      </c>
      <c r="R98" s="186">
        <f t="shared" si="2"/>
        <v>0</v>
      </c>
      <c r="S98" s="186">
        <v>0</v>
      </c>
      <c r="T98" s="187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8" t="s">
        <v>320</v>
      </c>
      <c r="AT98" s="188" t="s">
        <v>230</v>
      </c>
      <c r="AU98" s="188" t="s">
        <v>85</v>
      </c>
      <c r="AY98" s="19" t="s">
        <v>228</v>
      </c>
      <c r="BE98" s="189">
        <f t="shared" si="4"/>
        <v>0</v>
      </c>
      <c r="BF98" s="189">
        <f t="shared" si="5"/>
        <v>0</v>
      </c>
      <c r="BG98" s="189">
        <f t="shared" si="6"/>
        <v>0</v>
      </c>
      <c r="BH98" s="189">
        <f t="shared" si="7"/>
        <v>0</v>
      </c>
      <c r="BI98" s="189">
        <f t="shared" si="8"/>
        <v>0</v>
      </c>
      <c r="BJ98" s="19" t="s">
        <v>82</v>
      </c>
      <c r="BK98" s="189">
        <f t="shared" si="9"/>
        <v>0</v>
      </c>
      <c r="BL98" s="19" t="s">
        <v>320</v>
      </c>
      <c r="BM98" s="188" t="s">
        <v>2136</v>
      </c>
    </row>
    <row r="99" spans="1:65" s="2" customFormat="1" ht="24.2" customHeight="1">
      <c r="A99" s="36"/>
      <c r="B99" s="37"/>
      <c r="C99" s="177" t="s">
        <v>297</v>
      </c>
      <c r="D99" s="177" t="s">
        <v>230</v>
      </c>
      <c r="E99" s="178" t="s">
        <v>2137</v>
      </c>
      <c r="F99" s="179" t="s">
        <v>2138</v>
      </c>
      <c r="G99" s="180" t="s">
        <v>323</v>
      </c>
      <c r="H99" s="181">
        <v>95</v>
      </c>
      <c r="I99" s="182"/>
      <c r="J99" s="183">
        <f t="shared" si="0"/>
        <v>0</v>
      </c>
      <c r="K99" s="179" t="s">
        <v>28</v>
      </c>
      <c r="L99" s="41"/>
      <c r="M99" s="184" t="s">
        <v>28</v>
      </c>
      <c r="N99" s="185" t="s">
        <v>45</v>
      </c>
      <c r="O99" s="66"/>
      <c r="P99" s="186">
        <f t="shared" si="1"/>
        <v>0</v>
      </c>
      <c r="Q99" s="186">
        <v>0</v>
      </c>
      <c r="R99" s="186">
        <f t="shared" si="2"/>
        <v>0</v>
      </c>
      <c r="S99" s="186">
        <v>0</v>
      </c>
      <c r="T99" s="187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8" t="s">
        <v>320</v>
      </c>
      <c r="AT99" s="188" t="s">
        <v>230</v>
      </c>
      <c r="AU99" s="188" t="s">
        <v>85</v>
      </c>
      <c r="AY99" s="19" t="s">
        <v>228</v>
      </c>
      <c r="BE99" s="189">
        <f t="shared" si="4"/>
        <v>0</v>
      </c>
      <c r="BF99" s="189">
        <f t="shared" si="5"/>
        <v>0</v>
      </c>
      <c r="BG99" s="189">
        <f t="shared" si="6"/>
        <v>0</v>
      </c>
      <c r="BH99" s="189">
        <f t="shared" si="7"/>
        <v>0</v>
      </c>
      <c r="BI99" s="189">
        <f t="shared" si="8"/>
        <v>0</v>
      </c>
      <c r="BJ99" s="19" t="s">
        <v>82</v>
      </c>
      <c r="BK99" s="189">
        <f t="shared" si="9"/>
        <v>0</v>
      </c>
      <c r="BL99" s="19" t="s">
        <v>320</v>
      </c>
      <c r="BM99" s="188" t="s">
        <v>2139</v>
      </c>
    </row>
    <row r="100" spans="1:65" s="2" customFormat="1" ht="21.75" customHeight="1">
      <c r="A100" s="36"/>
      <c r="B100" s="37"/>
      <c r="C100" s="177" t="s">
        <v>303</v>
      </c>
      <c r="D100" s="177" t="s">
        <v>230</v>
      </c>
      <c r="E100" s="178" t="s">
        <v>2140</v>
      </c>
      <c r="F100" s="179" t="s">
        <v>2141</v>
      </c>
      <c r="G100" s="180" t="s">
        <v>323</v>
      </c>
      <c r="H100" s="181">
        <v>68</v>
      </c>
      <c r="I100" s="182"/>
      <c r="J100" s="183">
        <f t="shared" si="0"/>
        <v>0</v>
      </c>
      <c r="K100" s="179" t="s">
        <v>28</v>
      </c>
      <c r="L100" s="41"/>
      <c r="M100" s="184" t="s">
        <v>28</v>
      </c>
      <c r="N100" s="185" t="s">
        <v>45</v>
      </c>
      <c r="O100" s="66"/>
      <c r="P100" s="186">
        <f t="shared" si="1"/>
        <v>0</v>
      </c>
      <c r="Q100" s="186">
        <v>0</v>
      </c>
      <c r="R100" s="186">
        <f t="shared" si="2"/>
        <v>0</v>
      </c>
      <c r="S100" s="186">
        <v>0</v>
      </c>
      <c r="T100" s="187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8" t="s">
        <v>320</v>
      </c>
      <c r="AT100" s="188" t="s">
        <v>230</v>
      </c>
      <c r="AU100" s="188" t="s">
        <v>85</v>
      </c>
      <c r="AY100" s="19" t="s">
        <v>228</v>
      </c>
      <c r="BE100" s="189">
        <f t="shared" si="4"/>
        <v>0</v>
      </c>
      <c r="BF100" s="189">
        <f t="shared" si="5"/>
        <v>0</v>
      </c>
      <c r="BG100" s="189">
        <f t="shared" si="6"/>
        <v>0</v>
      </c>
      <c r="BH100" s="189">
        <f t="shared" si="7"/>
        <v>0</v>
      </c>
      <c r="BI100" s="189">
        <f t="shared" si="8"/>
        <v>0</v>
      </c>
      <c r="BJ100" s="19" t="s">
        <v>82</v>
      </c>
      <c r="BK100" s="189">
        <f t="shared" si="9"/>
        <v>0</v>
      </c>
      <c r="BL100" s="19" t="s">
        <v>320</v>
      </c>
      <c r="BM100" s="188" t="s">
        <v>2142</v>
      </c>
    </row>
    <row r="101" spans="1:65" s="2" customFormat="1" ht="24.2" customHeight="1">
      <c r="A101" s="36"/>
      <c r="B101" s="37"/>
      <c r="C101" s="177" t="s">
        <v>308</v>
      </c>
      <c r="D101" s="177" t="s">
        <v>230</v>
      </c>
      <c r="E101" s="178" t="s">
        <v>2143</v>
      </c>
      <c r="F101" s="179" t="s">
        <v>2144</v>
      </c>
      <c r="G101" s="180" t="s">
        <v>323</v>
      </c>
      <c r="H101" s="181">
        <v>110</v>
      </c>
      <c r="I101" s="182"/>
      <c r="J101" s="183">
        <f t="shared" si="0"/>
        <v>0</v>
      </c>
      <c r="K101" s="179" t="s">
        <v>28</v>
      </c>
      <c r="L101" s="41"/>
      <c r="M101" s="184" t="s">
        <v>28</v>
      </c>
      <c r="N101" s="185" t="s">
        <v>45</v>
      </c>
      <c r="O101" s="66"/>
      <c r="P101" s="186">
        <f t="shared" si="1"/>
        <v>0</v>
      </c>
      <c r="Q101" s="186">
        <v>0</v>
      </c>
      <c r="R101" s="186">
        <f t="shared" si="2"/>
        <v>0</v>
      </c>
      <c r="S101" s="186">
        <v>0</v>
      </c>
      <c r="T101" s="187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8" t="s">
        <v>320</v>
      </c>
      <c r="AT101" s="188" t="s">
        <v>230</v>
      </c>
      <c r="AU101" s="188" t="s">
        <v>85</v>
      </c>
      <c r="AY101" s="19" t="s">
        <v>228</v>
      </c>
      <c r="BE101" s="189">
        <f t="shared" si="4"/>
        <v>0</v>
      </c>
      <c r="BF101" s="189">
        <f t="shared" si="5"/>
        <v>0</v>
      </c>
      <c r="BG101" s="189">
        <f t="shared" si="6"/>
        <v>0</v>
      </c>
      <c r="BH101" s="189">
        <f t="shared" si="7"/>
        <v>0</v>
      </c>
      <c r="BI101" s="189">
        <f t="shared" si="8"/>
        <v>0</v>
      </c>
      <c r="BJ101" s="19" t="s">
        <v>82</v>
      </c>
      <c r="BK101" s="189">
        <f t="shared" si="9"/>
        <v>0</v>
      </c>
      <c r="BL101" s="19" t="s">
        <v>320</v>
      </c>
      <c r="BM101" s="188" t="s">
        <v>2145</v>
      </c>
    </row>
    <row r="102" spans="1:65" s="2" customFormat="1" ht="21.75" customHeight="1">
      <c r="A102" s="36"/>
      <c r="B102" s="37"/>
      <c r="C102" s="177" t="s">
        <v>8</v>
      </c>
      <c r="D102" s="177" t="s">
        <v>230</v>
      </c>
      <c r="E102" s="178" t="s">
        <v>2146</v>
      </c>
      <c r="F102" s="179" t="s">
        <v>2147</v>
      </c>
      <c r="G102" s="180" t="s">
        <v>323</v>
      </c>
      <c r="H102" s="181">
        <v>7</v>
      </c>
      <c r="I102" s="182"/>
      <c r="J102" s="183">
        <f t="shared" si="0"/>
        <v>0</v>
      </c>
      <c r="K102" s="179" t="s">
        <v>28</v>
      </c>
      <c r="L102" s="41"/>
      <c r="M102" s="184" t="s">
        <v>28</v>
      </c>
      <c r="N102" s="185" t="s">
        <v>45</v>
      </c>
      <c r="O102" s="66"/>
      <c r="P102" s="186">
        <f t="shared" si="1"/>
        <v>0</v>
      </c>
      <c r="Q102" s="186">
        <v>0</v>
      </c>
      <c r="R102" s="186">
        <f t="shared" si="2"/>
        <v>0</v>
      </c>
      <c r="S102" s="186">
        <v>0</v>
      </c>
      <c r="T102" s="187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8" t="s">
        <v>320</v>
      </c>
      <c r="AT102" s="188" t="s">
        <v>230</v>
      </c>
      <c r="AU102" s="188" t="s">
        <v>85</v>
      </c>
      <c r="AY102" s="19" t="s">
        <v>228</v>
      </c>
      <c r="BE102" s="189">
        <f t="shared" si="4"/>
        <v>0</v>
      </c>
      <c r="BF102" s="189">
        <f t="shared" si="5"/>
        <v>0</v>
      </c>
      <c r="BG102" s="189">
        <f t="shared" si="6"/>
        <v>0</v>
      </c>
      <c r="BH102" s="189">
        <f t="shared" si="7"/>
        <v>0</v>
      </c>
      <c r="BI102" s="189">
        <f t="shared" si="8"/>
        <v>0</v>
      </c>
      <c r="BJ102" s="19" t="s">
        <v>82</v>
      </c>
      <c r="BK102" s="189">
        <f t="shared" si="9"/>
        <v>0</v>
      </c>
      <c r="BL102" s="19" t="s">
        <v>320</v>
      </c>
      <c r="BM102" s="188" t="s">
        <v>2148</v>
      </c>
    </row>
    <row r="103" spans="1:65" s="2" customFormat="1" ht="24.2" customHeight="1">
      <c r="A103" s="36"/>
      <c r="B103" s="37"/>
      <c r="C103" s="177" t="s">
        <v>320</v>
      </c>
      <c r="D103" s="177" t="s">
        <v>230</v>
      </c>
      <c r="E103" s="178" t="s">
        <v>2149</v>
      </c>
      <c r="F103" s="179" t="s">
        <v>2150</v>
      </c>
      <c r="G103" s="180" t="s">
        <v>323</v>
      </c>
      <c r="H103" s="181">
        <v>25</v>
      </c>
      <c r="I103" s="182"/>
      <c r="J103" s="183">
        <f t="shared" si="0"/>
        <v>0</v>
      </c>
      <c r="K103" s="179" t="s">
        <v>28</v>
      </c>
      <c r="L103" s="41"/>
      <c r="M103" s="184" t="s">
        <v>28</v>
      </c>
      <c r="N103" s="185" t="s">
        <v>45</v>
      </c>
      <c r="O103" s="66"/>
      <c r="P103" s="186">
        <f t="shared" si="1"/>
        <v>0</v>
      </c>
      <c r="Q103" s="186">
        <v>0</v>
      </c>
      <c r="R103" s="186">
        <f t="shared" si="2"/>
        <v>0</v>
      </c>
      <c r="S103" s="186">
        <v>0</v>
      </c>
      <c r="T103" s="187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8" t="s">
        <v>320</v>
      </c>
      <c r="AT103" s="188" t="s">
        <v>230</v>
      </c>
      <c r="AU103" s="188" t="s">
        <v>85</v>
      </c>
      <c r="AY103" s="19" t="s">
        <v>228</v>
      </c>
      <c r="BE103" s="189">
        <f t="shared" si="4"/>
        <v>0</v>
      </c>
      <c r="BF103" s="189">
        <f t="shared" si="5"/>
        <v>0</v>
      </c>
      <c r="BG103" s="189">
        <f t="shared" si="6"/>
        <v>0</v>
      </c>
      <c r="BH103" s="189">
        <f t="shared" si="7"/>
        <v>0</v>
      </c>
      <c r="BI103" s="189">
        <f t="shared" si="8"/>
        <v>0</v>
      </c>
      <c r="BJ103" s="19" t="s">
        <v>82</v>
      </c>
      <c r="BK103" s="189">
        <f t="shared" si="9"/>
        <v>0</v>
      </c>
      <c r="BL103" s="19" t="s">
        <v>320</v>
      </c>
      <c r="BM103" s="188" t="s">
        <v>2151</v>
      </c>
    </row>
    <row r="104" spans="1:65" s="2" customFormat="1" ht="24.2" customHeight="1">
      <c r="A104" s="36"/>
      <c r="B104" s="37"/>
      <c r="C104" s="177" t="s">
        <v>327</v>
      </c>
      <c r="D104" s="177" t="s">
        <v>230</v>
      </c>
      <c r="E104" s="178" t="s">
        <v>2152</v>
      </c>
      <c r="F104" s="179" t="s">
        <v>2153</v>
      </c>
      <c r="G104" s="180" t="s">
        <v>283</v>
      </c>
      <c r="H104" s="181">
        <v>3</v>
      </c>
      <c r="I104" s="182"/>
      <c r="J104" s="183">
        <f t="shared" si="0"/>
        <v>0</v>
      </c>
      <c r="K104" s="179" t="s">
        <v>28</v>
      </c>
      <c r="L104" s="41"/>
      <c r="M104" s="184" t="s">
        <v>28</v>
      </c>
      <c r="N104" s="185" t="s">
        <v>45</v>
      </c>
      <c r="O104" s="66"/>
      <c r="P104" s="186">
        <f t="shared" si="1"/>
        <v>0</v>
      </c>
      <c r="Q104" s="186">
        <v>0</v>
      </c>
      <c r="R104" s="186">
        <f t="shared" si="2"/>
        <v>0</v>
      </c>
      <c r="S104" s="186">
        <v>0</v>
      </c>
      <c r="T104" s="187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8" t="s">
        <v>320</v>
      </c>
      <c r="AT104" s="188" t="s">
        <v>230</v>
      </c>
      <c r="AU104" s="188" t="s">
        <v>85</v>
      </c>
      <c r="AY104" s="19" t="s">
        <v>228</v>
      </c>
      <c r="BE104" s="189">
        <f t="shared" si="4"/>
        <v>0</v>
      </c>
      <c r="BF104" s="189">
        <f t="shared" si="5"/>
        <v>0</v>
      </c>
      <c r="BG104" s="189">
        <f t="shared" si="6"/>
        <v>0</v>
      </c>
      <c r="BH104" s="189">
        <f t="shared" si="7"/>
        <v>0</v>
      </c>
      <c r="BI104" s="189">
        <f t="shared" si="8"/>
        <v>0</v>
      </c>
      <c r="BJ104" s="19" t="s">
        <v>82</v>
      </c>
      <c r="BK104" s="189">
        <f t="shared" si="9"/>
        <v>0</v>
      </c>
      <c r="BL104" s="19" t="s">
        <v>320</v>
      </c>
      <c r="BM104" s="188" t="s">
        <v>2154</v>
      </c>
    </row>
    <row r="105" spans="1:65" s="2" customFormat="1" ht="24.2" customHeight="1">
      <c r="A105" s="36"/>
      <c r="B105" s="37"/>
      <c r="C105" s="177" t="s">
        <v>334</v>
      </c>
      <c r="D105" s="177" t="s">
        <v>230</v>
      </c>
      <c r="E105" s="178" t="s">
        <v>2155</v>
      </c>
      <c r="F105" s="179" t="s">
        <v>2156</v>
      </c>
      <c r="G105" s="180" t="s">
        <v>283</v>
      </c>
      <c r="H105" s="181">
        <v>3</v>
      </c>
      <c r="I105" s="182"/>
      <c r="J105" s="183">
        <f t="shared" si="0"/>
        <v>0</v>
      </c>
      <c r="K105" s="179" t="s">
        <v>28</v>
      </c>
      <c r="L105" s="41"/>
      <c r="M105" s="184" t="s">
        <v>28</v>
      </c>
      <c r="N105" s="185" t="s">
        <v>45</v>
      </c>
      <c r="O105" s="66"/>
      <c r="P105" s="186">
        <f t="shared" si="1"/>
        <v>0</v>
      </c>
      <c r="Q105" s="186">
        <v>0</v>
      </c>
      <c r="R105" s="186">
        <f t="shared" si="2"/>
        <v>0</v>
      </c>
      <c r="S105" s="186">
        <v>0</v>
      </c>
      <c r="T105" s="187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8" t="s">
        <v>320</v>
      </c>
      <c r="AT105" s="188" t="s">
        <v>230</v>
      </c>
      <c r="AU105" s="188" t="s">
        <v>85</v>
      </c>
      <c r="AY105" s="19" t="s">
        <v>228</v>
      </c>
      <c r="BE105" s="189">
        <f t="shared" si="4"/>
        <v>0</v>
      </c>
      <c r="BF105" s="189">
        <f t="shared" si="5"/>
        <v>0</v>
      </c>
      <c r="BG105" s="189">
        <f t="shared" si="6"/>
        <v>0</v>
      </c>
      <c r="BH105" s="189">
        <f t="shared" si="7"/>
        <v>0</v>
      </c>
      <c r="BI105" s="189">
        <f t="shared" si="8"/>
        <v>0</v>
      </c>
      <c r="BJ105" s="19" t="s">
        <v>82</v>
      </c>
      <c r="BK105" s="189">
        <f t="shared" si="9"/>
        <v>0</v>
      </c>
      <c r="BL105" s="19" t="s">
        <v>320</v>
      </c>
      <c r="BM105" s="188" t="s">
        <v>2157</v>
      </c>
    </row>
    <row r="106" spans="1:65" s="2" customFormat="1" ht="24.2" customHeight="1">
      <c r="A106" s="36"/>
      <c r="B106" s="37"/>
      <c r="C106" s="177" t="s">
        <v>340</v>
      </c>
      <c r="D106" s="177" t="s">
        <v>230</v>
      </c>
      <c r="E106" s="178" t="s">
        <v>2158</v>
      </c>
      <c r="F106" s="179" t="s">
        <v>2159</v>
      </c>
      <c r="G106" s="180" t="s">
        <v>283</v>
      </c>
      <c r="H106" s="181">
        <v>2</v>
      </c>
      <c r="I106" s="182"/>
      <c r="J106" s="183">
        <f t="shared" si="0"/>
        <v>0</v>
      </c>
      <c r="K106" s="179" t="s">
        <v>28</v>
      </c>
      <c r="L106" s="41"/>
      <c r="M106" s="184" t="s">
        <v>28</v>
      </c>
      <c r="N106" s="185" t="s">
        <v>45</v>
      </c>
      <c r="O106" s="66"/>
      <c r="P106" s="186">
        <f t="shared" si="1"/>
        <v>0</v>
      </c>
      <c r="Q106" s="186">
        <v>0</v>
      </c>
      <c r="R106" s="186">
        <f t="shared" si="2"/>
        <v>0</v>
      </c>
      <c r="S106" s="186">
        <v>0</v>
      </c>
      <c r="T106" s="187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8" t="s">
        <v>320</v>
      </c>
      <c r="AT106" s="188" t="s">
        <v>230</v>
      </c>
      <c r="AU106" s="188" t="s">
        <v>85</v>
      </c>
      <c r="AY106" s="19" t="s">
        <v>228</v>
      </c>
      <c r="BE106" s="189">
        <f t="shared" si="4"/>
        <v>0</v>
      </c>
      <c r="BF106" s="189">
        <f t="shared" si="5"/>
        <v>0</v>
      </c>
      <c r="BG106" s="189">
        <f t="shared" si="6"/>
        <v>0</v>
      </c>
      <c r="BH106" s="189">
        <f t="shared" si="7"/>
        <v>0</v>
      </c>
      <c r="BI106" s="189">
        <f t="shared" si="8"/>
        <v>0</v>
      </c>
      <c r="BJ106" s="19" t="s">
        <v>82</v>
      </c>
      <c r="BK106" s="189">
        <f t="shared" si="9"/>
        <v>0</v>
      </c>
      <c r="BL106" s="19" t="s">
        <v>320</v>
      </c>
      <c r="BM106" s="188" t="s">
        <v>2160</v>
      </c>
    </row>
    <row r="107" spans="1:65" s="2" customFormat="1" ht="24.2" customHeight="1">
      <c r="A107" s="36"/>
      <c r="B107" s="37"/>
      <c r="C107" s="177" t="s">
        <v>347</v>
      </c>
      <c r="D107" s="177" t="s">
        <v>230</v>
      </c>
      <c r="E107" s="178" t="s">
        <v>2161</v>
      </c>
      <c r="F107" s="179" t="s">
        <v>2162</v>
      </c>
      <c r="G107" s="180" t="s">
        <v>283</v>
      </c>
      <c r="H107" s="181">
        <v>1</v>
      </c>
      <c r="I107" s="182"/>
      <c r="J107" s="183">
        <f t="shared" si="0"/>
        <v>0</v>
      </c>
      <c r="K107" s="179" t="s">
        <v>28</v>
      </c>
      <c r="L107" s="41"/>
      <c r="M107" s="184" t="s">
        <v>28</v>
      </c>
      <c r="N107" s="185" t="s">
        <v>45</v>
      </c>
      <c r="O107" s="66"/>
      <c r="P107" s="186">
        <f t="shared" si="1"/>
        <v>0</v>
      </c>
      <c r="Q107" s="186">
        <v>0</v>
      </c>
      <c r="R107" s="186">
        <f t="shared" si="2"/>
        <v>0</v>
      </c>
      <c r="S107" s="186">
        <v>0</v>
      </c>
      <c r="T107" s="187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8" t="s">
        <v>320</v>
      </c>
      <c r="AT107" s="188" t="s">
        <v>230</v>
      </c>
      <c r="AU107" s="188" t="s">
        <v>85</v>
      </c>
      <c r="AY107" s="19" t="s">
        <v>228</v>
      </c>
      <c r="BE107" s="189">
        <f t="shared" si="4"/>
        <v>0</v>
      </c>
      <c r="BF107" s="189">
        <f t="shared" si="5"/>
        <v>0</v>
      </c>
      <c r="BG107" s="189">
        <f t="shared" si="6"/>
        <v>0</v>
      </c>
      <c r="BH107" s="189">
        <f t="shared" si="7"/>
        <v>0</v>
      </c>
      <c r="BI107" s="189">
        <f t="shared" si="8"/>
        <v>0</v>
      </c>
      <c r="BJ107" s="19" t="s">
        <v>82</v>
      </c>
      <c r="BK107" s="189">
        <f t="shared" si="9"/>
        <v>0</v>
      </c>
      <c r="BL107" s="19" t="s">
        <v>320</v>
      </c>
      <c r="BM107" s="188" t="s">
        <v>2163</v>
      </c>
    </row>
    <row r="108" spans="1:65" s="2" customFormat="1" ht="24.2" customHeight="1">
      <c r="A108" s="36"/>
      <c r="B108" s="37"/>
      <c r="C108" s="177" t="s">
        <v>7</v>
      </c>
      <c r="D108" s="177" t="s">
        <v>230</v>
      </c>
      <c r="E108" s="178" t="s">
        <v>2164</v>
      </c>
      <c r="F108" s="179" t="s">
        <v>2165</v>
      </c>
      <c r="G108" s="180" t="s">
        <v>283</v>
      </c>
      <c r="H108" s="181">
        <v>4</v>
      </c>
      <c r="I108" s="182"/>
      <c r="J108" s="183">
        <f t="shared" si="0"/>
        <v>0</v>
      </c>
      <c r="K108" s="179" t="s">
        <v>28</v>
      </c>
      <c r="L108" s="41"/>
      <c r="M108" s="184" t="s">
        <v>28</v>
      </c>
      <c r="N108" s="185" t="s">
        <v>45</v>
      </c>
      <c r="O108" s="66"/>
      <c r="P108" s="186">
        <f t="shared" si="1"/>
        <v>0</v>
      </c>
      <c r="Q108" s="186">
        <v>0</v>
      </c>
      <c r="R108" s="186">
        <f t="shared" si="2"/>
        <v>0</v>
      </c>
      <c r="S108" s="186">
        <v>0</v>
      </c>
      <c r="T108" s="187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8" t="s">
        <v>320</v>
      </c>
      <c r="AT108" s="188" t="s">
        <v>230</v>
      </c>
      <c r="AU108" s="188" t="s">
        <v>85</v>
      </c>
      <c r="AY108" s="19" t="s">
        <v>228</v>
      </c>
      <c r="BE108" s="189">
        <f t="shared" si="4"/>
        <v>0</v>
      </c>
      <c r="BF108" s="189">
        <f t="shared" si="5"/>
        <v>0</v>
      </c>
      <c r="BG108" s="189">
        <f t="shared" si="6"/>
        <v>0</v>
      </c>
      <c r="BH108" s="189">
        <f t="shared" si="7"/>
        <v>0</v>
      </c>
      <c r="BI108" s="189">
        <f t="shared" si="8"/>
        <v>0</v>
      </c>
      <c r="BJ108" s="19" t="s">
        <v>82</v>
      </c>
      <c r="BK108" s="189">
        <f t="shared" si="9"/>
        <v>0</v>
      </c>
      <c r="BL108" s="19" t="s">
        <v>320</v>
      </c>
      <c r="BM108" s="188" t="s">
        <v>2166</v>
      </c>
    </row>
    <row r="109" spans="1:65" s="2" customFormat="1" ht="24.2" customHeight="1">
      <c r="A109" s="36"/>
      <c r="B109" s="37"/>
      <c r="C109" s="177" t="s">
        <v>358</v>
      </c>
      <c r="D109" s="177" t="s">
        <v>230</v>
      </c>
      <c r="E109" s="178" t="s">
        <v>2167</v>
      </c>
      <c r="F109" s="179" t="s">
        <v>2168</v>
      </c>
      <c r="G109" s="180" t="s">
        <v>283</v>
      </c>
      <c r="H109" s="181">
        <v>4</v>
      </c>
      <c r="I109" s="182"/>
      <c r="J109" s="183">
        <f t="shared" si="0"/>
        <v>0</v>
      </c>
      <c r="K109" s="179" t="s">
        <v>28</v>
      </c>
      <c r="L109" s="41"/>
      <c r="M109" s="184" t="s">
        <v>28</v>
      </c>
      <c r="N109" s="185" t="s">
        <v>45</v>
      </c>
      <c r="O109" s="66"/>
      <c r="P109" s="186">
        <f t="shared" si="1"/>
        <v>0</v>
      </c>
      <c r="Q109" s="186">
        <v>0</v>
      </c>
      <c r="R109" s="186">
        <f t="shared" si="2"/>
        <v>0</v>
      </c>
      <c r="S109" s="186">
        <v>0</v>
      </c>
      <c r="T109" s="187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8" t="s">
        <v>320</v>
      </c>
      <c r="AT109" s="188" t="s">
        <v>230</v>
      </c>
      <c r="AU109" s="188" t="s">
        <v>85</v>
      </c>
      <c r="AY109" s="19" t="s">
        <v>228</v>
      </c>
      <c r="BE109" s="189">
        <f t="shared" si="4"/>
        <v>0</v>
      </c>
      <c r="BF109" s="189">
        <f t="shared" si="5"/>
        <v>0</v>
      </c>
      <c r="BG109" s="189">
        <f t="shared" si="6"/>
        <v>0</v>
      </c>
      <c r="BH109" s="189">
        <f t="shared" si="7"/>
        <v>0</v>
      </c>
      <c r="BI109" s="189">
        <f t="shared" si="8"/>
        <v>0</v>
      </c>
      <c r="BJ109" s="19" t="s">
        <v>82</v>
      </c>
      <c r="BK109" s="189">
        <f t="shared" si="9"/>
        <v>0</v>
      </c>
      <c r="BL109" s="19" t="s">
        <v>320</v>
      </c>
      <c r="BM109" s="188" t="s">
        <v>2169</v>
      </c>
    </row>
    <row r="110" spans="1:65" s="2" customFormat="1" ht="21.75" customHeight="1">
      <c r="A110" s="36"/>
      <c r="B110" s="37"/>
      <c r="C110" s="177" t="s">
        <v>364</v>
      </c>
      <c r="D110" s="177" t="s">
        <v>230</v>
      </c>
      <c r="E110" s="178" t="s">
        <v>2170</v>
      </c>
      <c r="F110" s="179" t="s">
        <v>2171</v>
      </c>
      <c r="G110" s="180" t="s">
        <v>283</v>
      </c>
      <c r="H110" s="181">
        <v>7</v>
      </c>
      <c r="I110" s="182"/>
      <c r="J110" s="183">
        <f t="shared" si="0"/>
        <v>0</v>
      </c>
      <c r="K110" s="179" t="s">
        <v>28</v>
      </c>
      <c r="L110" s="41"/>
      <c r="M110" s="184" t="s">
        <v>28</v>
      </c>
      <c r="N110" s="185" t="s">
        <v>45</v>
      </c>
      <c r="O110" s="66"/>
      <c r="P110" s="186">
        <f t="shared" si="1"/>
        <v>0</v>
      </c>
      <c r="Q110" s="186">
        <v>0</v>
      </c>
      <c r="R110" s="186">
        <f t="shared" si="2"/>
        <v>0</v>
      </c>
      <c r="S110" s="186">
        <v>0</v>
      </c>
      <c r="T110" s="187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8" t="s">
        <v>320</v>
      </c>
      <c r="AT110" s="188" t="s">
        <v>230</v>
      </c>
      <c r="AU110" s="188" t="s">
        <v>85</v>
      </c>
      <c r="AY110" s="19" t="s">
        <v>228</v>
      </c>
      <c r="BE110" s="189">
        <f t="shared" si="4"/>
        <v>0</v>
      </c>
      <c r="BF110" s="189">
        <f t="shared" si="5"/>
        <v>0</v>
      </c>
      <c r="BG110" s="189">
        <f t="shared" si="6"/>
        <v>0</v>
      </c>
      <c r="BH110" s="189">
        <f t="shared" si="7"/>
        <v>0</v>
      </c>
      <c r="BI110" s="189">
        <f t="shared" si="8"/>
        <v>0</v>
      </c>
      <c r="BJ110" s="19" t="s">
        <v>82</v>
      </c>
      <c r="BK110" s="189">
        <f t="shared" si="9"/>
        <v>0</v>
      </c>
      <c r="BL110" s="19" t="s">
        <v>320</v>
      </c>
      <c r="BM110" s="188" t="s">
        <v>2172</v>
      </c>
    </row>
    <row r="111" spans="1:65" s="2" customFormat="1" ht="21.75" customHeight="1">
      <c r="A111" s="36"/>
      <c r="B111" s="37"/>
      <c r="C111" s="177" t="s">
        <v>376</v>
      </c>
      <c r="D111" s="177" t="s">
        <v>230</v>
      </c>
      <c r="E111" s="178" t="s">
        <v>2173</v>
      </c>
      <c r="F111" s="179" t="s">
        <v>2174</v>
      </c>
      <c r="G111" s="180" t="s">
        <v>283</v>
      </c>
      <c r="H111" s="181">
        <v>2</v>
      </c>
      <c r="I111" s="182"/>
      <c r="J111" s="183">
        <f t="shared" si="0"/>
        <v>0</v>
      </c>
      <c r="K111" s="179" t="s">
        <v>28</v>
      </c>
      <c r="L111" s="41"/>
      <c r="M111" s="184" t="s">
        <v>28</v>
      </c>
      <c r="N111" s="185" t="s">
        <v>45</v>
      </c>
      <c r="O111" s="66"/>
      <c r="P111" s="186">
        <f t="shared" si="1"/>
        <v>0</v>
      </c>
      <c r="Q111" s="186">
        <v>0</v>
      </c>
      <c r="R111" s="186">
        <f t="shared" si="2"/>
        <v>0</v>
      </c>
      <c r="S111" s="186">
        <v>0</v>
      </c>
      <c r="T111" s="187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8" t="s">
        <v>320</v>
      </c>
      <c r="AT111" s="188" t="s">
        <v>230</v>
      </c>
      <c r="AU111" s="188" t="s">
        <v>85</v>
      </c>
      <c r="AY111" s="19" t="s">
        <v>228</v>
      </c>
      <c r="BE111" s="189">
        <f t="shared" si="4"/>
        <v>0</v>
      </c>
      <c r="BF111" s="189">
        <f t="shared" si="5"/>
        <v>0</v>
      </c>
      <c r="BG111" s="189">
        <f t="shared" si="6"/>
        <v>0</v>
      </c>
      <c r="BH111" s="189">
        <f t="shared" si="7"/>
        <v>0</v>
      </c>
      <c r="BI111" s="189">
        <f t="shared" si="8"/>
        <v>0</v>
      </c>
      <c r="BJ111" s="19" t="s">
        <v>82</v>
      </c>
      <c r="BK111" s="189">
        <f t="shared" si="9"/>
        <v>0</v>
      </c>
      <c r="BL111" s="19" t="s">
        <v>320</v>
      </c>
      <c r="BM111" s="188" t="s">
        <v>2175</v>
      </c>
    </row>
    <row r="112" spans="1:65" s="2" customFormat="1" ht="16.5" customHeight="1">
      <c r="A112" s="36"/>
      <c r="B112" s="37"/>
      <c r="C112" s="177" t="s">
        <v>381</v>
      </c>
      <c r="D112" s="177" t="s">
        <v>230</v>
      </c>
      <c r="E112" s="178" t="s">
        <v>2176</v>
      </c>
      <c r="F112" s="179" t="s">
        <v>2177</v>
      </c>
      <c r="G112" s="180" t="s">
        <v>2178</v>
      </c>
      <c r="H112" s="181">
        <v>1</v>
      </c>
      <c r="I112" s="182"/>
      <c r="J112" s="183">
        <f t="shared" si="0"/>
        <v>0</v>
      </c>
      <c r="K112" s="179" t="s">
        <v>28</v>
      </c>
      <c r="L112" s="41"/>
      <c r="M112" s="184" t="s">
        <v>28</v>
      </c>
      <c r="N112" s="185" t="s">
        <v>45</v>
      </c>
      <c r="O112" s="66"/>
      <c r="P112" s="186">
        <f t="shared" si="1"/>
        <v>0</v>
      </c>
      <c r="Q112" s="186">
        <v>0</v>
      </c>
      <c r="R112" s="186">
        <f t="shared" si="2"/>
        <v>0</v>
      </c>
      <c r="S112" s="186">
        <v>0</v>
      </c>
      <c r="T112" s="187">
        <f t="shared" si="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8" t="s">
        <v>320</v>
      </c>
      <c r="AT112" s="188" t="s">
        <v>230</v>
      </c>
      <c r="AU112" s="188" t="s">
        <v>85</v>
      </c>
      <c r="AY112" s="19" t="s">
        <v>228</v>
      </c>
      <c r="BE112" s="189">
        <f t="shared" si="4"/>
        <v>0</v>
      </c>
      <c r="BF112" s="189">
        <f t="shared" si="5"/>
        <v>0</v>
      </c>
      <c r="BG112" s="189">
        <f t="shared" si="6"/>
        <v>0</v>
      </c>
      <c r="BH112" s="189">
        <f t="shared" si="7"/>
        <v>0</v>
      </c>
      <c r="BI112" s="189">
        <f t="shared" si="8"/>
        <v>0</v>
      </c>
      <c r="BJ112" s="19" t="s">
        <v>82</v>
      </c>
      <c r="BK112" s="189">
        <f t="shared" si="9"/>
        <v>0</v>
      </c>
      <c r="BL112" s="19" t="s">
        <v>320</v>
      </c>
      <c r="BM112" s="188" t="s">
        <v>2179</v>
      </c>
    </row>
    <row r="113" spans="2:63" s="12" customFormat="1" ht="22.9" customHeight="1">
      <c r="B113" s="161"/>
      <c r="C113" s="162"/>
      <c r="D113" s="163" t="s">
        <v>73</v>
      </c>
      <c r="E113" s="175" t="s">
        <v>2180</v>
      </c>
      <c r="F113" s="175" t="s">
        <v>2181</v>
      </c>
      <c r="G113" s="162"/>
      <c r="H113" s="162"/>
      <c r="I113" s="165"/>
      <c r="J113" s="176">
        <f>BK113</f>
        <v>0</v>
      </c>
      <c r="K113" s="162"/>
      <c r="L113" s="167"/>
      <c r="M113" s="168"/>
      <c r="N113" s="169"/>
      <c r="O113" s="169"/>
      <c r="P113" s="170">
        <f>SUM(P114:P121)</f>
        <v>0</v>
      </c>
      <c r="Q113" s="169"/>
      <c r="R113" s="170">
        <f>SUM(R114:R121)</f>
        <v>0</v>
      </c>
      <c r="S113" s="169"/>
      <c r="T113" s="171">
        <f>SUM(T114:T121)</f>
        <v>0</v>
      </c>
      <c r="AR113" s="172" t="s">
        <v>85</v>
      </c>
      <c r="AT113" s="173" t="s">
        <v>73</v>
      </c>
      <c r="AU113" s="173" t="s">
        <v>82</v>
      </c>
      <c r="AY113" s="172" t="s">
        <v>228</v>
      </c>
      <c r="BK113" s="174">
        <f>SUM(BK114:BK121)</f>
        <v>0</v>
      </c>
    </row>
    <row r="114" spans="1:65" s="2" customFormat="1" ht="33" customHeight="1">
      <c r="A114" s="36"/>
      <c r="B114" s="37"/>
      <c r="C114" s="177" t="s">
        <v>387</v>
      </c>
      <c r="D114" s="177" t="s">
        <v>230</v>
      </c>
      <c r="E114" s="178" t="s">
        <v>2182</v>
      </c>
      <c r="F114" s="179" t="s">
        <v>2183</v>
      </c>
      <c r="G114" s="180" t="s">
        <v>283</v>
      </c>
      <c r="H114" s="181">
        <v>1</v>
      </c>
      <c r="I114" s="182"/>
      <c r="J114" s="183">
        <f aca="true" t="shared" si="10" ref="J114:J121">ROUND(I114*H114,2)</f>
        <v>0</v>
      </c>
      <c r="K114" s="179" t="s">
        <v>28</v>
      </c>
      <c r="L114" s="41"/>
      <c r="M114" s="184" t="s">
        <v>28</v>
      </c>
      <c r="N114" s="185" t="s">
        <v>45</v>
      </c>
      <c r="O114" s="66"/>
      <c r="P114" s="186">
        <f aca="true" t="shared" si="11" ref="P114:P121">O114*H114</f>
        <v>0</v>
      </c>
      <c r="Q114" s="186">
        <v>0</v>
      </c>
      <c r="R114" s="186">
        <f aca="true" t="shared" si="12" ref="R114:R121">Q114*H114</f>
        <v>0</v>
      </c>
      <c r="S114" s="186">
        <v>0</v>
      </c>
      <c r="T114" s="187">
        <f aca="true" t="shared" si="13" ref="T114:T121"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8" t="s">
        <v>320</v>
      </c>
      <c r="AT114" s="188" t="s">
        <v>230</v>
      </c>
      <c r="AU114" s="188" t="s">
        <v>85</v>
      </c>
      <c r="AY114" s="19" t="s">
        <v>228</v>
      </c>
      <c r="BE114" s="189">
        <f aca="true" t="shared" si="14" ref="BE114:BE121">IF(N114="základní",J114,0)</f>
        <v>0</v>
      </c>
      <c r="BF114" s="189">
        <f aca="true" t="shared" si="15" ref="BF114:BF121">IF(N114="snížená",J114,0)</f>
        <v>0</v>
      </c>
      <c r="BG114" s="189">
        <f aca="true" t="shared" si="16" ref="BG114:BG121">IF(N114="zákl. přenesená",J114,0)</f>
        <v>0</v>
      </c>
      <c r="BH114" s="189">
        <f aca="true" t="shared" si="17" ref="BH114:BH121">IF(N114="sníž. přenesená",J114,0)</f>
        <v>0</v>
      </c>
      <c r="BI114" s="189">
        <f aca="true" t="shared" si="18" ref="BI114:BI121">IF(N114="nulová",J114,0)</f>
        <v>0</v>
      </c>
      <c r="BJ114" s="19" t="s">
        <v>82</v>
      </c>
      <c r="BK114" s="189">
        <f aca="true" t="shared" si="19" ref="BK114:BK121">ROUND(I114*H114,2)</f>
        <v>0</v>
      </c>
      <c r="BL114" s="19" t="s">
        <v>320</v>
      </c>
      <c r="BM114" s="188" t="s">
        <v>2184</v>
      </c>
    </row>
    <row r="115" spans="1:65" s="2" customFormat="1" ht="24.2" customHeight="1">
      <c r="A115" s="36"/>
      <c r="B115" s="37"/>
      <c r="C115" s="177" t="s">
        <v>394</v>
      </c>
      <c r="D115" s="177" t="s">
        <v>230</v>
      </c>
      <c r="E115" s="178" t="s">
        <v>2185</v>
      </c>
      <c r="F115" s="179" t="s">
        <v>2186</v>
      </c>
      <c r="G115" s="180" t="s">
        <v>283</v>
      </c>
      <c r="H115" s="181">
        <v>1</v>
      </c>
      <c r="I115" s="182"/>
      <c r="J115" s="183">
        <f t="shared" si="10"/>
        <v>0</v>
      </c>
      <c r="K115" s="179" t="s">
        <v>28</v>
      </c>
      <c r="L115" s="41"/>
      <c r="M115" s="184" t="s">
        <v>28</v>
      </c>
      <c r="N115" s="185" t="s">
        <v>45</v>
      </c>
      <c r="O115" s="66"/>
      <c r="P115" s="186">
        <f t="shared" si="11"/>
        <v>0</v>
      </c>
      <c r="Q115" s="186">
        <v>0</v>
      </c>
      <c r="R115" s="186">
        <f t="shared" si="12"/>
        <v>0</v>
      </c>
      <c r="S115" s="186">
        <v>0</v>
      </c>
      <c r="T115" s="187">
        <f t="shared" si="1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8" t="s">
        <v>320</v>
      </c>
      <c r="AT115" s="188" t="s">
        <v>230</v>
      </c>
      <c r="AU115" s="188" t="s">
        <v>85</v>
      </c>
      <c r="AY115" s="19" t="s">
        <v>228</v>
      </c>
      <c r="BE115" s="189">
        <f t="shared" si="14"/>
        <v>0</v>
      </c>
      <c r="BF115" s="189">
        <f t="shared" si="15"/>
        <v>0</v>
      </c>
      <c r="BG115" s="189">
        <f t="shared" si="16"/>
        <v>0</v>
      </c>
      <c r="BH115" s="189">
        <f t="shared" si="17"/>
        <v>0</v>
      </c>
      <c r="BI115" s="189">
        <f t="shared" si="18"/>
        <v>0</v>
      </c>
      <c r="BJ115" s="19" t="s">
        <v>82</v>
      </c>
      <c r="BK115" s="189">
        <f t="shared" si="19"/>
        <v>0</v>
      </c>
      <c r="BL115" s="19" t="s">
        <v>320</v>
      </c>
      <c r="BM115" s="188" t="s">
        <v>2187</v>
      </c>
    </row>
    <row r="116" spans="1:65" s="2" customFormat="1" ht="24.2" customHeight="1">
      <c r="A116" s="36"/>
      <c r="B116" s="37"/>
      <c r="C116" s="177" t="s">
        <v>400</v>
      </c>
      <c r="D116" s="177" t="s">
        <v>230</v>
      </c>
      <c r="E116" s="178" t="s">
        <v>2188</v>
      </c>
      <c r="F116" s="179" t="s">
        <v>2189</v>
      </c>
      <c r="G116" s="180" t="s">
        <v>283</v>
      </c>
      <c r="H116" s="181">
        <v>1</v>
      </c>
      <c r="I116" s="182"/>
      <c r="J116" s="183">
        <f t="shared" si="10"/>
        <v>0</v>
      </c>
      <c r="K116" s="179" t="s">
        <v>28</v>
      </c>
      <c r="L116" s="41"/>
      <c r="M116" s="184" t="s">
        <v>28</v>
      </c>
      <c r="N116" s="185" t="s">
        <v>45</v>
      </c>
      <c r="O116" s="66"/>
      <c r="P116" s="186">
        <f t="shared" si="11"/>
        <v>0</v>
      </c>
      <c r="Q116" s="186">
        <v>0</v>
      </c>
      <c r="R116" s="186">
        <f t="shared" si="12"/>
        <v>0</v>
      </c>
      <c r="S116" s="186">
        <v>0</v>
      </c>
      <c r="T116" s="187">
        <f t="shared" si="1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8" t="s">
        <v>320</v>
      </c>
      <c r="AT116" s="188" t="s">
        <v>230</v>
      </c>
      <c r="AU116" s="188" t="s">
        <v>85</v>
      </c>
      <c r="AY116" s="19" t="s">
        <v>228</v>
      </c>
      <c r="BE116" s="189">
        <f t="shared" si="14"/>
        <v>0</v>
      </c>
      <c r="BF116" s="189">
        <f t="shared" si="15"/>
        <v>0</v>
      </c>
      <c r="BG116" s="189">
        <f t="shared" si="16"/>
        <v>0</v>
      </c>
      <c r="BH116" s="189">
        <f t="shared" si="17"/>
        <v>0</v>
      </c>
      <c r="BI116" s="189">
        <f t="shared" si="18"/>
        <v>0</v>
      </c>
      <c r="BJ116" s="19" t="s">
        <v>82</v>
      </c>
      <c r="BK116" s="189">
        <f t="shared" si="19"/>
        <v>0</v>
      </c>
      <c r="BL116" s="19" t="s">
        <v>320</v>
      </c>
      <c r="BM116" s="188" t="s">
        <v>2190</v>
      </c>
    </row>
    <row r="117" spans="1:65" s="2" customFormat="1" ht="33" customHeight="1">
      <c r="A117" s="36"/>
      <c r="B117" s="37"/>
      <c r="C117" s="177" t="s">
        <v>406</v>
      </c>
      <c r="D117" s="177" t="s">
        <v>230</v>
      </c>
      <c r="E117" s="178" t="s">
        <v>2191</v>
      </c>
      <c r="F117" s="179" t="s">
        <v>2192</v>
      </c>
      <c r="G117" s="180" t="s">
        <v>283</v>
      </c>
      <c r="H117" s="181">
        <v>1</v>
      </c>
      <c r="I117" s="182"/>
      <c r="J117" s="183">
        <f t="shared" si="10"/>
        <v>0</v>
      </c>
      <c r="K117" s="179" t="s">
        <v>28</v>
      </c>
      <c r="L117" s="41"/>
      <c r="M117" s="184" t="s">
        <v>28</v>
      </c>
      <c r="N117" s="185" t="s">
        <v>45</v>
      </c>
      <c r="O117" s="66"/>
      <c r="P117" s="186">
        <f t="shared" si="11"/>
        <v>0</v>
      </c>
      <c r="Q117" s="186">
        <v>0</v>
      </c>
      <c r="R117" s="186">
        <f t="shared" si="12"/>
        <v>0</v>
      </c>
      <c r="S117" s="186">
        <v>0</v>
      </c>
      <c r="T117" s="187">
        <f t="shared" si="1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8" t="s">
        <v>320</v>
      </c>
      <c r="AT117" s="188" t="s">
        <v>230</v>
      </c>
      <c r="AU117" s="188" t="s">
        <v>85</v>
      </c>
      <c r="AY117" s="19" t="s">
        <v>228</v>
      </c>
      <c r="BE117" s="189">
        <f t="shared" si="14"/>
        <v>0</v>
      </c>
      <c r="BF117" s="189">
        <f t="shared" si="15"/>
        <v>0</v>
      </c>
      <c r="BG117" s="189">
        <f t="shared" si="16"/>
        <v>0</v>
      </c>
      <c r="BH117" s="189">
        <f t="shared" si="17"/>
        <v>0</v>
      </c>
      <c r="BI117" s="189">
        <f t="shared" si="18"/>
        <v>0</v>
      </c>
      <c r="BJ117" s="19" t="s">
        <v>82</v>
      </c>
      <c r="BK117" s="189">
        <f t="shared" si="19"/>
        <v>0</v>
      </c>
      <c r="BL117" s="19" t="s">
        <v>320</v>
      </c>
      <c r="BM117" s="188" t="s">
        <v>2193</v>
      </c>
    </row>
    <row r="118" spans="1:65" s="2" customFormat="1" ht="33" customHeight="1">
      <c r="A118" s="36"/>
      <c r="B118" s="37"/>
      <c r="C118" s="177" t="s">
        <v>411</v>
      </c>
      <c r="D118" s="177" t="s">
        <v>230</v>
      </c>
      <c r="E118" s="178" t="s">
        <v>2194</v>
      </c>
      <c r="F118" s="179" t="s">
        <v>2195</v>
      </c>
      <c r="G118" s="180" t="s">
        <v>283</v>
      </c>
      <c r="H118" s="181">
        <v>1</v>
      </c>
      <c r="I118" s="182"/>
      <c r="J118" s="183">
        <f t="shared" si="10"/>
        <v>0</v>
      </c>
      <c r="K118" s="179" t="s">
        <v>28</v>
      </c>
      <c r="L118" s="41"/>
      <c r="M118" s="184" t="s">
        <v>28</v>
      </c>
      <c r="N118" s="185" t="s">
        <v>45</v>
      </c>
      <c r="O118" s="66"/>
      <c r="P118" s="186">
        <f t="shared" si="11"/>
        <v>0</v>
      </c>
      <c r="Q118" s="186">
        <v>0</v>
      </c>
      <c r="R118" s="186">
        <f t="shared" si="12"/>
        <v>0</v>
      </c>
      <c r="S118" s="186">
        <v>0</v>
      </c>
      <c r="T118" s="187">
        <f t="shared" si="1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8" t="s">
        <v>320</v>
      </c>
      <c r="AT118" s="188" t="s">
        <v>230</v>
      </c>
      <c r="AU118" s="188" t="s">
        <v>85</v>
      </c>
      <c r="AY118" s="19" t="s">
        <v>228</v>
      </c>
      <c r="BE118" s="189">
        <f t="shared" si="14"/>
        <v>0</v>
      </c>
      <c r="BF118" s="189">
        <f t="shared" si="15"/>
        <v>0</v>
      </c>
      <c r="BG118" s="189">
        <f t="shared" si="16"/>
        <v>0</v>
      </c>
      <c r="BH118" s="189">
        <f t="shared" si="17"/>
        <v>0</v>
      </c>
      <c r="BI118" s="189">
        <f t="shared" si="18"/>
        <v>0</v>
      </c>
      <c r="BJ118" s="19" t="s">
        <v>82</v>
      </c>
      <c r="BK118" s="189">
        <f t="shared" si="19"/>
        <v>0</v>
      </c>
      <c r="BL118" s="19" t="s">
        <v>320</v>
      </c>
      <c r="BM118" s="188" t="s">
        <v>2196</v>
      </c>
    </row>
    <row r="119" spans="1:65" s="2" customFormat="1" ht="37.9" customHeight="1">
      <c r="A119" s="36"/>
      <c r="B119" s="37"/>
      <c r="C119" s="177" t="s">
        <v>416</v>
      </c>
      <c r="D119" s="177" t="s">
        <v>230</v>
      </c>
      <c r="E119" s="178" t="s">
        <v>2197</v>
      </c>
      <c r="F119" s="179" t="s">
        <v>2198</v>
      </c>
      <c r="G119" s="180" t="s">
        <v>283</v>
      </c>
      <c r="H119" s="181">
        <v>1</v>
      </c>
      <c r="I119" s="182"/>
      <c r="J119" s="183">
        <f t="shared" si="10"/>
        <v>0</v>
      </c>
      <c r="K119" s="179" t="s">
        <v>28</v>
      </c>
      <c r="L119" s="41"/>
      <c r="M119" s="184" t="s">
        <v>28</v>
      </c>
      <c r="N119" s="185" t="s">
        <v>45</v>
      </c>
      <c r="O119" s="66"/>
      <c r="P119" s="186">
        <f t="shared" si="11"/>
        <v>0</v>
      </c>
      <c r="Q119" s="186">
        <v>0</v>
      </c>
      <c r="R119" s="186">
        <f t="shared" si="12"/>
        <v>0</v>
      </c>
      <c r="S119" s="186">
        <v>0</v>
      </c>
      <c r="T119" s="187">
        <f t="shared" si="1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8" t="s">
        <v>320</v>
      </c>
      <c r="AT119" s="188" t="s">
        <v>230</v>
      </c>
      <c r="AU119" s="188" t="s">
        <v>85</v>
      </c>
      <c r="AY119" s="19" t="s">
        <v>228</v>
      </c>
      <c r="BE119" s="189">
        <f t="shared" si="14"/>
        <v>0</v>
      </c>
      <c r="BF119" s="189">
        <f t="shared" si="15"/>
        <v>0</v>
      </c>
      <c r="BG119" s="189">
        <f t="shared" si="16"/>
        <v>0</v>
      </c>
      <c r="BH119" s="189">
        <f t="shared" si="17"/>
        <v>0</v>
      </c>
      <c r="BI119" s="189">
        <f t="shared" si="18"/>
        <v>0</v>
      </c>
      <c r="BJ119" s="19" t="s">
        <v>82</v>
      </c>
      <c r="BK119" s="189">
        <f t="shared" si="19"/>
        <v>0</v>
      </c>
      <c r="BL119" s="19" t="s">
        <v>320</v>
      </c>
      <c r="BM119" s="188" t="s">
        <v>2199</v>
      </c>
    </row>
    <row r="120" spans="1:65" s="2" customFormat="1" ht="16.5" customHeight="1">
      <c r="A120" s="36"/>
      <c r="B120" s="37"/>
      <c r="C120" s="177" t="s">
        <v>420</v>
      </c>
      <c r="D120" s="177" t="s">
        <v>230</v>
      </c>
      <c r="E120" s="178" t="s">
        <v>2200</v>
      </c>
      <c r="F120" s="179" t="s">
        <v>2201</v>
      </c>
      <c r="G120" s="180" t="s">
        <v>283</v>
      </c>
      <c r="H120" s="181">
        <v>1</v>
      </c>
      <c r="I120" s="182"/>
      <c r="J120" s="183">
        <f t="shared" si="10"/>
        <v>0</v>
      </c>
      <c r="K120" s="179" t="s">
        <v>28</v>
      </c>
      <c r="L120" s="41"/>
      <c r="M120" s="184" t="s">
        <v>28</v>
      </c>
      <c r="N120" s="185" t="s">
        <v>45</v>
      </c>
      <c r="O120" s="66"/>
      <c r="P120" s="186">
        <f t="shared" si="11"/>
        <v>0</v>
      </c>
      <c r="Q120" s="186">
        <v>0</v>
      </c>
      <c r="R120" s="186">
        <f t="shared" si="12"/>
        <v>0</v>
      </c>
      <c r="S120" s="186">
        <v>0</v>
      </c>
      <c r="T120" s="187">
        <f t="shared" si="1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8" t="s">
        <v>320</v>
      </c>
      <c r="AT120" s="188" t="s">
        <v>230</v>
      </c>
      <c r="AU120" s="188" t="s">
        <v>85</v>
      </c>
      <c r="AY120" s="19" t="s">
        <v>228</v>
      </c>
      <c r="BE120" s="189">
        <f t="shared" si="14"/>
        <v>0</v>
      </c>
      <c r="BF120" s="189">
        <f t="shared" si="15"/>
        <v>0</v>
      </c>
      <c r="BG120" s="189">
        <f t="shared" si="16"/>
        <v>0</v>
      </c>
      <c r="BH120" s="189">
        <f t="shared" si="17"/>
        <v>0</v>
      </c>
      <c r="BI120" s="189">
        <f t="shared" si="18"/>
        <v>0</v>
      </c>
      <c r="BJ120" s="19" t="s">
        <v>82</v>
      </c>
      <c r="BK120" s="189">
        <f t="shared" si="19"/>
        <v>0</v>
      </c>
      <c r="BL120" s="19" t="s">
        <v>320</v>
      </c>
      <c r="BM120" s="188" t="s">
        <v>2202</v>
      </c>
    </row>
    <row r="121" spans="1:65" s="2" customFormat="1" ht="24.2" customHeight="1">
      <c r="A121" s="36"/>
      <c r="B121" s="37"/>
      <c r="C121" s="177" t="s">
        <v>424</v>
      </c>
      <c r="D121" s="177" t="s">
        <v>230</v>
      </c>
      <c r="E121" s="178" t="s">
        <v>2203</v>
      </c>
      <c r="F121" s="179" t="s">
        <v>2204</v>
      </c>
      <c r="G121" s="180" t="s">
        <v>283</v>
      </c>
      <c r="H121" s="181">
        <v>1</v>
      </c>
      <c r="I121" s="182"/>
      <c r="J121" s="183">
        <f t="shared" si="10"/>
        <v>0</v>
      </c>
      <c r="K121" s="179" t="s">
        <v>28</v>
      </c>
      <c r="L121" s="41"/>
      <c r="M121" s="184" t="s">
        <v>28</v>
      </c>
      <c r="N121" s="185" t="s">
        <v>45</v>
      </c>
      <c r="O121" s="66"/>
      <c r="P121" s="186">
        <f t="shared" si="11"/>
        <v>0</v>
      </c>
      <c r="Q121" s="186">
        <v>0</v>
      </c>
      <c r="R121" s="186">
        <f t="shared" si="12"/>
        <v>0</v>
      </c>
      <c r="S121" s="186">
        <v>0</v>
      </c>
      <c r="T121" s="187">
        <f t="shared" si="1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8" t="s">
        <v>320</v>
      </c>
      <c r="AT121" s="188" t="s">
        <v>230</v>
      </c>
      <c r="AU121" s="188" t="s">
        <v>85</v>
      </c>
      <c r="AY121" s="19" t="s">
        <v>228</v>
      </c>
      <c r="BE121" s="189">
        <f t="shared" si="14"/>
        <v>0</v>
      </c>
      <c r="BF121" s="189">
        <f t="shared" si="15"/>
        <v>0</v>
      </c>
      <c r="BG121" s="189">
        <f t="shared" si="16"/>
        <v>0</v>
      </c>
      <c r="BH121" s="189">
        <f t="shared" si="17"/>
        <v>0</v>
      </c>
      <c r="BI121" s="189">
        <f t="shared" si="18"/>
        <v>0</v>
      </c>
      <c r="BJ121" s="19" t="s">
        <v>82</v>
      </c>
      <c r="BK121" s="189">
        <f t="shared" si="19"/>
        <v>0</v>
      </c>
      <c r="BL121" s="19" t="s">
        <v>320</v>
      </c>
      <c r="BM121" s="188" t="s">
        <v>2205</v>
      </c>
    </row>
    <row r="122" spans="2:63" s="12" customFormat="1" ht="22.9" customHeight="1">
      <c r="B122" s="161"/>
      <c r="C122" s="162"/>
      <c r="D122" s="163" t="s">
        <v>73</v>
      </c>
      <c r="E122" s="175" t="s">
        <v>2206</v>
      </c>
      <c r="F122" s="175" t="s">
        <v>2207</v>
      </c>
      <c r="G122" s="162"/>
      <c r="H122" s="162"/>
      <c r="I122" s="165"/>
      <c r="J122" s="176">
        <f>BK122</f>
        <v>0</v>
      </c>
      <c r="K122" s="162"/>
      <c r="L122" s="167"/>
      <c r="M122" s="168"/>
      <c r="N122" s="169"/>
      <c r="O122" s="169"/>
      <c r="P122" s="170">
        <f>SUM(P123:P125)</f>
        <v>0</v>
      </c>
      <c r="Q122" s="169"/>
      <c r="R122" s="170">
        <f>SUM(R123:R125)</f>
        <v>0</v>
      </c>
      <c r="S122" s="169"/>
      <c r="T122" s="171">
        <f>SUM(T123:T125)</f>
        <v>0</v>
      </c>
      <c r="AR122" s="172" t="s">
        <v>85</v>
      </c>
      <c r="AT122" s="173" t="s">
        <v>73</v>
      </c>
      <c r="AU122" s="173" t="s">
        <v>82</v>
      </c>
      <c r="AY122" s="172" t="s">
        <v>228</v>
      </c>
      <c r="BK122" s="174">
        <f>SUM(BK123:BK125)</f>
        <v>0</v>
      </c>
    </row>
    <row r="123" spans="1:65" s="2" customFormat="1" ht="24.2" customHeight="1">
      <c r="A123" s="36"/>
      <c r="B123" s="37"/>
      <c r="C123" s="177" t="s">
        <v>429</v>
      </c>
      <c r="D123" s="177" t="s">
        <v>230</v>
      </c>
      <c r="E123" s="178" t="s">
        <v>2208</v>
      </c>
      <c r="F123" s="179" t="s">
        <v>2209</v>
      </c>
      <c r="G123" s="180" t="s">
        <v>283</v>
      </c>
      <c r="H123" s="181">
        <v>4</v>
      </c>
      <c r="I123" s="182"/>
      <c r="J123" s="183">
        <f>ROUND(I123*H123,2)</f>
        <v>0</v>
      </c>
      <c r="K123" s="179" t="s">
        <v>28</v>
      </c>
      <c r="L123" s="41"/>
      <c r="M123" s="184" t="s">
        <v>28</v>
      </c>
      <c r="N123" s="185" t="s">
        <v>45</v>
      </c>
      <c r="O123" s="66"/>
      <c r="P123" s="186">
        <f>O123*H123</f>
        <v>0</v>
      </c>
      <c r="Q123" s="186">
        <v>0</v>
      </c>
      <c r="R123" s="186">
        <f>Q123*H123</f>
        <v>0</v>
      </c>
      <c r="S123" s="186">
        <v>0</v>
      </c>
      <c r="T123" s="187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8" t="s">
        <v>320</v>
      </c>
      <c r="AT123" s="188" t="s">
        <v>230</v>
      </c>
      <c r="AU123" s="188" t="s">
        <v>85</v>
      </c>
      <c r="AY123" s="19" t="s">
        <v>228</v>
      </c>
      <c r="BE123" s="189">
        <f>IF(N123="základní",J123,0)</f>
        <v>0</v>
      </c>
      <c r="BF123" s="189">
        <f>IF(N123="snížená",J123,0)</f>
        <v>0</v>
      </c>
      <c r="BG123" s="189">
        <f>IF(N123="zákl. přenesená",J123,0)</f>
        <v>0</v>
      </c>
      <c r="BH123" s="189">
        <f>IF(N123="sníž. přenesená",J123,0)</f>
        <v>0</v>
      </c>
      <c r="BI123" s="189">
        <f>IF(N123="nulová",J123,0)</f>
        <v>0</v>
      </c>
      <c r="BJ123" s="19" t="s">
        <v>82</v>
      </c>
      <c r="BK123" s="189">
        <f>ROUND(I123*H123,2)</f>
        <v>0</v>
      </c>
      <c r="BL123" s="19" t="s">
        <v>320</v>
      </c>
      <c r="BM123" s="188" t="s">
        <v>2210</v>
      </c>
    </row>
    <row r="124" spans="1:65" s="2" customFormat="1" ht="24.2" customHeight="1">
      <c r="A124" s="36"/>
      <c r="B124" s="37"/>
      <c r="C124" s="177" t="s">
        <v>435</v>
      </c>
      <c r="D124" s="177" t="s">
        <v>230</v>
      </c>
      <c r="E124" s="178" t="s">
        <v>2211</v>
      </c>
      <c r="F124" s="179" t="s">
        <v>2212</v>
      </c>
      <c r="G124" s="180" t="s">
        <v>283</v>
      </c>
      <c r="H124" s="181">
        <v>2</v>
      </c>
      <c r="I124" s="182"/>
      <c r="J124" s="183">
        <f>ROUND(I124*H124,2)</f>
        <v>0</v>
      </c>
      <c r="K124" s="179" t="s">
        <v>28</v>
      </c>
      <c r="L124" s="41"/>
      <c r="M124" s="184" t="s">
        <v>28</v>
      </c>
      <c r="N124" s="185" t="s">
        <v>45</v>
      </c>
      <c r="O124" s="66"/>
      <c r="P124" s="186">
        <f>O124*H124</f>
        <v>0</v>
      </c>
      <c r="Q124" s="186">
        <v>0</v>
      </c>
      <c r="R124" s="186">
        <f>Q124*H124</f>
        <v>0</v>
      </c>
      <c r="S124" s="186">
        <v>0</v>
      </c>
      <c r="T124" s="187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8" t="s">
        <v>320</v>
      </c>
      <c r="AT124" s="188" t="s">
        <v>230</v>
      </c>
      <c r="AU124" s="188" t="s">
        <v>85</v>
      </c>
      <c r="AY124" s="19" t="s">
        <v>228</v>
      </c>
      <c r="BE124" s="189">
        <f>IF(N124="základní",J124,0)</f>
        <v>0</v>
      </c>
      <c r="BF124" s="189">
        <f>IF(N124="snížená",J124,0)</f>
        <v>0</v>
      </c>
      <c r="BG124" s="189">
        <f>IF(N124="zákl. přenesená",J124,0)</f>
        <v>0</v>
      </c>
      <c r="BH124" s="189">
        <f>IF(N124="sníž. přenesená",J124,0)</f>
        <v>0</v>
      </c>
      <c r="BI124" s="189">
        <f>IF(N124="nulová",J124,0)</f>
        <v>0</v>
      </c>
      <c r="BJ124" s="19" t="s">
        <v>82</v>
      </c>
      <c r="BK124" s="189">
        <f>ROUND(I124*H124,2)</f>
        <v>0</v>
      </c>
      <c r="BL124" s="19" t="s">
        <v>320</v>
      </c>
      <c r="BM124" s="188" t="s">
        <v>2213</v>
      </c>
    </row>
    <row r="125" spans="2:51" s="14" customFormat="1" ht="11.25">
      <c r="B125" s="206"/>
      <c r="C125" s="207"/>
      <c r="D125" s="197" t="s">
        <v>238</v>
      </c>
      <c r="E125" s="208" t="s">
        <v>28</v>
      </c>
      <c r="F125" s="209" t="s">
        <v>85</v>
      </c>
      <c r="G125" s="207"/>
      <c r="H125" s="210">
        <v>2</v>
      </c>
      <c r="I125" s="211"/>
      <c r="J125" s="207"/>
      <c r="K125" s="207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238</v>
      </c>
      <c r="AU125" s="216" t="s">
        <v>85</v>
      </c>
      <c r="AV125" s="14" t="s">
        <v>85</v>
      </c>
      <c r="AW125" s="14" t="s">
        <v>35</v>
      </c>
      <c r="AX125" s="14" t="s">
        <v>82</v>
      </c>
      <c r="AY125" s="216" t="s">
        <v>228</v>
      </c>
    </row>
    <row r="126" spans="2:63" s="12" customFormat="1" ht="22.9" customHeight="1">
      <c r="B126" s="161"/>
      <c r="C126" s="162"/>
      <c r="D126" s="163" t="s">
        <v>73</v>
      </c>
      <c r="E126" s="175" t="s">
        <v>2214</v>
      </c>
      <c r="F126" s="175" t="s">
        <v>2215</v>
      </c>
      <c r="G126" s="162"/>
      <c r="H126" s="162"/>
      <c r="I126" s="165"/>
      <c r="J126" s="176">
        <f>BK126</f>
        <v>0</v>
      </c>
      <c r="K126" s="162"/>
      <c r="L126" s="167"/>
      <c r="M126" s="168"/>
      <c r="N126" s="169"/>
      <c r="O126" s="169"/>
      <c r="P126" s="170">
        <f>SUM(P127:P137)</f>
        <v>0</v>
      </c>
      <c r="Q126" s="169"/>
      <c r="R126" s="170">
        <f>SUM(R127:R137)</f>
        <v>0</v>
      </c>
      <c r="S126" s="169"/>
      <c r="T126" s="171">
        <f>SUM(T127:T137)</f>
        <v>0</v>
      </c>
      <c r="AR126" s="172" t="s">
        <v>85</v>
      </c>
      <c r="AT126" s="173" t="s">
        <v>73</v>
      </c>
      <c r="AU126" s="173" t="s">
        <v>82</v>
      </c>
      <c r="AY126" s="172" t="s">
        <v>228</v>
      </c>
      <c r="BK126" s="174">
        <f>SUM(BK127:BK137)</f>
        <v>0</v>
      </c>
    </row>
    <row r="127" spans="1:65" s="2" customFormat="1" ht="24.2" customHeight="1">
      <c r="A127" s="36"/>
      <c r="B127" s="37"/>
      <c r="C127" s="177" t="s">
        <v>441</v>
      </c>
      <c r="D127" s="177" t="s">
        <v>230</v>
      </c>
      <c r="E127" s="178" t="s">
        <v>2216</v>
      </c>
      <c r="F127" s="179" t="s">
        <v>2217</v>
      </c>
      <c r="G127" s="180" t="s">
        <v>2178</v>
      </c>
      <c r="H127" s="181">
        <v>1</v>
      </c>
      <c r="I127" s="182"/>
      <c r="J127" s="183">
        <f>ROUND(I127*H127,2)</f>
        <v>0</v>
      </c>
      <c r="K127" s="179" t="s">
        <v>28</v>
      </c>
      <c r="L127" s="41"/>
      <c r="M127" s="184" t="s">
        <v>28</v>
      </c>
      <c r="N127" s="185" t="s">
        <v>45</v>
      </c>
      <c r="O127" s="66"/>
      <c r="P127" s="186">
        <f>O127*H127</f>
        <v>0</v>
      </c>
      <c r="Q127" s="186">
        <v>0</v>
      </c>
      <c r="R127" s="186">
        <f>Q127*H127</f>
        <v>0</v>
      </c>
      <c r="S127" s="186">
        <v>0</v>
      </c>
      <c r="T127" s="187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8" t="s">
        <v>320</v>
      </c>
      <c r="AT127" s="188" t="s">
        <v>230</v>
      </c>
      <c r="AU127" s="188" t="s">
        <v>85</v>
      </c>
      <c r="AY127" s="19" t="s">
        <v>228</v>
      </c>
      <c r="BE127" s="189">
        <f>IF(N127="základní",J127,0)</f>
        <v>0</v>
      </c>
      <c r="BF127" s="189">
        <f>IF(N127="snížená",J127,0)</f>
        <v>0</v>
      </c>
      <c r="BG127" s="189">
        <f>IF(N127="zákl. přenesená",J127,0)</f>
        <v>0</v>
      </c>
      <c r="BH127" s="189">
        <f>IF(N127="sníž. přenesená",J127,0)</f>
        <v>0</v>
      </c>
      <c r="BI127" s="189">
        <f>IF(N127="nulová",J127,0)</f>
        <v>0</v>
      </c>
      <c r="BJ127" s="19" t="s">
        <v>82</v>
      </c>
      <c r="BK127" s="189">
        <f>ROUND(I127*H127,2)</f>
        <v>0</v>
      </c>
      <c r="BL127" s="19" t="s">
        <v>320</v>
      </c>
      <c r="BM127" s="188" t="s">
        <v>2218</v>
      </c>
    </row>
    <row r="128" spans="2:51" s="13" customFormat="1" ht="22.5">
      <c r="B128" s="195"/>
      <c r="C128" s="196"/>
      <c r="D128" s="197" t="s">
        <v>238</v>
      </c>
      <c r="E128" s="198" t="s">
        <v>28</v>
      </c>
      <c r="F128" s="199" t="s">
        <v>2219</v>
      </c>
      <c r="G128" s="196"/>
      <c r="H128" s="198" t="s">
        <v>28</v>
      </c>
      <c r="I128" s="200"/>
      <c r="J128" s="196"/>
      <c r="K128" s="196"/>
      <c r="L128" s="201"/>
      <c r="M128" s="202"/>
      <c r="N128" s="203"/>
      <c r="O128" s="203"/>
      <c r="P128" s="203"/>
      <c r="Q128" s="203"/>
      <c r="R128" s="203"/>
      <c r="S128" s="203"/>
      <c r="T128" s="204"/>
      <c r="AT128" s="205" t="s">
        <v>238</v>
      </c>
      <c r="AU128" s="205" t="s">
        <v>85</v>
      </c>
      <c r="AV128" s="13" t="s">
        <v>82</v>
      </c>
      <c r="AW128" s="13" t="s">
        <v>35</v>
      </c>
      <c r="AX128" s="13" t="s">
        <v>74</v>
      </c>
      <c r="AY128" s="205" t="s">
        <v>228</v>
      </c>
    </row>
    <row r="129" spans="2:51" s="13" customFormat="1" ht="11.25">
      <c r="B129" s="195"/>
      <c r="C129" s="196"/>
      <c r="D129" s="197" t="s">
        <v>238</v>
      </c>
      <c r="E129" s="198" t="s">
        <v>28</v>
      </c>
      <c r="F129" s="199" t="s">
        <v>2220</v>
      </c>
      <c r="G129" s="196"/>
      <c r="H129" s="198" t="s">
        <v>28</v>
      </c>
      <c r="I129" s="200"/>
      <c r="J129" s="196"/>
      <c r="K129" s="196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238</v>
      </c>
      <c r="AU129" s="205" t="s">
        <v>85</v>
      </c>
      <c r="AV129" s="13" t="s">
        <v>82</v>
      </c>
      <c r="AW129" s="13" t="s">
        <v>35</v>
      </c>
      <c r="AX129" s="13" t="s">
        <v>74</v>
      </c>
      <c r="AY129" s="205" t="s">
        <v>228</v>
      </c>
    </row>
    <row r="130" spans="2:51" s="13" customFormat="1" ht="11.25">
      <c r="B130" s="195"/>
      <c r="C130" s="196"/>
      <c r="D130" s="197" t="s">
        <v>238</v>
      </c>
      <c r="E130" s="198" t="s">
        <v>28</v>
      </c>
      <c r="F130" s="199" t="s">
        <v>2221</v>
      </c>
      <c r="G130" s="196"/>
      <c r="H130" s="198" t="s">
        <v>28</v>
      </c>
      <c r="I130" s="200"/>
      <c r="J130" s="196"/>
      <c r="K130" s="196"/>
      <c r="L130" s="201"/>
      <c r="M130" s="202"/>
      <c r="N130" s="203"/>
      <c r="O130" s="203"/>
      <c r="P130" s="203"/>
      <c r="Q130" s="203"/>
      <c r="R130" s="203"/>
      <c r="S130" s="203"/>
      <c r="T130" s="204"/>
      <c r="AT130" s="205" t="s">
        <v>238</v>
      </c>
      <c r="AU130" s="205" t="s">
        <v>85</v>
      </c>
      <c r="AV130" s="13" t="s">
        <v>82</v>
      </c>
      <c r="AW130" s="13" t="s">
        <v>35</v>
      </c>
      <c r="AX130" s="13" t="s">
        <v>74</v>
      </c>
      <c r="AY130" s="205" t="s">
        <v>228</v>
      </c>
    </row>
    <row r="131" spans="2:51" s="13" customFormat="1" ht="22.5">
      <c r="B131" s="195"/>
      <c r="C131" s="196"/>
      <c r="D131" s="197" t="s">
        <v>238</v>
      </c>
      <c r="E131" s="198" t="s">
        <v>28</v>
      </c>
      <c r="F131" s="199" t="s">
        <v>2222</v>
      </c>
      <c r="G131" s="196"/>
      <c r="H131" s="198" t="s">
        <v>28</v>
      </c>
      <c r="I131" s="200"/>
      <c r="J131" s="196"/>
      <c r="K131" s="196"/>
      <c r="L131" s="201"/>
      <c r="M131" s="202"/>
      <c r="N131" s="203"/>
      <c r="O131" s="203"/>
      <c r="P131" s="203"/>
      <c r="Q131" s="203"/>
      <c r="R131" s="203"/>
      <c r="S131" s="203"/>
      <c r="T131" s="204"/>
      <c r="AT131" s="205" t="s">
        <v>238</v>
      </c>
      <c r="AU131" s="205" t="s">
        <v>85</v>
      </c>
      <c r="AV131" s="13" t="s">
        <v>82</v>
      </c>
      <c r="AW131" s="13" t="s">
        <v>35</v>
      </c>
      <c r="AX131" s="13" t="s">
        <v>74</v>
      </c>
      <c r="AY131" s="205" t="s">
        <v>228</v>
      </c>
    </row>
    <row r="132" spans="2:51" s="13" customFormat="1" ht="22.5">
      <c r="B132" s="195"/>
      <c r="C132" s="196"/>
      <c r="D132" s="197" t="s">
        <v>238</v>
      </c>
      <c r="E132" s="198" t="s">
        <v>28</v>
      </c>
      <c r="F132" s="199" t="s">
        <v>2223</v>
      </c>
      <c r="G132" s="196"/>
      <c r="H132" s="198" t="s">
        <v>28</v>
      </c>
      <c r="I132" s="200"/>
      <c r="J132" s="196"/>
      <c r="K132" s="196"/>
      <c r="L132" s="201"/>
      <c r="M132" s="202"/>
      <c r="N132" s="203"/>
      <c r="O132" s="203"/>
      <c r="P132" s="203"/>
      <c r="Q132" s="203"/>
      <c r="R132" s="203"/>
      <c r="S132" s="203"/>
      <c r="T132" s="204"/>
      <c r="AT132" s="205" t="s">
        <v>238</v>
      </c>
      <c r="AU132" s="205" t="s">
        <v>85</v>
      </c>
      <c r="AV132" s="13" t="s">
        <v>82</v>
      </c>
      <c r="AW132" s="13" t="s">
        <v>35</v>
      </c>
      <c r="AX132" s="13" t="s">
        <v>74</v>
      </c>
      <c r="AY132" s="205" t="s">
        <v>228</v>
      </c>
    </row>
    <row r="133" spans="2:51" s="14" customFormat="1" ht="11.25">
      <c r="B133" s="206"/>
      <c r="C133" s="207"/>
      <c r="D133" s="197" t="s">
        <v>238</v>
      </c>
      <c r="E133" s="208" t="s">
        <v>28</v>
      </c>
      <c r="F133" s="209" t="s">
        <v>82</v>
      </c>
      <c r="G133" s="207"/>
      <c r="H133" s="210">
        <v>1</v>
      </c>
      <c r="I133" s="211"/>
      <c r="J133" s="207"/>
      <c r="K133" s="207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238</v>
      </c>
      <c r="AU133" s="216" t="s">
        <v>85</v>
      </c>
      <c r="AV133" s="14" t="s">
        <v>85</v>
      </c>
      <c r="AW133" s="14" t="s">
        <v>35</v>
      </c>
      <c r="AX133" s="14" t="s">
        <v>82</v>
      </c>
      <c r="AY133" s="216" t="s">
        <v>228</v>
      </c>
    </row>
    <row r="134" spans="1:65" s="2" customFormat="1" ht="24.2" customHeight="1">
      <c r="A134" s="36"/>
      <c r="B134" s="37"/>
      <c r="C134" s="177" t="s">
        <v>447</v>
      </c>
      <c r="D134" s="177" t="s">
        <v>230</v>
      </c>
      <c r="E134" s="178" t="s">
        <v>2224</v>
      </c>
      <c r="F134" s="179" t="s">
        <v>2225</v>
      </c>
      <c r="G134" s="180" t="s">
        <v>283</v>
      </c>
      <c r="H134" s="181">
        <v>1</v>
      </c>
      <c r="I134" s="182"/>
      <c r="J134" s="183">
        <f>ROUND(I134*H134,2)</f>
        <v>0</v>
      </c>
      <c r="K134" s="179" t="s">
        <v>28</v>
      </c>
      <c r="L134" s="41"/>
      <c r="M134" s="184" t="s">
        <v>28</v>
      </c>
      <c r="N134" s="185" t="s">
        <v>45</v>
      </c>
      <c r="O134" s="66"/>
      <c r="P134" s="186">
        <f>O134*H134</f>
        <v>0</v>
      </c>
      <c r="Q134" s="186">
        <v>0</v>
      </c>
      <c r="R134" s="186">
        <f>Q134*H134</f>
        <v>0</v>
      </c>
      <c r="S134" s="186">
        <v>0</v>
      </c>
      <c r="T134" s="187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8" t="s">
        <v>320</v>
      </c>
      <c r="AT134" s="188" t="s">
        <v>230</v>
      </c>
      <c r="AU134" s="188" t="s">
        <v>85</v>
      </c>
      <c r="AY134" s="19" t="s">
        <v>228</v>
      </c>
      <c r="BE134" s="189">
        <f>IF(N134="základní",J134,0)</f>
        <v>0</v>
      </c>
      <c r="BF134" s="189">
        <f>IF(N134="snížená",J134,0)</f>
        <v>0</v>
      </c>
      <c r="BG134" s="189">
        <f>IF(N134="zákl. přenesená",J134,0)</f>
        <v>0</v>
      </c>
      <c r="BH134" s="189">
        <f>IF(N134="sníž. přenesená",J134,0)</f>
        <v>0</v>
      </c>
      <c r="BI134" s="189">
        <f>IF(N134="nulová",J134,0)</f>
        <v>0</v>
      </c>
      <c r="BJ134" s="19" t="s">
        <v>82</v>
      </c>
      <c r="BK134" s="189">
        <f>ROUND(I134*H134,2)</f>
        <v>0</v>
      </c>
      <c r="BL134" s="19" t="s">
        <v>320</v>
      </c>
      <c r="BM134" s="188" t="s">
        <v>2226</v>
      </c>
    </row>
    <row r="135" spans="1:65" s="2" customFormat="1" ht="16.5" customHeight="1">
      <c r="A135" s="36"/>
      <c r="B135" s="37"/>
      <c r="C135" s="177" t="s">
        <v>454</v>
      </c>
      <c r="D135" s="177" t="s">
        <v>230</v>
      </c>
      <c r="E135" s="178" t="s">
        <v>2227</v>
      </c>
      <c r="F135" s="179" t="s">
        <v>2228</v>
      </c>
      <c r="G135" s="180" t="s">
        <v>2178</v>
      </c>
      <c r="H135" s="181">
        <v>1</v>
      </c>
      <c r="I135" s="182"/>
      <c r="J135" s="183">
        <f>ROUND(I135*H135,2)</f>
        <v>0</v>
      </c>
      <c r="K135" s="179" t="s">
        <v>28</v>
      </c>
      <c r="L135" s="41"/>
      <c r="M135" s="184" t="s">
        <v>28</v>
      </c>
      <c r="N135" s="185" t="s">
        <v>45</v>
      </c>
      <c r="O135" s="66"/>
      <c r="P135" s="186">
        <f>O135*H135</f>
        <v>0</v>
      </c>
      <c r="Q135" s="186">
        <v>0</v>
      </c>
      <c r="R135" s="186">
        <f>Q135*H135</f>
        <v>0</v>
      </c>
      <c r="S135" s="186">
        <v>0</v>
      </c>
      <c r="T135" s="187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8" t="s">
        <v>320</v>
      </c>
      <c r="AT135" s="188" t="s">
        <v>230</v>
      </c>
      <c r="AU135" s="188" t="s">
        <v>85</v>
      </c>
      <c r="AY135" s="19" t="s">
        <v>228</v>
      </c>
      <c r="BE135" s="189">
        <f>IF(N135="základní",J135,0)</f>
        <v>0</v>
      </c>
      <c r="BF135" s="189">
        <f>IF(N135="snížená",J135,0)</f>
        <v>0</v>
      </c>
      <c r="BG135" s="189">
        <f>IF(N135="zákl. přenesená",J135,0)</f>
        <v>0</v>
      </c>
      <c r="BH135" s="189">
        <f>IF(N135="sníž. přenesená",J135,0)</f>
        <v>0</v>
      </c>
      <c r="BI135" s="189">
        <f>IF(N135="nulová",J135,0)</f>
        <v>0</v>
      </c>
      <c r="BJ135" s="19" t="s">
        <v>82</v>
      </c>
      <c r="BK135" s="189">
        <f>ROUND(I135*H135,2)</f>
        <v>0</v>
      </c>
      <c r="BL135" s="19" t="s">
        <v>320</v>
      </c>
      <c r="BM135" s="188" t="s">
        <v>2229</v>
      </c>
    </row>
    <row r="136" spans="1:65" s="2" customFormat="1" ht="16.5" customHeight="1">
      <c r="A136" s="36"/>
      <c r="B136" s="37"/>
      <c r="C136" s="177" t="s">
        <v>460</v>
      </c>
      <c r="D136" s="177" t="s">
        <v>230</v>
      </c>
      <c r="E136" s="178" t="s">
        <v>2230</v>
      </c>
      <c r="F136" s="179" t="s">
        <v>2231</v>
      </c>
      <c r="G136" s="180" t="s">
        <v>2232</v>
      </c>
      <c r="H136" s="181">
        <v>16</v>
      </c>
      <c r="I136" s="182"/>
      <c r="J136" s="183">
        <f>ROUND(I136*H136,2)</f>
        <v>0</v>
      </c>
      <c r="K136" s="179" t="s">
        <v>28</v>
      </c>
      <c r="L136" s="41"/>
      <c r="M136" s="184" t="s">
        <v>28</v>
      </c>
      <c r="N136" s="185" t="s">
        <v>45</v>
      </c>
      <c r="O136" s="66"/>
      <c r="P136" s="186">
        <f>O136*H136</f>
        <v>0</v>
      </c>
      <c r="Q136" s="186">
        <v>0</v>
      </c>
      <c r="R136" s="186">
        <f>Q136*H136</f>
        <v>0</v>
      </c>
      <c r="S136" s="186">
        <v>0</v>
      </c>
      <c r="T136" s="187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8" t="s">
        <v>320</v>
      </c>
      <c r="AT136" s="188" t="s">
        <v>230</v>
      </c>
      <c r="AU136" s="188" t="s">
        <v>85</v>
      </c>
      <c r="AY136" s="19" t="s">
        <v>228</v>
      </c>
      <c r="BE136" s="189">
        <f>IF(N136="základní",J136,0)</f>
        <v>0</v>
      </c>
      <c r="BF136" s="189">
        <f>IF(N136="snížená",J136,0)</f>
        <v>0</v>
      </c>
      <c r="BG136" s="189">
        <f>IF(N136="zákl. přenesená",J136,0)</f>
        <v>0</v>
      </c>
      <c r="BH136" s="189">
        <f>IF(N136="sníž. přenesená",J136,0)</f>
        <v>0</v>
      </c>
      <c r="BI136" s="189">
        <f>IF(N136="nulová",J136,0)</f>
        <v>0</v>
      </c>
      <c r="BJ136" s="19" t="s">
        <v>82</v>
      </c>
      <c r="BK136" s="189">
        <f>ROUND(I136*H136,2)</f>
        <v>0</v>
      </c>
      <c r="BL136" s="19" t="s">
        <v>320</v>
      </c>
      <c r="BM136" s="188" t="s">
        <v>2233</v>
      </c>
    </row>
    <row r="137" spans="1:65" s="2" customFormat="1" ht="16.5" customHeight="1">
      <c r="A137" s="36"/>
      <c r="B137" s="37"/>
      <c r="C137" s="177" t="s">
        <v>465</v>
      </c>
      <c r="D137" s="177" t="s">
        <v>230</v>
      </c>
      <c r="E137" s="178" t="s">
        <v>2234</v>
      </c>
      <c r="F137" s="179" t="s">
        <v>2235</v>
      </c>
      <c r="G137" s="180" t="s">
        <v>2232</v>
      </c>
      <c r="H137" s="181">
        <v>10</v>
      </c>
      <c r="I137" s="182"/>
      <c r="J137" s="183">
        <f>ROUND(I137*H137,2)</f>
        <v>0</v>
      </c>
      <c r="K137" s="179" t="s">
        <v>28</v>
      </c>
      <c r="L137" s="41"/>
      <c r="M137" s="184" t="s">
        <v>28</v>
      </c>
      <c r="N137" s="185" t="s">
        <v>45</v>
      </c>
      <c r="O137" s="66"/>
      <c r="P137" s="186">
        <f>O137*H137</f>
        <v>0</v>
      </c>
      <c r="Q137" s="186">
        <v>0</v>
      </c>
      <c r="R137" s="186">
        <f>Q137*H137</f>
        <v>0</v>
      </c>
      <c r="S137" s="186">
        <v>0</v>
      </c>
      <c r="T137" s="187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8" t="s">
        <v>320</v>
      </c>
      <c r="AT137" s="188" t="s">
        <v>230</v>
      </c>
      <c r="AU137" s="188" t="s">
        <v>85</v>
      </c>
      <c r="AY137" s="19" t="s">
        <v>228</v>
      </c>
      <c r="BE137" s="189">
        <f>IF(N137="základní",J137,0)</f>
        <v>0</v>
      </c>
      <c r="BF137" s="189">
        <f>IF(N137="snížená",J137,0)</f>
        <v>0</v>
      </c>
      <c r="BG137" s="189">
        <f>IF(N137="zákl. přenesená",J137,0)</f>
        <v>0</v>
      </c>
      <c r="BH137" s="189">
        <f>IF(N137="sníž. přenesená",J137,0)</f>
        <v>0</v>
      </c>
      <c r="BI137" s="189">
        <f>IF(N137="nulová",J137,0)</f>
        <v>0</v>
      </c>
      <c r="BJ137" s="19" t="s">
        <v>82</v>
      </c>
      <c r="BK137" s="189">
        <f>ROUND(I137*H137,2)</f>
        <v>0</v>
      </c>
      <c r="BL137" s="19" t="s">
        <v>320</v>
      </c>
      <c r="BM137" s="188" t="s">
        <v>2236</v>
      </c>
    </row>
    <row r="138" spans="2:63" s="12" customFormat="1" ht="22.9" customHeight="1">
      <c r="B138" s="161"/>
      <c r="C138" s="162"/>
      <c r="D138" s="163" t="s">
        <v>73</v>
      </c>
      <c r="E138" s="175" t="s">
        <v>2237</v>
      </c>
      <c r="F138" s="175" t="s">
        <v>2238</v>
      </c>
      <c r="G138" s="162"/>
      <c r="H138" s="162"/>
      <c r="I138" s="165"/>
      <c r="J138" s="176">
        <f>BK138</f>
        <v>0</v>
      </c>
      <c r="K138" s="162"/>
      <c r="L138" s="167"/>
      <c r="M138" s="168"/>
      <c r="N138" s="169"/>
      <c r="O138" s="169"/>
      <c r="P138" s="170">
        <f>SUM(P139:P143)</f>
        <v>0</v>
      </c>
      <c r="Q138" s="169"/>
      <c r="R138" s="170">
        <f>SUM(R139:R143)</f>
        <v>0</v>
      </c>
      <c r="S138" s="169"/>
      <c r="T138" s="171">
        <f>SUM(T139:T143)</f>
        <v>0</v>
      </c>
      <c r="AR138" s="172" t="s">
        <v>85</v>
      </c>
      <c r="AT138" s="173" t="s">
        <v>73</v>
      </c>
      <c r="AU138" s="173" t="s">
        <v>82</v>
      </c>
      <c r="AY138" s="172" t="s">
        <v>228</v>
      </c>
      <c r="BK138" s="174">
        <f>SUM(BK139:BK143)</f>
        <v>0</v>
      </c>
    </row>
    <row r="139" spans="1:65" s="2" customFormat="1" ht="16.5" customHeight="1">
      <c r="A139" s="36"/>
      <c r="B139" s="37"/>
      <c r="C139" s="177" t="s">
        <v>470</v>
      </c>
      <c r="D139" s="177" t="s">
        <v>230</v>
      </c>
      <c r="E139" s="178" t="s">
        <v>2239</v>
      </c>
      <c r="F139" s="179" t="s">
        <v>2238</v>
      </c>
      <c r="G139" s="180" t="s">
        <v>28</v>
      </c>
      <c r="H139" s="181">
        <v>0</v>
      </c>
      <c r="I139" s="182"/>
      <c r="J139" s="183">
        <f>ROUND(I139*H139,2)</f>
        <v>0</v>
      </c>
      <c r="K139" s="179" t="s">
        <v>28</v>
      </c>
      <c r="L139" s="41"/>
      <c r="M139" s="184" t="s">
        <v>28</v>
      </c>
      <c r="N139" s="185" t="s">
        <v>45</v>
      </c>
      <c r="O139" s="66"/>
      <c r="P139" s="186">
        <f>O139*H139</f>
        <v>0</v>
      </c>
      <c r="Q139" s="186">
        <v>0</v>
      </c>
      <c r="R139" s="186">
        <f>Q139*H139</f>
        <v>0</v>
      </c>
      <c r="S139" s="186">
        <v>0</v>
      </c>
      <c r="T139" s="187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8" t="s">
        <v>320</v>
      </c>
      <c r="AT139" s="188" t="s">
        <v>230</v>
      </c>
      <c r="AU139" s="188" t="s">
        <v>85</v>
      </c>
      <c r="AY139" s="19" t="s">
        <v>228</v>
      </c>
      <c r="BE139" s="189">
        <f>IF(N139="základní",J139,0)</f>
        <v>0</v>
      </c>
      <c r="BF139" s="189">
        <f>IF(N139="snížená",J139,0)</f>
        <v>0</v>
      </c>
      <c r="BG139" s="189">
        <f>IF(N139="zákl. přenesená",J139,0)</f>
        <v>0</v>
      </c>
      <c r="BH139" s="189">
        <f>IF(N139="sníž. přenesená",J139,0)</f>
        <v>0</v>
      </c>
      <c r="BI139" s="189">
        <f>IF(N139="nulová",J139,0)</f>
        <v>0</v>
      </c>
      <c r="BJ139" s="19" t="s">
        <v>82</v>
      </c>
      <c r="BK139" s="189">
        <f>ROUND(I139*H139,2)</f>
        <v>0</v>
      </c>
      <c r="BL139" s="19" t="s">
        <v>320</v>
      </c>
      <c r="BM139" s="188" t="s">
        <v>2240</v>
      </c>
    </row>
    <row r="140" spans="2:51" s="13" customFormat="1" ht="33.75">
      <c r="B140" s="195"/>
      <c r="C140" s="196"/>
      <c r="D140" s="197" t="s">
        <v>238</v>
      </c>
      <c r="E140" s="198" t="s">
        <v>28</v>
      </c>
      <c r="F140" s="199" t="s">
        <v>2241</v>
      </c>
      <c r="G140" s="196"/>
      <c r="H140" s="198" t="s">
        <v>28</v>
      </c>
      <c r="I140" s="200"/>
      <c r="J140" s="196"/>
      <c r="K140" s="196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238</v>
      </c>
      <c r="AU140" s="205" t="s">
        <v>85</v>
      </c>
      <c r="AV140" s="13" t="s">
        <v>82</v>
      </c>
      <c r="AW140" s="13" t="s">
        <v>35</v>
      </c>
      <c r="AX140" s="13" t="s">
        <v>74</v>
      </c>
      <c r="AY140" s="205" t="s">
        <v>228</v>
      </c>
    </row>
    <row r="141" spans="2:51" s="13" customFormat="1" ht="22.5">
      <c r="B141" s="195"/>
      <c r="C141" s="196"/>
      <c r="D141" s="197" t="s">
        <v>238</v>
      </c>
      <c r="E141" s="198" t="s">
        <v>28</v>
      </c>
      <c r="F141" s="199" t="s">
        <v>2242</v>
      </c>
      <c r="G141" s="196"/>
      <c r="H141" s="198" t="s">
        <v>28</v>
      </c>
      <c r="I141" s="200"/>
      <c r="J141" s="196"/>
      <c r="K141" s="196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238</v>
      </c>
      <c r="AU141" s="205" t="s">
        <v>85</v>
      </c>
      <c r="AV141" s="13" t="s">
        <v>82</v>
      </c>
      <c r="AW141" s="13" t="s">
        <v>35</v>
      </c>
      <c r="AX141" s="13" t="s">
        <v>74</v>
      </c>
      <c r="AY141" s="205" t="s">
        <v>228</v>
      </c>
    </row>
    <row r="142" spans="2:51" s="13" customFormat="1" ht="22.5">
      <c r="B142" s="195"/>
      <c r="C142" s="196"/>
      <c r="D142" s="197" t="s">
        <v>238</v>
      </c>
      <c r="E142" s="198" t="s">
        <v>28</v>
      </c>
      <c r="F142" s="199" t="s">
        <v>2243</v>
      </c>
      <c r="G142" s="196"/>
      <c r="H142" s="198" t="s">
        <v>28</v>
      </c>
      <c r="I142" s="200"/>
      <c r="J142" s="196"/>
      <c r="K142" s="196"/>
      <c r="L142" s="201"/>
      <c r="M142" s="202"/>
      <c r="N142" s="203"/>
      <c r="O142" s="203"/>
      <c r="P142" s="203"/>
      <c r="Q142" s="203"/>
      <c r="R142" s="203"/>
      <c r="S142" s="203"/>
      <c r="T142" s="204"/>
      <c r="AT142" s="205" t="s">
        <v>238</v>
      </c>
      <c r="AU142" s="205" t="s">
        <v>85</v>
      </c>
      <c r="AV142" s="13" t="s">
        <v>82</v>
      </c>
      <c r="AW142" s="13" t="s">
        <v>35</v>
      </c>
      <c r="AX142" s="13" t="s">
        <v>74</v>
      </c>
      <c r="AY142" s="205" t="s">
        <v>228</v>
      </c>
    </row>
    <row r="143" spans="2:51" s="14" customFormat="1" ht="11.25">
      <c r="B143" s="206"/>
      <c r="C143" s="207"/>
      <c r="D143" s="197" t="s">
        <v>238</v>
      </c>
      <c r="E143" s="208" t="s">
        <v>28</v>
      </c>
      <c r="F143" s="209" t="s">
        <v>74</v>
      </c>
      <c r="G143" s="207"/>
      <c r="H143" s="210">
        <v>0</v>
      </c>
      <c r="I143" s="211"/>
      <c r="J143" s="207"/>
      <c r="K143" s="207"/>
      <c r="L143" s="212"/>
      <c r="M143" s="249"/>
      <c r="N143" s="250"/>
      <c r="O143" s="250"/>
      <c r="P143" s="250"/>
      <c r="Q143" s="250"/>
      <c r="R143" s="250"/>
      <c r="S143" s="250"/>
      <c r="T143" s="251"/>
      <c r="AT143" s="216" t="s">
        <v>238</v>
      </c>
      <c r="AU143" s="216" t="s">
        <v>85</v>
      </c>
      <c r="AV143" s="14" t="s">
        <v>85</v>
      </c>
      <c r="AW143" s="14" t="s">
        <v>35</v>
      </c>
      <c r="AX143" s="14" t="s">
        <v>82</v>
      </c>
      <c r="AY143" s="216" t="s">
        <v>228</v>
      </c>
    </row>
    <row r="144" spans="1:31" s="2" customFormat="1" ht="6.95" customHeight="1">
      <c r="A144" s="36"/>
      <c r="B144" s="49"/>
      <c r="C144" s="50"/>
      <c r="D144" s="50"/>
      <c r="E144" s="50"/>
      <c r="F144" s="50"/>
      <c r="G144" s="50"/>
      <c r="H144" s="50"/>
      <c r="I144" s="50"/>
      <c r="J144" s="50"/>
      <c r="K144" s="50"/>
      <c r="L144" s="41"/>
      <c r="M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</row>
  </sheetData>
  <sheetProtection algorithmName="SHA-512" hashValue="yTQBl72AELgf6RP0xtHxbq3B3CecjFk8kdlJ8xMfb9A8ghYKuYH89d0cJxAUmU95aZlJvageer2eO3gPKXIj3Q==" saltValue="NbEiRCbBNoXp0RUjnQTnZc2erMfO6WwN1wt+ql2a3dzUv5Zml7K/b24QrOIHCn4qeXdcNg/wL7mlj1RB5H2cYg==" spinCount="100000" sheet="1" objects="1" scenarios="1" formatColumns="0" formatRows="0" autoFilter="0"/>
  <autoFilter ref="C84:K143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19" t="s">
        <v>94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85</v>
      </c>
    </row>
    <row r="4" spans="2:46" s="1" customFormat="1" ht="24.95" customHeight="1">
      <c r="B4" s="22"/>
      <c r="D4" s="106" t="s">
        <v>116</v>
      </c>
      <c r="L4" s="22"/>
      <c r="M4" s="107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26.25" customHeight="1">
      <c r="B7" s="22"/>
      <c r="E7" s="398" t="str">
        <f>'Rekapitulace stavby'!K6</f>
        <v>Gymnázium Jihlava - oprava technického zázemí - aktualizace 4/2022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8" t="s">
        <v>125</v>
      </c>
      <c r="E8" s="36"/>
      <c r="F8" s="36"/>
      <c r="G8" s="36"/>
      <c r="H8" s="36"/>
      <c r="I8" s="36"/>
      <c r="J8" s="36"/>
      <c r="K8" s="36"/>
      <c r="L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2244</v>
      </c>
      <c r="F9" s="401"/>
      <c r="G9" s="401"/>
      <c r="H9" s="401"/>
      <c r="I9" s="36"/>
      <c r="J9" s="36"/>
      <c r="K9" s="36"/>
      <c r="L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18</v>
      </c>
      <c r="E11" s="36"/>
      <c r="F11" s="110" t="s">
        <v>84</v>
      </c>
      <c r="G11" s="36"/>
      <c r="H11" s="36"/>
      <c r="I11" s="108" t="s">
        <v>20</v>
      </c>
      <c r="J11" s="110" t="s">
        <v>28</v>
      </c>
      <c r="K11" s="36"/>
      <c r="L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22</v>
      </c>
      <c r="E12" s="36"/>
      <c r="F12" s="110" t="s">
        <v>23</v>
      </c>
      <c r="G12" s="36"/>
      <c r="H12" s="36"/>
      <c r="I12" s="108" t="s">
        <v>24</v>
      </c>
      <c r="J12" s="111" t="str">
        <f>'Rekapitulace stavby'!AN8</f>
        <v>18. 5. 2022</v>
      </c>
      <c r="K12" s="36"/>
      <c r="L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26</v>
      </c>
      <c r="E14" s="36"/>
      <c r="F14" s="36"/>
      <c r="G14" s="36"/>
      <c r="H14" s="36"/>
      <c r="I14" s="108" t="s">
        <v>27</v>
      </c>
      <c r="J14" s="110" t="s">
        <v>28</v>
      </c>
      <c r="K14" s="36"/>
      <c r="L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0" t="s">
        <v>29</v>
      </c>
      <c r="F15" s="36"/>
      <c r="G15" s="36"/>
      <c r="H15" s="36"/>
      <c r="I15" s="108" t="s">
        <v>30</v>
      </c>
      <c r="J15" s="110" t="s">
        <v>28</v>
      </c>
      <c r="K15" s="36"/>
      <c r="L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31</v>
      </c>
      <c r="E17" s="36"/>
      <c r="F17" s="36"/>
      <c r="G17" s="36"/>
      <c r="H17" s="36"/>
      <c r="I17" s="108" t="s">
        <v>27</v>
      </c>
      <c r="J17" s="32" t="str">
        <f>'Rekapitulace stavby'!AN13</f>
        <v>Vyplň údaj</v>
      </c>
      <c r="K17" s="36"/>
      <c r="L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8" t="s">
        <v>30</v>
      </c>
      <c r="J18" s="32" t="str">
        <f>'Rekapitulace stavby'!AN14</f>
        <v>Vyplň údaj</v>
      </c>
      <c r="K18" s="36"/>
      <c r="L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33</v>
      </c>
      <c r="E20" s="36"/>
      <c r="F20" s="36"/>
      <c r="G20" s="36"/>
      <c r="H20" s="36"/>
      <c r="I20" s="108" t="s">
        <v>27</v>
      </c>
      <c r="J20" s="110" t="s">
        <v>28</v>
      </c>
      <c r="K20" s="36"/>
      <c r="L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">
        <v>34</v>
      </c>
      <c r="F21" s="36"/>
      <c r="G21" s="36"/>
      <c r="H21" s="36"/>
      <c r="I21" s="108" t="s">
        <v>30</v>
      </c>
      <c r="J21" s="110" t="s">
        <v>28</v>
      </c>
      <c r="K21" s="36"/>
      <c r="L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36</v>
      </c>
      <c r="E23" s="36"/>
      <c r="F23" s="36"/>
      <c r="G23" s="36"/>
      <c r="H23" s="36"/>
      <c r="I23" s="108" t="s">
        <v>27</v>
      </c>
      <c r="J23" s="110" t="str">
        <f>IF('Rekapitulace stavby'!AN19="","",'Rekapitulace stavby'!AN19)</f>
        <v/>
      </c>
      <c r="K23" s="36"/>
      <c r="L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tr">
        <f>IF('Rekapitulace stavby'!E20="","",'Rekapitulace stavby'!E20)</f>
        <v xml:space="preserve"> </v>
      </c>
      <c r="F24" s="36"/>
      <c r="G24" s="36"/>
      <c r="H24" s="36"/>
      <c r="I24" s="108" t="s">
        <v>30</v>
      </c>
      <c r="J24" s="110" t="str">
        <f>IF('Rekapitulace stavby'!AN20="","",'Rekapitulace stavby'!AN20)</f>
        <v/>
      </c>
      <c r="K24" s="36"/>
      <c r="L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38</v>
      </c>
      <c r="E26" s="36"/>
      <c r="F26" s="36"/>
      <c r="G26" s="36"/>
      <c r="H26" s="36"/>
      <c r="I26" s="36"/>
      <c r="J26" s="36"/>
      <c r="K26" s="36"/>
      <c r="L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202.5" customHeight="1">
      <c r="A27" s="112"/>
      <c r="B27" s="113"/>
      <c r="C27" s="112"/>
      <c r="D27" s="112"/>
      <c r="E27" s="404" t="s">
        <v>164</v>
      </c>
      <c r="F27" s="404"/>
      <c r="G27" s="404"/>
      <c r="H27" s="404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6"/>
      <c r="E29" s="116"/>
      <c r="F29" s="116"/>
      <c r="G29" s="116"/>
      <c r="H29" s="116"/>
      <c r="I29" s="116"/>
      <c r="J29" s="116"/>
      <c r="K29" s="116"/>
      <c r="L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7" t="s">
        <v>40</v>
      </c>
      <c r="E30" s="36"/>
      <c r="F30" s="36"/>
      <c r="G30" s="36"/>
      <c r="H30" s="36"/>
      <c r="I30" s="36"/>
      <c r="J30" s="118">
        <f>ROUND(J85,2)</f>
        <v>0</v>
      </c>
      <c r="K30" s="36"/>
      <c r="L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6"/>
      <c r="E31" s="116"/>
      <c r="F31" s="116"/>
      <c r="G31" s="116"/>
      <c r="H31" s="116"/>
      <c r="I31" s="116"/>
      <c r="J31" s="116"/>
      <c r="K31" s="116"/>
      <c r="L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9" t="s">
        <v>42</v>
      </c>
      <c r="G32" s="36"/>
      <c r="H32" s="36"/>
      <c r="I32" s="119" t="s">
        <v>41</v>
      </c>
      <c r="J32" s="119" t="s">
        <v>43</v>
      </c>
      <c r="K32" s="36"/>
      <c r="L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0" t="s">
        <v>44</v>
      </c>
      <c r="E33" s="108" t="s">
        <v>45</v>
      </c>
      <c r="F33" s="121">
        <f>ROUND((SUM(BE85:BE143)),2)</f>
        <v>0</v>
      </c>
      <c r="G33" s="36"/>
      <c r="H33" s="36"/>
      <c r="I33" s="122">
        <v>0.21</v>
      </c>
      <c r="J33" s="121">
        <f>ROUND(((SUM(BE85:BE143))*I33),2)</f>
        <v>0</v>
      </c>
      <c r="K33" s="36"/>
      <c r="L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8" t="s">
        <v>46</v>
      </c>
      <c r="F34" s="121">
        <f>ROUND((SUM(BF85:BF143)),2)</f>
        <v>0</v>
      </c>
      <c r="G34" s="36"/>
      <c r="H34" s="36"/>
      <c r="I34" s="122">
        <v>0.15</v>
      </c>
      <c r="J34" s="121">
        <f>ROUND(((SUM(BF85:BF143))*I34),2)</f>
        <v>0</v>
      </c>
      <c r="K34" s="36"/>
      <c r="L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8" t="s">
        <v>47</v>
      </c>
      <c r="F35" s="121">
        <f>ROUND((SUM(BG85:BG143)),2)</f>
        <v>0</v>
      </c>
      <c r="G35" s="36"/>
      <c r="H35" s="36"/>
      <c r="I35" s="122">
        <v>0.21</v>
      </c>
      <c r="J35" s="121">
        <f>0</f>
        <v>0</v>
      </c>
      <c r="K35" s="36"/>
      <c r="L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8" t="s">
        <v>48</v>
      </c>
      <c r="F36" s="121">
        <f>ROUND((SUM(BH85:BH143)),2)</f>
        <v>0</v>
      </c>
      <c r="G36" s="36"/>
      <c r="H36" s="36"/>
      <c r="I36" s="122">
        <v>0.15</v>
      </c>
      <c r="J36" s="121">
        <f>0</f>
        <v>0</v>
      </c>
      <c r="K36" s="36"/>
      <c r="L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8" t="s">
        <v>49</v>
      </c>
      <c r="F37" s="121">
        <f>ROUND((SUM(BI85:BI143)),2)</f>
        <v>0</v>
      </c>
      <c r="G37" s="36"/>
      <c r="H37" s="36"/>
      <c r="I37" s="122">
        <v>0</v>
      </c>
      <c r="J37" s="121">
        <f>0</f>
        <v>0</v>
      </c>
      <c r="K37" s="36"/>
      <c r="L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3"/>
      <c r="D39" s="124" t="s">
        <v>50</v>
      </c>
      <c r="E39" s="125"/>
      <c r="F39" s="125"/>
      <c r="G39" s="126" t="s">
        <v>51</v>
      </c>
      <c r="H39" s="127" t="s">
        <v>52</v>
      </c>
      <c r="I39" s="125"/>
      <c r="J39" s="128">
        <f>SUM(J30:J37)</f>
        <v>0</v>
      </c>
      <c r="K39" s="129"/>
      <c r="L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0"/>
      <c r="C40" s="131"/>
      <c r="D40" s="131"/>
      <c r="E40" s="131"/>
      <c r="F40" s="131"/>
      <c r="G40" s="131"/>
      <c r="H40" s="131"/>
      <c r="I40" s="131"/>
      <c r="J40" s="131"/>
      <c r="K40" s="131"/>
      <c r="L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0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188</v>
      </c>
      <c r="D45" s="38"/>
      <c r="E45" s="38"/>
      <c r="F45" s="38"/>
      <c r="G45" s="38"/>
      <c r="H45" s="38"/>
      <c r="I45" s="38"/>
      <c r="J45" s="38"/>
      <c r="K45" s="38"/>
      <c r="L45" s="10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26.25" customHeight="1">
      <c r="A48" s="36"/>
      <c r="B48" s="37"/>
      <c r="C48" s="38"/>
      <c r="D48" s="38"/>
      <c r="E48" s="405" t="str">
        <f>E7</f>
        <v>Gymnázium Jihlava - oprava technického zázemí - aktualizace 4/2022</v>
      </c>
      <c r="F48" s="406"/>
      <c r="G48" s="406"/>
      <c r="H48" s="406"/>
      <c r="I48" s="38"/>
      <c r="J48" s="38"/>
      <c r="K48" s="38"/>
      <c r="L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125</v>
      </c>
      <c r="D49" s="38"/>
      <c r="E49" s="38"/>
      <c r="F49" s="38"/>
      <c r="G49" s="38"/>
      <c r="H49" s="38"/>
      <c r="I49" s="38"/>
      <c r="J49" s="38"/>
      <c r="K49" s="38"/>
      <c r="L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8" t="str">
        <f>E9</f>
        <v>ALFA-340013 - SO 01 - D.1.4.3  3a- topení</v>
      </c>
      <c r="F50" s="407"/>
      <c r="G50" s="407"/>
      <c r="H50" s="407"/>
      <c r="I50" s="38"/>
      <c r="J50" s="38"/>
      <c r="K50" s="38"/>
      <c r="L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Jihlava</v>
      </c>
      <c r="G52" s="38"/>
      <c r="H52" s="38"/>
      <c r="I52" s="31" t="s">
        <v>24</v>
      </c>
      <c r="J52" s="61" t="str">
        <f>IF(J12="","",J12)</f>
        <v>18. 5. 2022</v>
      </c>
      <c r="K52" s="38"/>
      <c r="L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26</v>
      </c>
      <c r="D54" s="38"/>
      <c r="E54" s="38"/>
      <c r="F54" s="29" t="str">
        <f>E15</f>
        <v>Kraj Vysočina, Žižkova 57, Jihlava</v>
      </c>
      <c r="G54" s="38"/>
      <c r="H54" s="38"/>
      <c r="I54" s="31" t="s">
        <v>33</v>
      </c>
      <c r="J54" s="34" t="str">
        <f>E21</f>
        <v>Atelier Alfa spol. s r.o.</v>
      </c>
      <c r="K54" s="38"/>
      <c r="L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 xml:space="preserve"> </v>
      </c>
      <c r="K55" s="38"/>
      <c r="L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4" t="s">
        <v>189</v>
      </c>
      <c r="D57" s="135"/>
      <c r="E57" s="135"/>
      <c r="F57" s="135"/>
      <c r="G57" s="135"/>
      <c r="H57" s="135"/>
      <c r="I57" s="135"/>
      <c r="J57" s="136" t="s">
        <v>190</v>
      </c>
      <c r="K57" s="135"/>
      <c r="L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7" t="s">
        <v>72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191</v>
      </c>
    </row>
    <row r="60" spans="2:12" s="9" customFormat="1" ht="24.95" customHeight="1">
      <c r="B60" s="138"/>
      <c r="C60" s="139"/>
      <c r="D60" s="140" t="s">
        <v>201</v>
      </c>
      <c r="E60" s="141"/>
      <c r="F60" s="141"/>
      <c r="G60" s="141"/>
      <c r="H60" s="141"/>
      <c r="I60" s="141"/>
      <c r="J60" s="142">
        <f>J86</f>
        <v>0</v>
      </c>
      <c r="K60" s="139"/>
      <c r="L60" s="143"/>
    </row>
    <row r="61" spans="2:12" s="10" customFormat="1" ht="19.9" customHeight="1">
      <c r="B61" s="144"/>
      <c r="C61" s="145"/>
      <c r="D61" s="146" t="s">
        <v>2245</v>
      </c>
      <c r="E61" s="147"/>
      <c r="F61" s="147"/>
      <c r="G61" s="147"/>
      <c r="H61" s="147"/>
      <c r="I61" s="147"/>
      <c r="J61" s="148">
        <f>J87</f>
        <v>0</v>
      </c>
      <c r="K61" s="145"/>
      <c r="L61" s="149"/>
    </row>
    <row r="62" spans="2:12" s="10" customFormat="1" ht="19.9" customHeight="1">
      <c r="B62" s="144"/>
      <c r="C62" s="145"/>
      <c r="D62" s="146" t="s">
        <v>2246</v>
      </c>
      <c r="E62" s="147"/>
      <c r="F62" s="147"/>
      <c r="G62" s="147"/>
      <c r="H62" s="147"/>
      <c r="I62" s="147"/>
      <c r="J62" s="148">
        <f>J104</f>
        <v>0</v>
      </c>
      <c r="K62" s="145"/>
      <c r="L62" s="149"/>
    </row>
    <row r="63" spans="2:12" s="10" customFormat="1" ht="19.9" customHeight="1">
      <c r="B63" s="144"/>
      <c r="C63" s="145"/>
      <c r="D63" s="146" t="s">
        <v>2247</v>
      </c>
      <c r="E63" s="147"/>
      <c r="F63" s="147"/>
      <c r="G63" s="147"/>
      <c r="H63" s="147"/>
      <c r="I63" s="147"/>
      <c r="J63" s="148">
        <f>J111</f>
        <v>0</v>
      </c>
      <c r="K63" s="145"/>
      <c r="L63" s="149"/>
    </row>
    <row r="64" spans="2:12" s="10" customFormat="1" ht="19.9" customHeight="1">
      <c r="B64" s="144"/>
      <c r="C64" s="145"/>
      <c r="D64" s="146" t="s">
        <v>211</v>
      </c>
      <c r="E64" s="147"/>
      <c r="F64" s="147"/>
      <c r="G64" s="147"/>
      <c r="H64" s="147"/>
      <c r="I64" s="147"/>
      <c r="J64" s="148">
        <f>J134</f>
        <v>0</v>
      </c>
      <c r="K64" s="145"/>
      <c r="L64" s="149"/>
    </row>
    <row r="65" spans="2:12" s="9" customFormat="1" ht="24.95" customHeight="1">
      <c r="B65" s="138"/>
      <c r="C65" s="139"/>
      <c r="D65" s="140" t="s">
        <v>2248</v>
      </c>
      <c r="E65" s="141"/>
      <c r="F65" s="141"/>
      <c r="G65" s="141"/>
      <c r="H65" s="141"/>
      <c r="I65" s="141"/>
      <c r="J65" s="142">
        <f>J138</f>
        <v>0</v>
      </c>
      <c r="K65" s="139"/>
      <c r="L65" s="143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09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9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09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213</v>
      </c>
      <c r="D72" s="38"/>
      <c r="E72" s="38"/>
      <c r="F72" s="38"/>
      <c r="G72" s="38"/>
      <c r="H72" s="38"/>
      <c r="I72" s="38"/>
      <c r="J72" s="38"/>
      <c r="K72" s="38"/>
      <c r="L72" s="109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9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09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6.25" customHeight="1">
      <c r="A75" s="36"/>
      <c r="B75" s="37"/>
      <c r="C75" s="38"/>
      <c r="D75" s="38"/>
      <c r="E75" s="405" t="str">
        <f>E7</f>
        <v>Gymnázium Jihlava - oprava technického zázemí - aktualizace 4/2022</v>
      </c>
      <c r="F75" s="406"/>
      <c r="G75" s="406"/>
      <c r="H75" s="406"/>
      <c r="I75" s="38"/>
      <c r="J75" s="38"/>
      <c r="K75" s="38"/>
      <c r="L75" s="109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125</v>
      </c>
      <c r="D76" s="38"/>
      <c r="E76" s="38"/>
      <c r="F76" s="38"/>
      <c r="G76" s="38"/>
      <c r="H76" s="38"/>
      <c r="I76" s="38"/>
      <c r="J76" s="38"/>
      <c r="K76" s="38"/>
      <c r="L76" s="109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58" t="str">
        <f>E9</f>
        <v>ALFA-340013 - SO 01 - D.1.4.3  3a- topení</v>
      </c>
      <c r="F77" s="407"/>
      <c r="G77" s="407"/>
      <c r="H77" s="407"/>
      <c r="I77" s="38"/>
      <c r="J77" s="38"/>
      <c r="K77" s="38"/>
      <c r="L77" s="109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22</v>
      </c>
      <c r="D79" s="38"/>
      <c r="E79" s="38"/>
      <c r="F79" s="29" t="str">
        <f>F12</f>
        <v>Jihlava</v>
      </c>
      <c r="G79" s="38"/>
      <c r="H79" s="38"/>
      <c r="I79" s="31" t="s">
        <v>24</v>
      </c>
      <c r="J79" s="61" t="str">
        <f>IF(J12="","",J12)</f>
        <v>18. 5. 2022</v>
      </c>
      <c r="K79" s="38"/>
      <c r="L79" s="109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9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25.7" customHeight="1">
      <c r="A81" s="36"/>
      <c r="B81" s="37"/>
      <c r="C81" s="31" t="s">
        <v>26</v>
      </c>
      <c r="D81" s="38"/>
      <c r="E81" s="38"/>
      <c r="F81" s="29" t="str">
        <f>E15</f>
        <v>Kraj Vysočina, Žižkova 57, Jihlava</v>
      </c>
      <c r="G81" s="38"/>
      <c r="H81" s="38"/>
      <c r="I81" s="31" t="s">
        <v>33</v>
      </c>
      <c r="J81" s="34" t="str">
        <f>E21</f>
        <v>Atelier Alfa spol. s r.o.</v>
      </c>
      <c r="K81" s="38"/>
      <c r="L81" s="109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31</v>
      </c>
      <c r="D82" s="38"/>
      <c r="E82" s="38"/>
      <c r="F82" s="29" t="str">
        <f>IF(E18="","",E18)</f>
        <v>Vyplň údaj</v>
      </c>
      <c r="G82" s="38"/>
      <c r="H82" s="38"/>
      <c r="I82" s="31" t="s">
        <v>36</v>
      </c>
      <c r="J82" s="34" t="str">
        <f>E24</f>
        <v xml:space="preserve"> </v>
      </c>
      <c r="K82" s="38"/>
      <c r="L82" s="109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9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50"/>
      <c r="B84" s="151"/>
      <c r="C84" s="152" t="s">
        <v>214</v>
      </c>
      <c r="D84" s="153" t="s">
        <v>59</v>
      </c>
      <c r="E84" s="153" t="s">
        <v>55</v>
      </c>
      <c r="F84" s="153" t="s">
        <v>56</v>
      </c>
      <c r="G84" s="153" t="s">
        <v>215</v>
      </c>
      <c r="H84" s="153" t="s">
        <v>216</v>
      </c>
      <c r="I84" s="153" t="s">
        <v>217</v>
      </c>
      <c r="J84" s="153" t="s">
        <v>190</v>
      </c>
      <c r="K84" s="154" t="s">
        <v>218</v>
      </c>
      <c r="L84" s="155"/>
      <c r="M84" s="70" t="s">
        <v>28</v>
      </c>
      <c r="N84" s="71" t="s">
        <v>44</v>
      </c>
      <c r="O84" s="71" t="s">
        <v>219</v>
      </c>
      <c r="P84" s="71" t="s">
        <v>220</v>
      </c>
      <c r="Q84" s="71" t="s">
        <v>221</v>
      </c>
      <c r="R84" s="71" t="s">
        <v>222</v>
      </c>
      <c r="S84" s="71" t="s">
        <v>223</v>
      </c>
      <c r="T84" s="72" t="s">
        <v>224</v>
      </c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</row>
    <row r="85" spans="1:63" s="2" customFormat="1" ht="22.9" customHeight="1">
      <c r="A85" s="36"/>
      <c r="B85" s="37"/>
      <c r="C85" s="77" t="s">
        <v>225</v>
      </c>
      <c r="D85" s="38"/>
      <c r="E85" s="38"/>
      <c r="F85" s="38"/>
      <c r="G85" s="38"/>
      <c r="H85" s="38"/>
      <c r="I85" s="38"/>
      <c r="J85" s="156">
        <f>BK85</f>
        <v>0</v>
      </c>
      <c r="K85" s="38"/>
      <c r="L85" s="41"/>
      <c r="M85" s="73"/>
      <c r="N85" s="157"/>
      <c r="O85" s="74"/>
      <c r="P85" s="158">
        <f>P86+P138</f>
        <v>0</v>
      </c>
      <c r="Q85" s="74"/>
      <c r="R85" s="158">
        <f>R86+R138</f>
        <v>0.0680017</v>
      </c>
      <c r="S85" s="74"/>
      <c r="T85" s="159">
        <f>T86+T138</f>
        <v>0.45111400000000007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73</v>
      </c>
      <c r="AU85" s="19" t="s">
        <v>191</v>
      </c>
      <c r="BK85" s="160">
        <f>BK86+BK138</f>
        <v>0</v>
      </c>
    </row>
    <row r="86" spans="2:63" s="12" customFormat="1" ht="25.9" customHeight="1">
      <c r="B86" s="161"/>
      <c r="C86" s="162"/>
      <c r="D86" s="163" t="s">
        <v>73</v>
      </c>
      <c r="E86" s="164" t="s">
        <v>757</v>
      </c>
      <c r="F86" s="164" t="s">
        <v>758</v>
      </c>
      <c r="G86" s="162"/>
      <c r="H86" s="162"/>
      <c r="I86" s="165"/>
      <c r="J86" s="166">
        <f>BK86</f>
        <v>0</v>
      </c>
      <c r="K86" s="162"/>
      <c r="L86" s="167"/>
      <c r="M86" s="168"/>
      <c r="N86" s="169"/>
      <c r="O86" s="169"/>
      <c r="P86" s="170">
        <f>P87+P104+P111+P134</f>
        <v>0</v>
      </c>
      <c r="Q86" s="169"/>
      <c r="R86" s="170">
        <f>R87+R104+R111+R134</f>
        <v>0.0680017</v>
      </c>
      <c r="S86" s="169"/>
      <c r="T86" s="171">
        <f>T87+T104+T111+T134</f>
        <v>0.45111400000000007</v>
      </c>
      <c r="AR86" s="172" t="s">
        <v>85</v>
      </c>
      <c r="AT86" s="173" t="s">
        <v>73</v>
      </c>
      <c r="AU86" s="173" t="s">
        <v>74</v>
      </c>
      <c r="AY86" s="172" t="s">
        <v>228</v>
      </c>
      <c r="BK86" s="174">
        <f>BK87+BK104+BK111+BK134</f>
        <v>0</v>
      </c>
    </row>
    <row r="87" spans="2:63" s="12" customFormat="1" ht="22.9" customHeight="1">
      <c r="B87" s="161"/>
      <c r="C87" s="162"/>
      <c r="D87" s="163" t="s">
        <v>73</v>
      </c>
      <c r="E87" s="175" t="s">
        <v>2249</v>
      </c>
      <c r="F87" s="175" t="s">
        <v>2250</v>
      </c>
      <c r="G87" s="162"/>
      <c r="H87" s="162"/>
      <c r="I87" s="165"/>
      <c r="J87" s="176">
        <f>BK87</f>
        <v>0</v>
      </c>
      <c r="K87" s="162"/>
      <c r="L87" s="167"/>
      <c r="M87" s="168"/>
      <c r="N87" s="169"/>
      <c r="O87" s="169"/>
      <c r="P87" s="170">
        <f>SUM(P88:P103)</f>
        <v>0</v>
      </c>
      <c r="Q87" s="169"/>
      <c r="R87" s="170">
        <f>SUM(R88:R103)</f>
        <v>0.04178</v>
      </c>
      <c r="S87" s="169"/>
      <c r="T87" s="171">
        <f>SUM(T88:T103)</f>
        <v>0.022</v>
      </c>
      <c r="AR87" s="172" t="s">
        <v>85</v>
      </c>
      <c r="AT87" s="173" t="s">
        <v>73</v>
      </c>
      <c r="AU87" s="173" t="s">
        <v>82</v>
      </c>
      <c r="AY87" s="172" t="s">
        <v>228</v>
      </c>
      <c r="BK87" s="174">
        <f>SUM(BK88:BK103)</f>
        <v>0</v>
      </c>
    </row>
    <row r="88" spans="1:65" s="2" customFormat="1" ht="24.2" customHeight="1">
      <c r="A88" s="36"/>
      <c r="B88" s="37"/>
      <c r="C88" s="177" t="s">
        <v>82</v>
      </c>
      <c r="D88" s="177" t="s">
        <v>230</v>
      </c>
      <c r="E88" s="178" t="s">
        <v>2251</v>
      </c>
      <c r="F88" s="179" t="s">
        <v>2252</v>
      </c>
      <c r="G88" s="180" t="s">
        <v>323</v>
      </c>
      <c r="H88" s="181">
        <v>22</v>
      </c>
      <c r="I88" s="182"/>
      <c r="J88" s="183">
        <f>ROUND(I88*H88,2)</f>
        <v>0</v>
      </c>
      <c r="K88" s="179" t="s">
        <v>234</v>
      </c>
      <c r="L88" s="41"/>
      <c r="M88" s="184" t="s">
        <v>28</v>
      </c>
      <c r="N88" s="185" t="s">
        <v>45</v>
      </c>
      <c r="O88" s="66"/>
      <c r="P88" s="186">
        <f>O88*H88</f>
        <v>0</v>
      </c>
      <c r="Q88" s="186">
        <v>2E-05</v>
      </c>
      <c r="R88" s="186">
        <f>Q88*H88</f>
        <v>0.00044</v>
      </c>
      <c r="S88" s="186">
        <v>0.001</v>
      </c>
      <c r="T88" s="187">
        <f>S88*H88</f>
        <v>0.022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8" t="s">
        <v>320</v>
      </c>
      <c r="AT88" s="188" t="s">
        <v>230</v>
      </c>
      <c r="AU88" s="188" t="s">
        <v>85</v>
      </c>
      <c r="AY88" s="19" t="s">
        <v>228</v>
      </c>
      <c r="BE88" s="189">
        <f>IF(N88="základní",J88,0)</f>
        <v>0</v>
      </c>
      <c r="BF88" s="189">
        <f>IF(N88="snížená",J88,0)</f>
        <v>0</v>
      </c>
      <c r="BG88" s="189">
        <f>IF(N88="zákl. přenesená",J88,0)</f>
        <v>0</v>
      </c>
      <c r="BH88" s="189">
        <f>IF(N88="sníž. přenesená",J88,0)</f>
        <v>0</v>
      </c>
      <c r="BI88" s="189">
        <f>IF(N88="nulová",J88,0)</f>
        <v>0</v>
      </c>
      <c r="BJ88" s="19" t="s">
        <v>82</v>
      </c>
      <c r="BK88" s="189">
        <f>ROUND(I88*H88,2)</f>
        <v>0</v>
      </c>
      <c r="BL88" s="19" t="s">
        <v>320</v>
      </c>
      <c r="BM88" s="188" t="s">
        <v>2253</v>
      </c>
    </row>
    <row r="89" spans="1:47" s="2" customFormat="1" ht="11.25">
      <c r="A89" s="36"/>
      <c r="B89" s="37"/>
      <c r="C89" s="38"/>
      <c r="D89" s="190" t="s">
        <v>236</v>
      </c>
      <c r="E89" s="38"/>
      <c r="F89" s="191" t="s">
        <v>2254</v>
      </c>
      <c r="G89" s="38"/>
      <c r="H89" s="38"/>
      <c r="I89" s="192"/>
      <c r="J89" s="38"/>
      <c r="K89" s="38"/>
      <c r="L89" s="41"/>
      <c r="M89" s="193"/>
      <c r="N89" s="194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236</v>
      </c>
      <c r="AU89" s="19" t="s">
        <v>85</v>
      </c>
    </row>
    <row r="90" spans="1:65" s="2" customFormat="1" ht="16.5" customHeight="1">
      <c r="A90" s="36"/>
      <c r="B90" s="37"/>
      <c r="C90" s="177" t="s">
        <v>85</v>
      </c>
      <c r="D90" s="177" t="s">
        <v>230</v>
      </c>
      <c r="E90" s="178" t="s">
        <v>2255</v>
      </c>
      <c r="F90" s="179" t="s">
        <v>2256</v>
      </c>
      <c r="G90" s="180" t="s">
        <v>323</v>
      </c>
      <c r="H90" s="181">
        <v>12</v>
      </c>
      <c r="I90" s="182"/>
      <c r="J90" s="183">
        <f>ROUND(I90*H90,2)</f>
        <v>0</v>
      </c>
      <c r="K90" s="179" t="s">
        <v>28</v>
      </c>
      <c r="L90" s="41"/>
      <c r="M90" s="184" t="s">
        <v>28</v>
      </c>
      <c r="N90" s="185" t="s">
        <v>45</v>
      </c>
      <c r="O90" s="66"/>
      <c r="P90" s="186">
        <f>O90*H90</f>
        <v>0</v>
      </c>
      <c r="Q90" s="186">
        <v>0.00148</v>
      </c>
      <c r="R90" s="186">
        <f>Q90*H90</f>
        <v>0.017759999999999998</v>
      </c>
      <c r="S90" s="186">
        <v>0</v>
      </c>
      <c r="T90" s="187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8" t="s">
        <v>320</v>
      </c>
      <c r="AT90" s="188" t="s">
        <v>230</v>
      </c>
      <c r="AU90" s="188" t="s">
        <v>85</v>
      </c>
      <c r="AY90" s="19" t="s">
        <v>228</v>
      </c>
      <c r="BE90" s="189">
        <f>IF(N90="základní",J90,0)</f>
        <v>0</v>
      </c>
      <c r="BF90" s="189">
        <f>IF(N90="snížená",J90,0)</f>
        <v>0</v>
      </c>
      <c r="BG90" s="189">
        <f>IF(N90="zákl. přenesená",J90,0)</f>
        <v>0</v>
      </c>
      <c r="BH90" s="189">
        <f>IF(N90="sníž. přenesená",J90,0)</f>
        <v>0</v>
      </c>
      <c r="BI90" s="189">
        <f>IF(N90="nulová",J90,0)</f>
        <v>0</v>
      </c>
      <c r="BJ90" s="19" t="s">
        <v>82</v>
      </c>
      <c r="BK90" s="189">
        <f>ROUND(I90*H90,2)</f>
        <v>0</v>
      </c>
      <c r="BL90" s="19" t="s">
        <v>320</v>
      </c>
      <c r="BM90" s="188" t="s">
        <v>2257</v>
      </c>
    </row>
    <row r="91" spans="1:65" s="2" customFormat="1" ht="21.75" customHeight="1">
      <c r="A91" s="36"/>
      <c r="B91" s="37"/>
      <c r="C91" s="177" t="s">
        <v>246</v>
      </c>
      <c r="D91" s="177" t="s">
        <v>230</v>
      </c>
      <c r="E91" s="178" t="s">
        <v>2258</v>
      </c>
      <c r="F91" s="179" t="s">
        <v>2259</v>
      </c>
      <c r="G91" s="180" t="s">
        <v>323</v>
      </c>
      <c r="H91" s="181">
        <v>12</v>
      </c>
      <c r="I91" s="182"/>
      <c r="J91" s="183">
        <f>ROUND(I91*H91,2)</f>
        <v>0</v>
      </c>
      <c r="K91" s="179" t="s">
        <v>28</v>
      </c>
      <c r="L91" s="41"/>
      <c r="M91" s="184" t="s">
        <v>28</v>
      </c>
      <c r="N91" s="185" t="s">
        <v>45</v>
      </c>
      <c r="O91" s="66"/>
      <c r="P91" s="186">
        <f>O91*H91</f>
        <v>0</v>
      </c>
      <c r="Q91" s="186">
        <v>0.00189</v>
      </c>
      <c r="R91" s="186">
        <f>Q91*H91</f>
        <v>0.02268</v>
      </c>
      <c r="S91" s="186">
        <v>0</v>
      </c>
      <c r="T91" s="187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8" t="s">
        <v>320</v>
      </c>
      <c r="AT91" s="188" t="s">
        <v>230</v>
      </c>
      <c r="AU91" s="188" t="s">
        <v>85</v>
      </c>
      <c r="AY91" s="19" t="s">
        <v>228</v>
      </c>
      <c r="BE91" s="189">
        <f>IF(N91="základní",J91,0)</f>
        <v>0</v>
      </c>
      <c r="BF91" s="189">
        <f>IF(N91="snížená",J91,0)</f>
        <v>0</v>
      </c>
      <c r="BG91" s="189">
        <f>IF(N91="zákl. přenesená",J91,0)</f>
        <v>0</v>
      </c>
      <c r="BH91" s="189">
        <f>IF(N91="sníž. přenesená",J91,0)</f>
        <v>0</v>
      </c>
      <c r="BI91" s="189">
        <f>IF(N91="nulová",J91,0)</f>
        <v>0</v>
      </c>
      <c r="BJ91" s="19" t="s">
        <v>82</v>
      </c>
      <c r="BK91" s="189">
        <f>ROUND(I91*H91,2)</f>
        <v>0</v>
      </c>
      <c r="BL91" s="19" t="s">
        <v>320</v>
      </c>
      <c r="BM91" s="188" t="s">
        <v>2260</v>
      </c>
    </row>
    <row r="92" spans="1:65" s="2" customFormat="1" ht="37.9" customHeight="1">
      <c r="A92" s="36"/>
      <c r="B92" s="37"/>
      <c r="C92" s="177" t="s">
        <v>176</v>
      </c>
      <c r="D92" s="177" t="s">
        <v>230</v>
      </c>
      <c r="E92" s="178" t="s">
        <v>2261</v>
      </c>
      <c r="F92" s="179" t="s">
        <v>2262</v>
      </c>
      <c r="G92" s="180" t="s">
        <v>510</v>
      </c>
      <c r="H92" s="181">
        <v>4</v>
      </c>
      <c r="I92" s="182"/>
      <c r="J92" s="183">
        <f>ROUND(I92*H92,2)</f>
        <v>0</v>
      </c>
      <c r="K92" s="179" t="s">
        <v>234</v>
      </c>
      <c r="L92" s="41"/>
      <c r="M92" s="184" t="s">
        <v>28</v>
      </c>
      <c r="N92" s="185" t="s">
        <v>45</v>
      </c>
      <c r="O92" s="66"/>
      <c r="P92" s="186">
        <f>O92*H92</f>
        <v>0</v>
      </c>
      <c r="Q92" s="186">
        <v>0</v>
      </c>
      <c r="R92" s="186">
        <f>Q92*H92</f>
        <v>0</v>
      </c>
      <c r="S92" s="186">
        <v>0</v>
      </c>
      <c r="T92" s="187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8" t="s">
        <v>320</v>
      </c>
      <c r="AT92" s="188" t="s">
        <v>230</v>
      </c>
      <c r="AU92" s="188" t="s">
        <v>85</v>
      </c>
      <c r="AY92" s="19" t="s">
        <v>228</v>
      </c>
      <c r="BE92" s="189">
        <f>IF(N92="základní",J92,0)</f>
        <v>0</v>
      </c>
      <c r="BF92" s="189">
        <f>IF(N92="snížená",J92,0)</f>
        <v>0</v>
      </c>
      <c r="BG92" s="189">
        <f>IF(N92="zákl. přenesená",J92,0)</f>
        <v>0</v>
      </c>
      <c r="BH92" s="189">
        <f>IF(N92="sníž. přenesená",J92,0)</f>
        <v>0</v>
      </c>
      <c r="BI92" s="189">
        <f>IF(N92="nulová",J92,0)</f>
        <v>0</v>
      </c>
      <c r="BJ92" s="19" t="s">
        <v>82</v>
      </c>
      <c r="BK92" s="189">
        <f>ROUND(I92*H92,2)</f>
        <v>0</v>
      </c>
      <c r="BL92" s="19" t="s">
        <v>320</v>
      </c>
      <c r="BM92" s="188" t="s">
        <v>2263</v>
      </c>
    </row>
    <row r="93" spans="1:47" s="2" customFormat="1" ht="11.25">
      <c r="A93" s="36"/>
      <c r="B93" s="37"/>
      <c r="C93" s="38"/>
      <c r="D93" s="190" t="s">
        <v>236</v>
      </c>
      <c r="E93" s="38"/>
      <c r="F93" s="191" t="s">
        <v>2264</v>
      </c>
      <c r="G93" s="38"/>
      <c r="H93" s="38"/>
      <c r="I93" s="192"/>
      <c r="J93" s="38"/>
      <c r="K93" s="38"/>
      <c r="L93" s="41"/>
      <c r="M93" s="193"/>
      <c r="N93" s="194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236</v>
      </c>
      <c r="AU93" s="19" t="s">
        <v>85</v>
      </c>
    </row>
    <row r="94" spans="1:65" s="2" customFormat="1" ht="37.9" customHeight="1">
      <c r="A94" s="36"/>
      <c r="B94" s="37"/>
      <c r="C94" s="177" t="s">
        <v>256</v>
      </c>
      <c r="D94" s="177" t="s">
        <v>230</v>
      </c>
      <c r="E94" s="178" t="s">
        <v>2265</v>
      </c>
      <c r="F94" s="179" t="s">
        <v>2266</v>
      </c>
      <c r="G94" s="180" t="s">
        <v>510</v>
      </c>
      <c r="H94" s="181">
        <v>2</v>
      </c>
      <c r="I94" s="182"/>
      <c r="J94" s="183">
        <f>ROUND(I94*H94,2)</f>
        <v>0</v>
      </c>
      <c r="K94" s="179" t="s">
        <v>234</v>
      </c>
      <c r="L94" s="41"/>
      <c r="M94" s="184" t="s">
        <v>28</v>
      </c>
      <c r="N94" s="185" t="s">
        <v>45</v>
      </c>
      <c r="O94" s="66"/>
      <c r="P94" s="186">
        <f>O94*H94</f>
        <v>0</v>
      </c>
      <c r="Q94" s="186">
        <v>0</v>
      </c>
      <c r="R94" s="186">
        <f>Q94*H94</f>
        <v>0</v>
      </c>
      <c r="S94" s="186">
        <v>0</v>
      </c>
      <c r="T94" s="187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8" t="s">
        <v>320</v>
      </c>
      <c r="AT94" s="188" t="s">
        <v>230</v>
      </c>
      <c r="AU94" s="188" t="s">
        <v>85</v>
      </c>
      <c r="AY94" s="19" t="s">
        <v>228</v>
      </c>
      <c r="BE94" s="189">
        <f>IF(N94="základní",J94,0)</f>
        <v>0</v>
      </c>
      <c r="BF94" s="189">
        <f>IF(N94="snížená",J94,0)</f>
        <v>0</v>
      </c>
      <c r="BG94" s="189">
        <f>IF(N94="zákl. přenesená",J94,0)</f>
        <v>0</v>
      </c>
      <c r="BH94" s="189">
        <f>IF(N94="sníž. přenesená",J94,0)</f>
        <v>0</v>
      </c>
      <c r="BI94" s="189">
        <f>IF(N94="nulová",J94,0)</f>
        <v>0</v>
      </c>
      <c r="BJ94" s="19" t="s">
        <v>82</v>
      </c>
      <c r="BK94" s="189">
        <f>ROUND(I94*H94,2)</f>
        <v>0</v>
      </c>
      <c r="BL94" s="19" t="s">
        <v>320</v>
      </c>
      <c r="BM94" s="188" t="s">
        <v>2267</v>
      </c>
    </row>
    <row r="95" spans="1:47" s="2" customFormat="1" ht="11.25">
      <c r="A95" s="36"/>
      <c r="B95" s="37"/>
      <c r="C95" s="38"/>
      <c r="D95" s="190" t="s">
        <v>236</v>
      </c>
      <c r="E95" s="38"/>
      <c r="F95" s="191" t="s">
        <v>2268</v>
      </c>
      <c r="G95" s="38"/>
      <c r="H95" s="38"/>
      <c r="I95" s="192"/>
      <c r="J95" s="38"/>
      <c r="K95" s="38"/>
      <c r="L95" s="41"/>
      <c r="M95" s="193"/>
      <c r="N95" s="194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236</v>
      </c>
      <c r="AU95" s="19" t="s">
        <v>85</v>
      </c>
    </row>
    <row r="96" spans="1:65" s="2" customFormat="1" ht="37.9" customHeight="1">
      <c r="A96" s="36"/>
      <c r="B96" s="37"/>
      <c r="C96" s="177" t="s">
        <v>261</v>
      </c>
      <c r="D96" s="177" t="s">
        <v>230</v>
      </c>
      <c r="E96" s="178" t="s">
        <v>2269</v>
      </c>
      <c r="F96" s="179" t="s">
        <v>2270</v>
      </c>
      <c r="G96" s="180" t="s">
        <v>323</v>
      </c>
      <c r="H96" s="181">
        <v>24</v>
      </c>
      <c r="I96" s="182"/>
      <c r="J96" s="183">
        <f>ROUND(I96*H96,2)</f>
        <v>0</v>
      </c>
      <c r="K96" s="179" t="s">
        <v>234</v>
      </c>
      <c r="L96" s="41"/>
      <c r="M96" s="184" t="s">
        <v>28</v>
      </c>
      <c r="N96" s="185" t="s">
        <v>45</v>
      </c>
      <c r="O96" s="66"/>
      <c r="P96" s="186">
        <f>O96*H96</f>
        <v>0</v>
      </c>
      <c r="Q96" s="186">
        <v>0</v>
      </c>
      <c r="R96" s="186">
        <f>Q96*H96</f>
        <v>0</v>
      </c>
      <c r="S96" s="186">
        <v>0</v>
      </c>
      <c r="T96" s="187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8" t="s">
        <v>320</v>
      </c>
      <c r="AT96" s="188" t="s">
        <v>230</v>
      </c>
      <c r="AU96" s="188" t="s">
        <v>85</v>
      </c>
      <c r="AY96" s="19" t="s">
        <v>228</v>
      </c>
      <c r="BE96" s="189">
        <f>IF(N96="základní",J96,0)</f>
        <v>0</v>
      </c>
      <c r="BF96" s="189">
        <f>IF(N96="snížená",J96,0)</f>
        <v>0</v>
      </c>
      <c r="BG96" s="189">
        <f>IF(N96="zákl. přenesená",J96,0)</f>
        <v>0</v>
      </c>
      <c r="BH96" s="189">
        <f>IF(N96="sníž. přenesená",J96,0)</f>
        <v>0</v>
      </c>
      <c r="BI96" s="189">
        <f>IF(N96="nulová",J96,0)</f>
        <v>0</v>
      </c>
      <c r="BJ96" s="19" t="s">
        <v>82</v>
      </c>
      <c r="BK96" s="189">
        <f>ROUND(I96*H96,2)</f>
        <v>0</v>
      </c>
      <c r="BL96" s="19" t="s">
        <v>320</v>
      </c>
      <c r="BM96" s="188" t="s">
        <v>2271</v>
      </c>
    </row>
    <row r="97" spans="1:47" s="2" customFormat="1" ht="11.25">
      <c r="A97" s="36"/>
      <c r="B97" s="37"/>
      <c r="C97" s="38"/>
      <c r="D97" s="190" t="s">
        <v>236</v>
      </c>
      <c r="E97" s="38"/>
      <c r="F97" s="191" t="s">
        <v>2272</v>
      </c>
      <c r="G97" s="38"/>
      <c r="H97" s="38"/>
      <c r="I97" s="192"/>
      <c r="J97" s="38"/>
      <c r="K97" s="38"/>
      <c r="L97" s="41"/>
      <c r="M97" s="193"/>
      <c r="N97" s="194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236</v>
      </c>
      <c r="AU97" s="19" t="s">
        <v>85</v>
      </c>
    </row>
    <row r="98" spans="1:65" s="2" customFormat="1" ht="37.9" customHeight="1">
      <c r="A98" s="36"/>
      <c r="B98" s="37"/>
      <c r="C98" s="177" t="s">
        <v>267</v>
      </c>
      <c r="D98" s="177" t="s">
        <v>230</v>
      </c>
      <c r="E98" s="178" t="s">
        <v>2273</v>
      </c>
      <c r="F98" s="179" t="s">
        <v>2274</v>
      </c>
      <c r="G98" s="180" t="s">
        <v>510</v>
      </c>
      <c r="H98" s="181">
        <v>3</v>
      </c>
      <c r="I98" s="182"/>
      <c r="J98" s="183">
        <f>ROUND(I98*H98,2)</f>
        <v>0</v>
      </c>
      <c r="K98" s="179" t="s">
        <v>234</v>
      </c>
      <c r="L98" s="41"/>
      <c r="M98" s="184" t="s">
        <v>28</v>
      </c>
      <c r="N98" s="185" t="s">
        <v>45</v>
      </c>
      <c r="O98" s="66"/>
      <c r="P98" s="186">
        <f>O98*H98</f>
        <v>0</v>
      </c>
      <c r="Q98" s="186">
        <v>0.0003</v>
      </c>
      <c r="R98" s="186">
        <f>Q98*H98</f>
        <v>0.0009</v>
      </c>
      <c r="S98" s="186">
        <v>0</v>
      </c>
      <c r="T98" s="187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8" t="s">
        <v>320</v>
      </c>
      <c r="AT98" s="188" t="s">
        <v>230</v>
      </c>
      <c r="AU98" s="188" t="s">
        <v>85</v>
      </c>
      <c r="AY98" s="19" t="s">
        <v>228</v>
      </c>
      <c r="BE98" s="189">
        <f>IF(N98="základní",J98,0)</f>
        <v>0</v>
      </c>
      <c r="BF98" s="189">
        <f>IF(N98="snížená",J98,0)</f>
        <v>0</v>
      </c>
      <c r="BG98" s="189">
        <f>IF(N98="zákl. přenesená",J98,0)</f>
        <v>0</v>
      </c>
      <c r="BH98" s="189">
        <f>IF(N98="sníž. přenesená",J98,0)</f>
        <v>0</v>
      </c>
      <c r="BI98" s="189">
        <f>IF(N98="nulová",J98,0)</f>
        <v>0</v>
      </c>
      <c r="BJ98" s="19" t="s">
        <v>82</v>
      </c>
      <c r="BK98" s="189">
        <f>ROUND(I98*H98,2)</f>
        <v>0</v>
      </c>
      <c r="BL98" s="19" t="s">
        <v>320</v>
      </c>
      <c r="BM98" s="188" t="s">
        <v>2275</v>
      </c>
    </row>
    <row r="99" spans="1:47" s="2" customFormat="1" ht="11.25">
      <c r="A99" s="36"/>
      <c r="B99" s="37"/>
      <c r="C99" s="38"/>
      <c r="D99" s="190" t="s">
        <v>236</v>
      </c>
      <c r="E99" s="38"/>
      <c r="F99" s="191" t="s">
        <v>2276</v>
      </c>
      <c r="G99" s="38"/>
      <c r="H99" s="38"/>
      <c r="I99" s="192"/>
      <c r="J99" s="38"/>
      <c r="K99" s="38"/>
      <c r="L99" s="41"/>
      <c r="M99" s="193"/>
      <c r="N99" s="194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236</v>
      </c>
      <c r="AU99" s="19" t="s">
        <v>85</v>
      </c>
    </row>
    <row r="100" spans="1:65" s="2" customFormat="1" ht="44.25" customHeight="1">
      <c r="A100" s="36"/>
      <c r="B100" s="37"/>
      <c r="C100" s="177" t="s">
        <v>272</v>
      </c>
      <c r="D100" s="177" t="s">
        <v>230</v>
      </c>
      <c r="E100" s="178" t="s">
        <v>2277</v>
      </c>
      <c r="F100" s="179" t="s">
        <v>2278</v>
      </c>
      <c r="G100" s="180" t="s">
        <v>264</v>
      </c>
      <c r="H100" s="181">
        <v>0.042</v>
      </c>
      <c r="I100" s="182"/>
      <c r="J100" s="183">
        <f>ROUND(I100*H100,2)</f>
        <v>0</v>
      </c>
      <c r="K100" s="179" t="s">
        <v>234</v>
      </c>
      <c r="L100" s="41"/>
      <c r="M100" s="184" t="s">
        <v>28</v>
      </c>
      <c r="N100" s="185" t="s">
        <v>45</v>
      </c>
      <c r="O100" s="66"/>
      <c r="P100" s="186">
        <f>O100*H100</f>
        <v>0</v>
      </c>
      <c r="Q100" s="186">
        <v>0</v>
      </c>
      <c r="R100" s="186">
        <f>Q100*H100</f>
        <v>0</v>
      </c>
      <c r="S100" s="186">
        <v>0</v>
      </c>
      <c r="T100" s="187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8" t="s">
        <v>320</v>
      </c>
      <c r="AT100" s="188" t="s">
        <v>230</v>
      </c>
      <c r="AU100" s="188" t="s">
        <v>85</v>
      </c>
      <c r="AY100" s="19" t="s">
        <v>228</v>
      </c>
      <c r="BE100" s="189">
        <f>IF(N100="základní",J100,0)</f>
        <v>0</v>
      </c>
      <c r="BF100" s="189">
        <f>IF(N100="snížená",J100,0)</f>
        <v>0</v>
      </c>
      <c r="BG100" s="189">
        <f>IF(N100="zákl. přenesená",J100,0)</f>
        <v>0</v>
      </c>
      <c r="BH100" s="189">
        <f>IF(N100="sníž. přenesená",J100,0)</f>
        <v>0</v>
      </c>
      <c r="BI100" s="189">
        <f>IF(N100="nulová",J100,0)</f>
        <v>0</v>
      </c>
      <c r="BJ100" s="19" t="s">
        <v>82</v>
      </c>
      <c r="BK100" s="189">
        <f>ROUND(I100*H100,2)</f>
        <v>0</v>
      </c>
      <c r="BL100" s="19" t="s">
        <v>320</v>
      </c>
      <c r="BM100" s="188" t="s">
        <v>2279</v>
      </c>
    </row>
    <row r="101" spans="1:47" s="2" customFormat="1" ht="11.25">
      <c r="A101" s="36"/>
      <c r="B101" s="37"/>
      <c r="C101" s="38"/>
      <c r="D101" s="190" t="s">
        <v>236</v>
      </c>
      <c r="E101" s="38"/>
      <c r="F101" s="191" t="s">
        <v>2280</v>
      </c>
      <c r="G101" s="38"/>
      <c r="H101" s="38"/>
      <c r="I101" s="192"/>
      <c r="J101" s="38"/>
      <c r="K101" s="38"/>
      <c r="L101" s="41"/>
      <c r="M101" s="193"/>
      <c r="N101" s="194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236</v>
      </c>
      <c r="AU101" s="19" t="s">
        <v>85</v>
      </c>
    </row>
    <row r="102" spans="1:65" s="2" customFormat="1" ht="49.15" customHeight="1">
      <c r="A102" s="36"/>
      <c r="B102" s="37"/>
      <c r="C102" s="177" t="s">
        <v>280</v>
      </c>
      <c r="D102" s="177" t="s">
        <v>230</v>
      </c>
      <c r="E102" s="178" t="s">
        <v>2281</v>
      </c>
      <c r="F102" s="179" t="s">
        <v>2282</v>
      </c>
      <c r="G102" s="180" t="s">
        <v>264</v>
      </c>
      <c r="H102" s="181">
        <v>0.042</v>
      </c>
      <c r="I102" s="182"/>
      <c r="J102" s="183">
        <f>ROUND(I102*H102,2)</f>
        <v>0</v>
      </c>
      <c r="K102" s="179" t="s">
        <v>234</v>
      </c>
      <c r="L102" s="41"/>
      <c r="M102" s="184" t="s">
        <v>28</v>
      </c>
      <c r="N102" s="185" t="s">
        <v>45</v>
      </c>
      <c r="O102" s="66"/>
      <c r="P102" s="186">
        <f>O102*H102</f>
        <v>0</v>
      </c>
      <c r="Q102" s="186">
        <v>0</v>
      </c>
      <c r="R102" s="186">
        <f>Q102*H102</f>
        <v>0</v>
      </c>
      <c r="S102" s="186">
        <v>0</v>
      </c>
      <c r="T102" s="187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8" t="s">
        <v>320</v>
      </c>
      <c r="AT102" s="188" t="s">
        <v>230</v>
      </c>
      <c r="AU102" s="188" t="s">
        <v>85</v>
      </c>
      <c r="AY102" s="19" t="s">
        <v>228</v>
      </c>
      <c r="BE102" s="189">
        <f>IF(N102="základní",J102,0)</f>
        <v>0</v>
      </c>
      <c r="BF102" s="189">
        <f>IF(N102="snížená",J102,0)</f>
        <v>0</v>
      </c>
      <c r="BG102" s="189">
        <f>IF(N102="zákl. přenesená",J102,0)</f>
        <v>0</v>
      </c>
      <c r="BH102" s="189">
        <f>IF(N102="sníž. přenesená",J102,0)</f>
        <v>0</v>
      </c>
      <c r="BI102" s="189">
        <f>IF(N102="nulová",J102,0)</f>
        <v>0</v>
      </c>
      <c r="BJ102" s="19" t="s">
        <v>82</v>
      </c>
      <c r="BK102" s="189">
        <f>ROUND(I102*H102,2)</f>
        <v>0</v>
      </c>
      <c r="BL102" s="19" t="s">
        <v>320</v>
      </c>
      <c r="BM102" s="188" t="s">
        <v>2283</v>
      </c>
    </row>
    <row r="103" spans="1:47" s="2" customFormat="1" ht="11.25">
      <c r="A103" s="36"/>
      <c r="B103" s="37"/>
      <c r="C103" s="38"/>
      <c r="D103" s="190" t="s">
        <v>236</v>
      </c>
      <c r="E103" s="38"/>
      <c r="F103" s="191" t="s">
        <v>2284</v>
      </c>
      <c r="G103" s="38"/>
      <c r="H103" s="38"/>
      <c r="I103" s="192"/>
      <c r="J103" s="38"/>
      <c r="K103" s="38"/>
      <c r="L103" s="41"/>
      <c r="M103" s="193"/>
      <c r="N103" s="194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236</v>
      </c>
      <c r="AU103" s="19" t="s">
        <v>85</v>
      </c>
    </row>
    <row r="104" spans="2:63" s="12" customFormat="1" ht="22.9" customHeight="1">
      <c r="B104" s="161"/>
      <c r="C104" s="162"/>
      <c r="D104" s="163" t="s">
        <v>73</v>
      </c>
      <c r="E104" s="175" t="s">
        <v>2285</v>
      </c>
      <c r="F104" s="175" t="s">
        <v>2286</v>
      </c>
      <c r="G104" s="162"/>
      <c r="H104" s="162"/>
      <c r="I104" s="165"/>
      <c r="J104" s="176">
        <f>BK104</f>
        <v>0</v>
      </c>
      <c r="K104" s="162"/>
      <c r="L104" s="167"/>
      <c r="M104" s="168"/>
      <c r="N104" s="169"/>
      <c r="O104" s="169"/>
      <c r="P104" s="170">
        <f>SUM(P105:P110)</f>
        <v>0</v>
      </c>
      <c r="Q104" s="169"/>
      <c r="R104" s="170">
        <f>SUM(R105:R110)</f>
        <v>0.00062</v>
      </c>
      <c r="S104" s="169"/>
      <c r="T104" s="171">
        <f>SUM(T105:T110)</f>
        <v>0</v>
      </c>
      <c r="AR104" s="172" t="s">
        <v>85</v>
      </c>
      <c r="AT104" s="173" t="s">
        <v>73</v>
      </c>
      <c r="AU104" s="173" t="s">
        <v>82</v>
      </c>
      <c r="AY104" s="172" t="s">
        <v>228</v>
      </c>
      <c r="BK104" s="174">
        <f>SUM(BK105:BK110)</f>
        <v>0</v>
      </c>
    </row>
    <row r="105" spans="1:65" s="2" customFormat="1" ht="21.75" customHeight="1">
      <c r="A105" s="36"/>
      <c r="B105" s="37"/>
      <c r="C105" s="177" t="s">
        <v>285</v>
      </c>
      <c r="D105" s="177" t="s">
        <v>230</v>
      </c>
      <c r="E105" s="178" t="s">
        <v>2287</v>
      </c>
      <c r="F105" s="179" t="s">
        <v>2288</v>
      </c>
      <c r="G105" s="180" t="s">
        <v>510</v>
      </c>
      <c r="H105" s="181">
        <v>2</v>
      </c>
      <c r="I105" s="182"/>
      <c r="J105" s="183">
        <f>ROUND(I105*H105,2)</f>
        <v>0</v>
      </c>
      <c r="K105" s="179" t="s">
        <v>28</v>
      </c>
      <c r="L105" s="41"/>
      <c r="M105" s="184" t="s">
        <v>28</v>
      </c>
      <c r="N105" s="185" t="s">
        <v>45</v>
      </c>
      <c r="O105" s="66"/>
      <c r="P105" s="186">
        <f>O105*H105</f>
        <v>0</v>
      </c>
      <c r="Q105" s="186">
        <v>9E-05</v>
      </c>
      <c r="R105" s="186">
        <f>Q105*H105</f>
        <v>0.00018</v>
      </c>
      <c r="S105" s="186">
        <v>0</v>
      </c>
      <c r="T105" s="187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8" t="s">
        <v>320</v>
      </c>
      <c r="AT105" s="188" t="s">
        <v>230</v>
      </c>
      <c r="AU105" s="188" t="s">
        <v>85</v>
      </c>
      <c r="AY105" s="19" t="s">
        <v>228</v>
      </c>
      <c r="BE105" s="189">
        <f>IF(N105="základní",J105,0)</f>
        <v>0</v>
      </c>
      <c r="BF105" s="189">
        <f>IF(N105="snížená",J105,0)</f>
        <v>0</v>
      </c>
      <c r="BG105" s="189">
        <f>IF(N105="zákl. přenesená",J105,0)</f>
        <v>0</v>
      </c>
      <c r="BH105" s="189">
        <f>IF(N105="sníž. přenesená",J105,0)</f>
        <v>0</v>
      </c>
      <c r="BI105" s="189">
        <f>IF(N105="nulová",J105,0)</f>
        <v>0</v>
      </c>
      <c r="BJ105" s="19" t="s">
        <v>82</v>
      </c>
      <c r="BK105" s="189">
        <f>ROUND(I105*H105,2)</f>
        <v>0</v>
      </c>
      <c r="BL105" s="19" t="s">
        <v>320</v>
      </c>
      <c r="BM105" s="188" t="s">
        <v>2289</v>
      </c>
    </row>
    <row r="106" spans="1:65" s="2" customFormat="1" ht="21.75" customHeight="1">
      <c r="A106" s="36"/>
      <c r="B106" s="37"/>
      <c r="C106" s="177" t="s">
        <v>290</v>
      </c>
      <c r="D106" s="177" t="s">
        <v>230</v>
      </c>
      <c r="E106" s="178" t="s">
        <v>2290</v>
      </c>
      <c r="F106" s="179" t="s">
        <v>2291</v>
      </c>
      <c r="G106" s="180" t="s">
        <v>510</v>
      </c>
      <c r="H106" s="181">
        <v>2</v>
      </c>
      <c r="I106" s="182"/>
      <c r="J106" s="183">
        <f>ROUND(I106*H106,2)</f>
        <v>0</v>
      </c>
      <c r="K106" s="179" t="s">
        <v>28</v>
      </c>
      <c r="L106" s="41"/>
      <c r="M106" s="184" t="s">
        <v>28</v>
      </c>
      <c r="N106" s="185" t="s">
        <v>45</v>
      </c>
      <c r="O106" s="66"/>
      <c r="P106" s="186">
        <f>O106*H106</f>
        <v>0</v>
      </c>
      <c r="Q106" s="186">
        <v>0.00022</v>
      </c>
      <c r="R106" s="186">
        <f>Q106*H106</f>
        <v>0.00044</v>
      </c>
      <c r="S106" s="186">
        <v>0</v>
      </c>
      <c r="T106" s="187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8" t="s">
        <v>320</v>
      </c>
      <c r="AT106" s="188" t="s">
        <v>230</v>
      </c>
      <c r="AU106" s="188" t="s">
        <v>85</v>
      </c>
      <c r="AY106" s="19" t="s">
        <v>228</v>
      </c>
      <c r="BE106" s="189">
        <f>IF(N106="základní",J106,0)</f>
        <v>0</v>
      </c>
      <c r="BF106" s="189">
        <f>IF(N106="snížená",J106,0)</f>
        <v>0</v>
      </c>
      <c r="BG106" s="189">
        <f>IF(N106="zákl. přenesená",J106,0)</f>
        <v>0</v>
      </c>
      <c r="BH106" s="189">
        <f>IF(N106="sníž. přenesená",J106,0)</f>
        <v>0</v>
      </c>
      <c r="BI106" s="189">
        <f>IF(N106="nulová",J106,0)</f>
        <v>0</v>
      </c>
      <c r="BJ106" s="19" t="s">
        <v>82</v>
      </c>
      <c r="BK106" s="189">
        <f>ROUND(I106*H106,2)</f>
        <v>0</v>
      </c>
      <c r="BL106" s="19" t="s">
        <v>320</v>
      </c>
      <c r="BM106" s="188" t="s">
        <v>2292</v>
      </c>
    </row>
    <row r="107" spans="1:65" s="2" customFormat="1" ht="44.25" customHeight="1">
      <c r="A107" s="36"/>
      <c r="B107" s="37"/>
      <c r="C107" s="177" t="s">
        <v>297</v>
      </c>
      <c r="D107" s="177" t="s">
        <v>230</v>
      </c>
      <c r="E107" s="178" t="s">
        <v>2293</v>
      </c>
      <c r="F107" s="179" t="s">
        <v>2294</v>
      </c>
      <c r="G107" s="180" t="s">
        <v>264</v>
      </c>
      <c r="H107" s="181">
        <v>0.001</v>
      </c>
      <c r="I107" s="182"/>
      <c r="J107" s="183">
        <f>ROUND(I107*H107,2)</f>
        <v>0</v>
      </c>
      <c r="K107" s="179" t="s">
        <v>234</v>
      </c>
      <c r="L107" s="41"/>
      <c r="M107" s="184" t="s">
        <v>28</v>
      </c>
      <c r="N107" s="185" t="s">
        <v>45</v>
      </c>
      <c r="O107" s="66"/>
      <c r="P107" s="186">
        <f>O107*H107</f>
        <v>0</v>
      </c>
      <c r="Q107" s="186">
        <v>0</v>
      </c>
      <c r="R107" s="186">
        <f>Q107*H107</f>
        <v>0</v>
      </c>
      <c r="S107" s="186">
        <v>0</v>
      </c>
      <c r="T107" s="187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8" t="s">
        <v>320</v>
      </c>
      <c r="AT107" s="188" t="s">
        <v>230</v>
      </c>
      <c r="AU107" s="188" t="s">
        <v>85</v>
      </c>
      <c r="AY107" s="19" t="s">
        <v>228</v>
      </c>
      <c r="BE107" s="189">
        <f>IF(N107="základní",J107,0)</f>
        <v>0</v>
      </c>
      <c r="BF107" s="189">
        <f>IF(N107="snížená",J107,0)</f>
        <v>0</v>
      </c>
      <c r="BG107" s="189">
        <f>IF(N107="zákl. přenesená",J107,0)</f>
        <v>0</v>
      </c>
      <c r="BH107" s="189">
        <f>IF(N107="sníž. přenesená",J107,0)</f>
        <v>0</v>
      </c>
      <c r="BI107" s="189">
        <f>IF(N107="nulová",J107,0)</f>
        <v>0</v>
      </c>
      <c r="BJ107" s="19" t="s">
        <v>82</v>
      </c>
      <c r="BK107" s="189">
        <f>ROUND(I107*H107,2)</f>
        <v>0</v>
      </c>
      <c r="BL107" s="19" t="s">
        <v>320</v>
      </c>
      <c r="BM107" s="188" t="s">
        <v>2295</v>
      </c>
    </row>
    <row r="108" spans="1:47" s="2" customFormat="1" ht="11.25">
      <c r="A108" s="36"/>
      <c r="B108" s="37"/>
      <c r="C108" s="38"/>
      <c r="D108" s="190" t="s">
        <v>236</v>
      </c>
      <c r="E108" s="38"/>
      <c r="F108" s="191" t="s">
        <v>2296</v>
      </c>
      <c r="G108" s="38"/>
      <c r="H108" s="38"/>
      <c r="I108" s="192"/>
      <c r="J108" s="38"/>
      <c r="K108" s="38"/>
      <c r="L108" s="41"/>
      <c r="M108" s="193"/>
      <c r="N108" s="194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236</v>
      </c>
      <c r="AU108" s="19" t="s">
        <v>85</v>
      </c>
    </row>
    <row r="109" spans="1:65" s="2" customFormat="1" ht="49.15" customHeight="1">
      <c r="A109" s="36"/>
      <c r="B109" s="37"/>
      <c r="C109" s="177" t="s">
        <v>303</v>
      </c>
      <c r="D109" s="177" t="s">
        <v>230</v>
      </c>
      <c r="E109" s="178" t="s">
        <v>2297</v>
      </c>
      <c r="F109" s="179" t="s">
        <v>2298</v>
      </c>
      <c r="G109" s="180" t="s">
        <v>264</v>
      </c>
      <c r="H109" s="181">
        <v>0.001</v>
      </c>
      <c r="I109" s="182"/>
      <c r="J109" s="183">
        <f>ROUND(I109*H109,2)</f>
        <v>0</v>
      </c>
      <c r="K109" s="179" t="s">
        <v>234</v>
      </c>
      <c r="L109" s="41"/>
      <c r="M109" s="184" t="s">
        <v>28</v>
      </c>
      <c r="N109" s="185" t="s">
        <v>45</v>
      </c>
      <c r="O109" s="66"/>
      <c r="P109" s="186">
        <f>O109*H109</f>
        <v>0</v>
      </c>
      <c r="Q109" s="186">
        <v>0</v>
      </c>
      <c r="R109" s="186">
        <f>Q109*H109</f>
        <v>0</v>
      </c>
      <c r="S109" s="186">
        <v>0</v>
      </c>
      <c r="T109" s="187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8" t="s">
        <v>320</v>
      </c>
      <c r="AT109" s="188" t="s">
        <v>230</v>
      </c>
      <c r="AU109" s="188" t="s">
        <v>85</v>
      </c>
      <c r="AY109" s="19" t="s">
        <v>228</v>
      </c>
      <c r="BE109" s="189">
        <f>IF(N109="základní",J109,0)</f>
        <v>0</v>
      </c>
      <c r="BF109" s="189">
        <f>IF(N109="snížená",J109,0)</f>
        <v>0</v>
      </c>
      <c r="BG109" s="189">
        <f>IF(N109="zákl. přenesená",J109,0)</f>
        <v>0</v>
      </c>
      <c r="BH109" s="189">
        <f>IF(N109="sníž. přenesená",J109,0)</f>
        <v>0</v>
      </c>
      <c r="BI109" s="189">
        <f>IF(N109="nulová",J109,0)</f>
        <v>0</v>
      </c>
      <c r="BJ109" s="19" t="s">
        <v>82</v>
      </c>
      <c r="BK109" s="189">
        <f>ROUND(I109*H109,2)</f>
        <v>0</v>
      </c>
      <c r="BL109" s="19" t="s">
        <v>320</v>
      </c>
      <c r="BM109" s="188" t="s">
        <v>2299</v>
      </c>
    </row>
    <row r="110" spans="1:47" s="2" customFormat="1" ht="11.25">
      <c r="A110" s="36"/>
      <c r="B110" s="37"/>
      <c r="C110" s="38"/>
      <c r="D110" s="190" t="s">
        <v>236</v>
      </c>
      <c r="E110" s="38"/>
      <c r="F110" s="191" t="s">
        <v>2300</v>
      </c>
      <c r="G110" s="38"/>
      <c r="H110" s="38"/>
      <c r="I110" s="192"/>
      <c r="J110" s="38"/>
      <c r="K110" s="38"/>
      <c r="L110" s="41"/>
      <c r="M110" s="193"/>
      <c r="N110" s="194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236</v>
      </c>
      <c r="AU110" s="19" t="s">
        <v>85</v>
      </c>
    </row>
    <row r="111" spans="2:63" s="12" customFormat="1" ht="22.9" customHeight="1">
      <c r="B111" s="161"/>
      <c r="C111" s="162"/>
      <c r="D111" s="163" t="s">
        <v>73</v>
      </c>
      <c r="E111" s="175" t="s">
        <v>2301</v>
      </c>
      <c r="F111" s="175" t="s">
        <v>2302</v>
      </c>
      <c r="G111" s="162"/>
      <c r="H111" s="162"/>
      <c r="I111" s="165"/>
      <c r="J111" s="176">
        <f>BK111</f>
        <v>0</v>
      </c>
      <c r="K111" s="162"/>
      <c r="L111" s="167"/>
      <c r="M111" s="168"/>
      <c r="N111" s="169"/>
      <c r="O111" s="169"/>
      <c r="P111" s="170">
        <f>SUM(P112:P133)</f>
        <v>0</v>
      </c>
      <c r="Q111" s="169"/>
      <c r="R111" s="170">
        <f>SUM(R112:R133)</f>
        <v>0.025601699999999998</v>
      </c>
      <c r="S111" s="169"/>
      <c r="T111" s="171">
        <f>SUM(T112:T133)</f>
        <v>0.42911400000000005</v>
      </c>
      <c r="AR111" s="172" t="s">
        <v>85</v>
      </c>
      <c r="AT111" s="173" t="s">
        <v>73</v>
      </c>
      <c r="AU111" s="173" t="s">
        <v>82</v>
      </c>
      <c r="AY111" s="172" t="s">
        <v>228</v>
      </c>
      <c r="BK111" s="174">
        <f>SUM(BK112:BK133)</f>
        <v>0</v>
      </c>
    </row>
    <row r="112" spans="1:65" s="2" customFormat="1" ht="37.9" customHeight="1">
      <c r="A112" s="36"/>
      <c r="B112" s="37"/>
      <c r="C112" s="177" t="s">
        <v>308</v>
      </c>
      <c r="D112" s="177" t="s">
        <v>230</v>
      </c>
      <c r="E112" s="178" t="s">
        <v>2303</v>
      </c>
      <c r="F112" s="179" t="s">
        <v>2304</v>
      </c>
      <c r="G112" s="180" t="s">
        <v>275</v>
      </c>
      <c r="H112" s="181">
        <v>18.3</v>
      </c>
      <c r="I112" s="182"/>
      <c r="J112" s="183">
        <f>ROUND(I112*H112,2)</f>
        <v>0</v>
      </c>
      <c r="K112" s="179" t="s">
        <v>234</v>
      </c>
      <c r="L112" s="41"/>
      <c r="M112" s="184" t="s">
        <v>28</v>
      </c>
      <c r="N112" s="185" t="s">
        <v>45</v>
      </c>
      <c r="O112" s="66"/>
      <c r="P112" s="186">
        <f>O112*H112</f>
        <v>0</v>
      </c>
      <c r="Q112" s="186">
        <v>0</v>
      </c>
      <c r="R112" s="186">
        <f>Q112*H112</f>
        <v>0</v>
      </c>
      <c r="S112" s="186">
        <v>0</v>
      </c>
      <c r="T112" s="187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8" t="s">
        <v>320</v>
      </c>
      <c r="AT112" s="188" t="s">
        <v>230</v>
      </c>
      <c r="AU112" s="188" t="s">
        <v>85</v>
      </c>
      <c r="AY112" s="19" t="s">
        <v>228</v>
      </c>
      <c r="BE112" s="189">
        <f>IF(N112="základní",J112,0)</f>
        <v>0</v>
      </c>
      <c r="BF112" s="189">
        <f>IF(N112="snížená",J112,0)</f>
        <v>0</v>
      </c>
      <c r="BG112" s="189">
        <f>IF(N112="zákl. přenesená",J112,0)</f>
        <v>0</v>
      </c>
      <c r="BH112" s="189">
        <f>IF(N112="sníž. přenesená",J112,0)</f>
        <v>0</v>
      </c>
      <c r="BI112" s="189">
        <f>IF(N112="nulová",J112,0)</f>
        <v>0</v>
      </c>
      <c r="BJ112" s="19" t="s">
        <v>82</v>
      </c>
      <c r="BK112" s="189">
        <f>ROUND(I112*H112,2)</f>
        <v>0</v>
      </c>
      <c r="BL112" s="19" t="s">
        <v>320</v>
      </c>
      <c r="BM112" s="188" t="s">
        <v>2305</v>
      </c>
    </row>
    <row r="113" spans="1:47" s="2" customFormat="1" ht="11.25">
      <c r="A113" s="36"/>
      <c r="B113" s="37"/>
      <c r="C113" s="38"/>
      <c r="D113" s="190" t="s">
        <v>236</v>
      </c>
      <c r="E113" s="38"/>
      <c r="F113" s="191" t="s">
        <v>2306</v>
      </c>
      <c r="G113" s="38"/>
      <c r="H113" s="38"/>
      <c r="I113" s="192"/>
      <c r="J113" s="38"/>
      <c r="K113" s="38"/>
      <c r="L113" s="41"/>
      <c r="M113" s="193"/>
      <c r="N113" s="194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236</v>
      </c>
      <c r="AU113" s="19" t="s">
        <v>85</v>
      </c>
    </row>
    <row r="114" spans="2:51" s="14" customFormat="1" ht="11.25">
      <c r="B114" s="206"/>
      <c r="C114" s="207"/>
      <c r="D114" s="197" t="s">
        <v>238</v>
      </c>
      <c r="E114" s="208" t="s">
        <v>28</v>
      </c>
      <c r="F114" s="209" t="s">
        <v>2307</v>
      </c>
      <c r="G114" s="207"/>
      <c r="H114" s="210">
        <v>18.3</v>
      </c>
      <c r="I114" s="211"/>
      <c r="J114" s="207"/>
      <c r="K114" s="207"/>
      <c r="L114" s="212"/>
      <c r="M114" s="213"/>
      <c r="N114" s="214"/>
      <c r="O114" s="214"/>
      <c r="P114" s="214"/>
      <c r="Q114" s="214"/>
      <c r="R114" s="214"/>
      <c r="S114" s="214"/>
      <c r="T114" s="215"/>
      <c r="AT114" s="216" t="s">
        <v>238</v>
      </c>
      <c r="AU114" s="216" t="s">
        <v>85</v>
      </c>
      <c r="AV114" s="14" t="s">
        <v>85</v>
      </c>
      <c r="AW114" s="14" t="s">
        <v>35</v>
      </c>
      <c r="AX114" s="14" t="s">
        <v>82</v>
      </c>
      <c r="AY114" s="216" t="s">
        <v>228</v>
      </c>
    </row>
    <row r="115" spans="1:65" s="2" customFormat="1" ht="16.5" customHeight="1">
      <c r="A115" s="36"/>
      <c r="B115" s="37"/>
      <c r="C115" s="177" t="s">
        <v>8</v>
      </c>
      <c r="D115" s="177" t="s">
        <v>230</v>
      </c>
      <c r="E115" s="178" t="s">
        <v>2308</v>
      </c>
      <c r="F115" s="179" t="s">
        <v>2309</v>
      </c>
      <c r="G115" s="180" t="s">
        <v>275</v>
      </c>
      <c r="H115" s="181">
        <v>18.03</v>
      </c>
      <c r="I115" s="182"/>
      <c r="J115" s="183">
        <f>ROUND(I115*H115,2)</f>
        <v>0</v>
      </c>
      <c r="K115" s="179" t="s">
        <v>234</v>
      </c>
      <c r="L115" s="41"/>
      <c r="M115" s="184" t="s">
        <v>28</v>
      </c>
      <c r="N115" s="185" t="s">
        <v>45</v>
      </c>
      <c r="O115" s="66"/>
      <c r="P115" s="186">
        <f>O115*H115</f>
        <v>0</v>
      </c>
      <c r="Q115" s="186">
        <v>0.00139</v>
      </c>
      <c r="R115" s="186">
        <f>Q115*H115</f>
        <v>0.0250617</v>
      </c>
      <c r="S115" s="186">
        <v>0</v>
      </c>
      <c r="T115" s="187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8" t="s">
        <v>320</v>
      </c>
      <c r="AT115" s="188" t="s">
        <v>230</v>
      </c>
      <c r="AU115" s="188" t="s">
        <v>85</v>
      </c>
      <c r="AY115" s="19" t="s">
        <v>228</v>
      </c>
      <c r="BE115" s="189">
        <f>IF(N115="základní",J115,0)</f>
        <v>0</v>
      </c>
      <c r="BF115" s="189">
        <f>IF(N115="snížená",J115,0)</f>
        <v>0</v>
      </c>
      <c r="BG115" s="189">
        <f>IF(N115="zákl. přenesená",J115,0)</f>
        <v>0</v>
      </c>
      <c r="BH115" s="189">
        <f>IF(N115="sníž. přenesená",J115,0)</f>
        <v>0</v>
      </c>
      <c r="BI115" s="189">
        <f>IF(N115="nulová",J115,0)</f>
        <v>0</v>
      </c>
      <c r="BJ115" s="19" t="s">
        <v>82</v>
      </c>
      <c r="BK115" s="189">
        <f>ROUND(I115*H115,2)</f>
        <v>0</v>
      </c>
      <c r="BL115" s="19" t="s">
        <v>320</v>
      </c>
      <c r="BM115" s="188" t="s">
        <v>2310</v>
      </c>
    </row>
    <row r="116" spans="1:47" s="2" customFormat="1" ht="11.25">
      <c r="A116" s="36"/>
      <c r="B116" s="37"/>
      <c r="C116" s="38"/>
      <c r="D116" s="190" t="s">
        <v>236</v>
      </c>
      <c r="E116" s="38"/>
      <c r="F116" s="191" t="s">
        <v>2311</v>
      </c>
      <c r="G116" s="38"/>
      <c r="H116" s="38"/>
      <c r="I116" s="192"/>
      <c r="J116" s="38"/>
      <c r="K116" s="38"/>
      <c r="L116" s="41"/>
      <c r="M116" s="193"/>
      <c r="N116" s="194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236</v>
      </c>
      <c r="AU116" s="19" t="s">
        <v>85</v>
      </c>
    </row>
    <row r="117" spans="1:65" s="2" customFormat="1" ht="44.25" customHeight="1">
      <c r="A117" s="36"/>
      <c r="B117" s="37"/>
      <c r="C117" s="177" t="s">
        <v>320</v>
      </c>
      <c r="D117" s="177" t="s">
        <v>230</v>
      </c>
      <c r="E117" s="178" t="s">
        <v>2312</v>
      </c>
      <c r="F117" s="179" t="s">
        <v>2313</v>
      </c>
      <c r="G117" s="180" t="s">
        <v>275</v>
      </c>
      <c r="H117" s="181">
        <v>18.03</v>
      </c>
      <c r="I117" s="182"/>
      <c r="J117" s="183">
        <f>ROUND(I117*H117,2)</f>
        <v>0</v>
      </c>
      <c r="K117" s="179" t="s">
        <v>28</v>
      </c>
      <c r="L117" s="41"/>
      <c r="M117" s="184" t="s">
        <v>28</v>
      </c>
      <c r="N117" s="185" t="s">
        <v>45</v>
      </c>
      <c r="O117" s="66"/>
      <c r="P117" s="186">
        <f>O117*H117</f>
        <v>0</v>
      </c>
      <c r="Q117" s="186">
        <v>0</v>
      </c>
      <c r="R117" s="186">
        <f>Q117*H117</f>
        <v>0</v>
      </c>
      <c r="S117" s="186">
        <v>0.0238</v>
      </c>
      <c r="T117" s="187">
        <f>S117*H117</f>
        <v>0.42911400000000005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8" t="s">
        <v>320</v>
      </c>
      <c r="AT117" s="188" t="s">
        <v>230</v>
      </c>
      <c r="AU117" s="188" t="s">
        <v>85</v>
      </c>
      <c r="AY117" s="19" t="s">
        <v>228</v>
      </c>
      <c r="BE117" s="189">
        <f>IF(N117="základní",J117,0)</f>
        <v>0</v>
      </c>
      <c r="BF117" s="189">
        <f>IF(N117="snížená",J117,0)</f>
        <v>0</v>
      </c>
      <c r="BG117" s="189">
        <f>IF(N117="zákl. přenesená",J117,0)</f>
        <v>0</v>
      </c>
      <c r="BH117" s="189">
        <f>IF(N117="sníž. přenesená",J117,0)</f>
        <v>0</v>
      </c>
      <c r="BI117" s="189">
        <f>IF(N117="nulová",J117,0)</f>
        <v>0</v>
      </c>
      <c r="BJ117" s="19" t="s">
        <v>82</v>
      </c>
      <c r="BK117" s="189">
        <f>ROUND(I117*H117,2)</f>
        <v>0</v>
      </c>
      <c r="BL117" s="19" t="s">
        <v>320</v>
      </c>
      <c r="BM117" s="188" t="s">
        <v>2314</v>
      </c>
    </row>
    <row r="118" spans="1:65" s="2" customFormat="1" ht="24.2" customHeight="1">
      <c r="A118" s="36"/>
      <c r="B118" s="37"/>
      <c r="C118" s="177" t="s">
        <v>327</v>
      </c>
      <c r="D118" s="177" t="s">
        <v>230</v>
      </c>
      <c r="E118" s="178" t="s">
        <v>2315</v>
      </c>
      <c r="F118" s="179" t="s">
        <v>2316</v>
      </c>
      <c r="G118" s="180" t="s">
        <v>510</v>
      </c>
      <c r="H118" s="181">
        <v>2</v>
      </c>
      <c r="I118" s="182"/>
      <c r="J118" s="183">
        <f>ROUND(I118*H118,2)</f>
        <v>0</v>
      </c>
      <c r="K118" s="179" t="s">
        <v>234</v>
      </c>
      <c r="L118" s="41"/>
      <c r="M118" s="184" t="s">
        <v>28</v>
      </c>
      <c r="N118" s="185" t="s">
        <v>45</v>
      </c>
      <c r="O118" s="66"/>
      <c r="P118" s="186">
        <f>O118*H118</f>
        <v>0</v>
      </c>
      <c r="Q118" s="186">
        <v>0.00027</v>
      </c>
      <c r="R118" s="186">
        <f>Q118*H118</f>
        <v>0.00054</v>
      </c>
      <c r="S118" s="186">
        <v>0</v>
      </c>
      <c r="T118" s="187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8" t="s">
        <v>320</v>
      </c>
      <c r="AT118" s="188" t="s">
        <v>230</v>
      </c>
      <c r="AU118" s="188" t="s">
        <v>85</v>
      </c>
      <c r="AY118" s="19" t="s">
        <v>228</v>
      </c>
      <c r="BE118" s="189">
        <f>IF(N118="základní",J118,0)</f>
        <v>0</v>
      </c>
      <c r="BF118" s="189">
        <f>IF(N118="snížená",J118,0)</f>
        <v>0</v>
      </c>
      <c r="BG118" s="189">
        <f>IF(N118="zákl. přenesená",J118,0)</f>
        <v>0</v>
      </c>
      <c r="BH118" s="189">
        <f>IF(N118="sníž. přenesená",J118,0)</f>
        <v>0</v>
      </c>
      <c r="BI118" s="189">
        <f>IF(N118="nulová",J118,0)</f>
        <v>0</v>
      </c>
      <c r="BJ118" s="19" t="s">
        <v>82</v>
      </c>
      <c r="BK118" s="189">
        <f>ROUND(I118*H118,2)</f>
        <v>0</v>
      </c>
      <c r="BL118" s="19" t="s">
        <v>320</v>
      </c>
      <c r="BM118" s="188" t="s">
        <v>2317</v>
      </c>
    </row>
    <row r="119" spans="1:47" s="2" customFormat="1" ht="11.25">
      <c r="A119" s="36"/>
      <c r="B119" s="37"/>
      <c r="C119" s="38"/>
      <c r="D119" s="190" t="s">
        <v>236</v>
      </c>
      <c r="E119" s="38"/>
      <c r="F119" s="191" t="s">
        <v>2318</v>
      </c>
      <c r="G119" s="38"/>
      <c r="H119" s="38"/>
      <c r="I119" s="192"/>
      <c r="J119" s="38"/>
      <c r="K119" s="38"/>
      <c r="L119" s="41"/>
      <c r="M119" s="193"/>
      <c r="N119" s="194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236</v>
      </c>
      <c r="AU119" s="19" t="s">
        <v>85</v>
      </c>
    </row>
    <row r="120" spans="1:65" s="2" customFormat="1" ht="24.2" customHeight="1">
      <c r="A120" s="36"/>
      <c r="B120" s="37"/>
      <c r="C120" s="177" t="s">
        <v>334</v>
      </c>
      <c r="D120" s="177" t="s">
        <v>230</v>
      </c>
      <c r="E120" s="178" t="s">
        <v>2319</v>
      </c>
      <c r="F120" s="179" t="s">
        <v>2320</v>
      </c>
      <c r="G120" s="180" t="s">
        <v>275</v>
      </c>
      <c r="H120" s="181">
        <v>12.75</v>
      </c>
      <c r="I120" s="182"/>
      <c r="J120" s="183">
        <f>ROUND(I120*H120,2)</f>
        <v>0</v>
      </c>
      <c r="K120" s="179" t="s">
        <v>234</v>
      </c>
      <c r="L120" s="41"/>
      <c r="M120" s="184" t="s">
        <v>28</v>
      </c>
      <c r="N120" s="185" t="s">
        <v>45</v>
      </c>
      <c r="O120" s="66"/>
      <c r="P120" s="186">
        <f>O120*H120</f>
        <v>0</v>
      </c>
      <c r="Q120" s="186">
        <v>0</v>
      </c>
      <c r="R120" s="186">
        <f>Q120*H120</f>
        <v>0</v>
      </c>
      <c r="S120" s="186">
        <v>0</v>
      </c>
      <c r="T120" s="187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8" t="s">
        <v>320</v>
      </c>
      <c r="AT120" s="188" t="s">
        <v>230</v>
      </c>
      <c r="AU120" s="188" t="s">
        <v>85</v>
      </c>
      <c r="AY120" s="19" t="s">
        <v>228</v>
      </c>
      <c r="BE120" s="189">
        <f>IF(N120="základní",J120,0)</f>
        <v>0</v>
      </c>
      <c r="BF120" s="189">
        <f>IF(N120="snížená",J120,0)</f>
        <v>0</v>
      </c>
      <c r="BG120" s="189">
        <f>IF(N120="zákl. přenesená",J120,0)</f>
        <v>0</v>
      </c>
      <c r="BH120" s="189">
        <f>IF(N120="sníž. přenesená",J120,0)</f>
        <v>0</v>
      </c>
      <c r="BI120" s="189">
        <f>IF(N120="nulová",J120,0)</f>
        <v>0</v>
      </c>
      <c r="BJ120" s="19" t="s">
        <v>82</v>
      </c>
      <c r="BK120" s="189">
        <f>ROUND(I120*H120,2)</f>
        <v>0</v>
      </c>
      <c r="BL120" s="19" t="s">
        <v>320</v>
      </c>
      <c r="BM120" s="188" t="s">
        <v>2321</v>
      </c>
    </row>
    <row r="121" spans="1:47" s="2" customFormat="1" ht="11.25">
      <c r="A121" s="36"/>
      <c r="B121" s="37"/>
      <c r="C121" s="38"/>
      <c r="D121" s="190" t="s">
        <v>236</v>
      </c>
      <c r="E121" s="38"/>
      <c r="F121" s="191" t="s">
        <v>2322</v>
      </c>
      <c r="G121" s="38"/>
      <c r="H121" s="38"/>
      <c r="I121" s="192"/>
      <c r="J121" s="38"/>
      <c r="K121" s="38"/>
      <c r="L121" s="41"/>
      <c r="M121" s="193"/>
      <c r="N121" s="194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236</v>
      </c>
      <c r="AU121" s="19" t="s">
        <v>85</v>
      </c>
    </row>
    <row r="122" spans="1:65" s="2" customFormat="1" ht="24.2" customHeight="1">
      <c r="A122" s="36"/>
      <c r="B122" s="37"/>
      <c r="C122" s="177" t="s">
        <v>340</v>
      </c>
      <c r="D122" s="177" t="s">
        <v>230</v>
      </c>
      <c r="E122" s="178" t="s">
        <v>2323</v>
      </c>
      <c r="F122" s="179" t="s">
        <v>2324</v>
      </c>
      <c r="G122" s="180" t="s">
        <v>275</v>
      </c>
      <c r="H122" s="181">
        <v>18.3</v>
      </c>
      <c r="I122" s="182"/>
      <c r="J122" s="183">
        <f>ROUND(I122*H122,2)</f>
        <v>0</v>
      </c>
      <c r="K122" s="179" t="s">
        <v>234</v>
      </c>
      <c r="L122" s="41"/>
      <c r="M122" s="184" t="s">
        <v>28</v>
      </c>
      <c r="N122" s="185" t="s">
        <v>45</v>
      </c>
      <c r="O122" s="66"/>
      <c r="P122" s="186">
        <f>O122*H122</f>
        <v>0</v>
      </c>
      <c r="Q122" s="186">
        <v>0</v>
      </c>
      <c r="R122" s="186">
        <f>Q122*H122</f>
        <v>0</v>
      </c>
      <c r="S122" s="186">
        <v>0</v>
      </c>
      <c r="T122" s="187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8" t="s">
        <v>320</v>
      </c>
      <c r="AT122" s="188" t="s">
        <v>230</v>
      </c>
      <c r="AU122" s="188" t="s">
        <v>85</v>
      </c>
      <c r="AY122" s="19" t="s">
        <v>228</v>
      </c>
      <c r="BE122" s="189">
        <f>IF(N122="základní",J122,0)</f>
        <v>0</v>
      </c>
      <c r="BF122" s="189">
        <f>IF(N122="snížená",J122,0)</f>
        <v>0</v>
      </c>
      <c r="BG122" s="189">
        <f>IF(N122="zákl. přenesená",J122,0)</f>
        <v>0</v>
      </c>
      <c r="BH122" s="189">
        <f>IF(N122="sníž. přenesená",J122,0)</f>
        <v>0</v>
      </c>
      <c r="BI122" s="189">
        <f>IF(N122="nulová",J122,0)</f>
        <v>0</v>
      </c>
      <c r="BJ122" s="19" t="s">
        <v>82</v>
      </c>
      <c r="BK122" s="189">
        <f>ROUND(I122*H122,2)</f>
        <v>0</v>
      </c>
      <c r="BL122" s="19" t="s">
        <v>320</v>
      </c>
      <c r="BM122" s="188" t="s">
        <v>2325</v>
      </c>
    </row>
    <row r="123" spans="1:47" s="2" customFormat="1" ht="11.25">
      <c r="A123" s="36"/>
      <c r="B123" s="37"/>
      <c r="C123" s="38"/>
      <c r="D123" s="190" t="s">
        <v>236</v>
      </c>
      <c r="E123" s="38"/>
      <c r="F123" s="191" t="s">
        <v>2326</v>
      </c>
      <c r="G123" s="38"/>
      <c r="H123" s="38"/>
      <c r="I123" s="192"/>
      <c r="J123" s="38"/>
      <c r="K123" s="38"/>
      <c r="L123" s="41"/>
      <c r="M123" s="193"/>
      <c r="N123" s="194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236</v>
      </c>
      <c r="AU123" s="19" t="s">
        <v>85</v>
      </c>
    </row>
    <row r="124" spans="1:65" s="2" customFormat="1" ht="37.9" customHeight="1">
      <c r="A124" s="36"/>
      <c r="B124" s="37"/>
      <c r="C124" s="177" t="s">
        <v>347</v>
      </c>
      <c r="D124" s="177" t="s">
        <v>230</v>
      </c>
      <c r="E124" s="178" t="s">
        <v>2327</v>
      </c>
      <c r="F124" s="179" t="s">
        <v>2328</v>
      </c>
      <c r="G124" s="180" t="s">
        <v>275</v>
      </c>
      <c r="H124" s="181">
        <v>100</v>
      </c>
      <c r="I124" s="182"/>
      <c r="J124" s="183">
        <f>ROUND(I124*H124,2)</f>
        <v>0</v>
      </c>
      <c r="K124" s="179" t="s">
        <v>234</v>
      </c>
      <c r="L124" s="41"/>
      <c r="M124" s="184" t="s">
        <v>28</v>
      </c>
      <c r="N124" s="185" t="s">
        <v>45</v>
      </c>
      <c r="O124" s="66"/>
      <c r="P124" s="186">
        <f>O124*H124</f>
        <v>0</v>
      </c>
      <c r="Q124" s="186">
        <v>0</v>
      </c>
      <c r="R124" s="186">
        <f>Q124*H124</f>
        <v>0</v>
      </c>
      <c r="S124" s="186">
        <v>0</v>
      </c>
      <c r="T124" s="187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8" t="s">
        <v>320</v>
      </c>
      <c r="AT124" s="188" t="s">
        <v>230</v>
      </c>
      <c r="AU124" s="188" t="s">
        <v>85</v>
      </c>
      <c r="AY124" s="19" t="s">
        <v>228</v>
      </c>
      <c r="BE124" s="189">
        <f>IF(N124="základní",J124,0)</f>
        <v>0</v>
      </c>
      <c r="BF124" s="189">
        <f>IF(N124="snížená",J124,0)</f>
        <v>0</v>
      </c>
      <c r="BG124" s="189">
        <f>IF(N124="zákl. přenesená",J124,0)</f>
        <v>0</v>
      </c>
      <c r="BH124" s="189">
        <f>IF(N124="sníž. přenesená",J124,0)</f>
        <v>0</v>
      </c>
      <c r="BI124" s="189">
        <f>IF(N124="nulová",J124,0)</f>
        <v>0</v>
      </c>
      <c r="BJ124" s="19" t="s">
        <v>82</v>
      </c>
      <c r="BK124" s="189">
        <f>ROUND(I124*H124,2)</f>
        <v>0</v>
      </c>
      <c r="BL124" s="19" t="s">
        <v>320</v>
      </c>
      <c r="BM124" s="188" t="s">
        <v>2329</v>
      </c>
    </row>
    <row r="125" spans="1:47" s="2" customFormat="1" ht="11.25">
      <c r="A125" s="36"/>
      <c r="B125" s="37"/>
      <c r="C125" s="38"/>
      <c r="D125" s="190" t="s">
        <v>236</v>
      </c>
      <c r="E125" s="38"/>
      <c r="F125" s="191" t="s">
        <v>2330</v>
      </c>
      <c r="G125" s="38"/>
      <c r="H125" s="38"/>
      <c r="I125" s="192"/>
      <c r="J125" s="38"/>
      <c r="K125" s="38"/>
      <c r="L125" s="41"/>
      <c r="M125" s="193"/>
      <c r="N125" s="194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236</v>
      </c>
      <c r="AU125" s="19" t="s">
        <v>85</v>
      </c>
    </row>
    <row r="126" spans="1:65" s="2" customFormat="1" ht="24.2" customHeight="1">
      <c r="A126" s="36"/>
      <c r="B126" s="37"/>
      <c r="C126" s="177" t="s">
        <v>7</v>
      </c>
      <c r="D126" s="177" t="s">
        <v>230</v>
      </c>
      <c r="E126" s="178" t="s">
        <v>2331</v>
      </c>
      <c r="F126" s="179" t="s">
        <v>2332</v>
      </c>
      <c r="G126" s="180" t="s">
        <v>275</v>
      </c>
      <c r="H126" s="181">
        <v>100</v>
      </c>
      <c r="I126" s="182"/>
      <c r="J126" s="183">
        <f>ROUND(I126*H126,2)</f>
        <v>0</v>
      </c>
      <c r="K126" s="179" t="s">
        <v>234</v>
      </c>
      <c r="L126" s="41"/>
      <c r="M126" s="184" t="s">
        <v>28</v>
      </c>
      <c r="N126" s="185" t="s">
        <v>45</v>
      </c>
      <c r="O126" s="66"/>
      <c r="P126" s="186">
        <f>O126*H126</f>
        <v>0</v>
      </c>
      <c r="Q126" s="186">
        <v>0</v>
      </c>
      <c r="R126" s="186">
        <f>Q126*H126</f>
        <v>0</v>
      </c>
      <c r="S126" s="186">
        <v>0</v>
      </c>
      <c r="T126" s="187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8" t="s">
        <v>320</v>
      </c>
      <c r="AT126" s="188" t="s">
        <v>230</v>
      </c>
      <c r="AU126" s="188" t="s">
        <v>85</v>
      </c>
      <c r="AY126" s="19" t="s">
        <v>228</v>
      </c>
      <c r="BE126" s="189">
        <f>IF(N126="základní",J126,0)</f>
        <v>0</v>
      </c>
      <c r="BF126" s="189">
        <f>IF(N126="snížená",J126,0)</f>
        <v>0</v>
      </c>
      <c r="BG126" s="189">
        <f>IF(N126="zákl. přenesená",J126,0)</f>
        <v>0</v>
      </c>
      <c r="BH126" s="189">
        <f>IF(N126="sníž. přenesená",J126,0)</f>
        <v>0</v>
      </c>
      <c r="BI126" s="189">
        <f>IF(N126="nulová",J126,0)</f>
        <v>0</v>
      </c>
      <c r="BJ126" s="19" t="s">
        <v>82</v>
      </c>
      <c r="BK126" s="189">
        <f>ROUND(I126*H126,2)</f>
        <v>0</v>
      </c>
      <c r="BL126" s="19" t="s">
        <v>320</v>
      </c>
      <c r="BM126" s="188" t="s">
        <v>2333</v>
      </c>
    </row>
    <row r="127" spans="1:47" s="2" customFormat="1" ht="11.25">
      <c r="A127" s="36"/>
      <c r="B127" s="37"/>
      <c r="C127" s="38"/>
      <c r="D127" s="190" t="s">
        <v>236</v>
      </c>
      <c r="E127" s="38"/>
      <c r="F127" s="191" t="s">
        <v>2334</v>
      </c>
      <c r="G127" s="38"/>
      <c r="H127" s="38"/>
      <c r="I127" s="192"/>
      <c r="J127" s="38"/>
      <c r="K127" s="38"/>
      <c r="L127" s="41"/>
      <c r="M127" s="193"/>
      <c r="N127" s="194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236</v>
      </c>
      <c r="AU127" s="19" t="s">
        <v>85</v>
      </c>
    </row>
    <row r="128" spans="1:65" s="2" customFormat="1" ht="37.9" customHeight="1">
      <c r="A128" s="36"/>
      <c r="B128" s="37"/>
      <c r="C128" s="177" t="s">
        <v>358</v>
      </c>
      <c r="D128" s="177" t="s">
        <v>230</v>
      </c>
      <c r="E128" s="178" t="s">
        <v>2335</v>
      </c>
      <c r="F128" s="179" t="s">
        <v>2336</v>
      </c>
      <c r="G128" s="180" t="s">
        <v>264</v>
      </c>
      <c r="H128" s="181">
        <v>0.5</v>
      </c>
      <c r="I128" s="182"/>
      <c r="J128" s="183">
        <f>ROUND(I128*H128,2)</f>
        <v>0</v>
      </c>
      <c r="K128" s="179" t="s">
        <v>234</v>
      </c>
      <c r="L128" s="41"/>
      <c r="M128" s="184" t="s">
        <v>28</v>
      </c>
      <c r="N128" s="185" t="s">
        <v>45</v>
      </c>
      <c r="O128" s="66"/>
      <c r="P128" s="186">
        <f>O128*H128</f>
        <v>0</v>
      </c>
      <c r="Q128" s="186">
        <v>0</v>
      </c>
      <c r="R128" s="186">
        <f>Q128*H128</f>
        <v>0</v>
      </c>
      <c r="S128" s="186">
        <v>0</v>
      </c>
      <c r="T128" s="187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8" t="s">
        <v>320</v>
      </c>
      <c r="AT128" s="188" t="s">
        <v>230</v>
      </c>
      <c r="AU128" s="188" t="s">
        <v>85</v>
      </c>
      <c r="AY128" s="19" t="s">
        <v>228</v>
      </c>
      <c r="BE128" s="189">
        <f>IF(N128="základní",J128,0)</f>
        <v>0</v>
      </c>
      <c r="BF128" s="189">
        <f>IF(N128="snížená",J128,0)</f>
        <v>0</v>
      </c>
      <c r="BG128" s="189">
        <f>IF(N128="zákl. přenesená",J128,0)</f>
        <v>0</v>
      </c>
      <c r="BH128" s="189">
        <f>IF(N128="sníž. přenesená",J128,0)</f>
        <v>0</v>
      </c>
      <c r="BI128" s="189">
        <f>IF(N128="nulová",J128,0)</f>
        <v>0</v>
      </c>
      <c r="BJ128" s="19" t="s">
        <v>82</v>
      </c>
      <c r="BK128" s="189">
        <f>ROUND(I128*H128,2)</f>
        <v>0</v>
      </c>
      <c r="BL128" s="19" t="s">
        <v>320</v>
      </c>
      <c r="BM128" s="188" t="s">
        <v>2337</v>
      </c>
    </row>
    <row r="129" spans="1:47" s="2" customFormat="1" ht="11.25">
      <c r="A129" s="36"/>
      <c r="B129" s="37"/>
      <c r="C129" s="38"/>
      <c r="D129" s="190" t="s">
        <v>236</v>
      </c>
      <c r="E129" s="38"/>
      <c r="F129" s="191" t="s">
        <v>2338</v>
      </c>
      <c r="G129" s="38"/>
      <c r="H129" s="38"/>
      <c r="I129" s="192"/>
      <c r="J129" s="38"/>
      <c r="K129" s="38"/>
      <c r="L129" s="41"/>
      <c r="M129" s="193"/>
      <c r="N129" s="194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236</v>
      </c>
      <c r="AU129" s="19" t="s">
        <v>85</v>
      </c>
    </row>
    <row r="130" spans="1:65" s="2" customFormat="1" ht="44.25" customHeight="1">
      <c r="A130" s="36"/>
      <c r="B130" s="37"/>
      <c r="C130" s="177" t="s">
        <v>364</v>
      </c>
      <c r="D130" s="177" t="s">
        <v>230</v>
      </c>
      <c r="E130" s="178" t="s">
        <v>2339</v>
      </c>
      <c r="F130" s="179" t="s">
        <v>2340</v>
      </c>
      <c r="G130" s="180" t="s">
        <v>264</v>
      </c>
      <c r="H130" s="181">
        <v>0.026</v>
      </c>
      <c r="I130" s="182"/>
      <c r="J130" s="183">
        <f>ROUND(I130*H130,2)</f>
        <v>0</v>
      </c>
      <c r="K130" s="179" t="s">
        <v>234</v>
      </c>
      <c r="L130" s="41"/>
      <c r="M130" s="184" t="s">
        <v>28</v>
      </c>
      <c r="N130" s="185" t="s">
        <v>45</v>
      </c>
      <c r="O130" s="66"/>
      <c r="P130" s="186">
        <f>O130*H130</f>
        <v>0</v>
      </c>
      <c r="Q130" s="186">
        <v>0</v>
      </c>
      <c r="R130" s="186">
        <f>Q130*H130</f>
        <v>0</v>
      </c>
      <c r="S130" s="186">
        <v>0</v>
      </c>
      <c r="T130" s="187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8" t="s">
        <v>320</v>
      </c>
      <c r="AT130" s="188" t="s">
        <v>230</v>
      </c>
      <c r="AU130" s="188" t="s">
        <v>85</v>
      </c>
      <c r="AY130" s="19" t="s">
        <v>228</v>
      </c>
      <c r="BE130" s="189">
        <f>IF(N130="základní",J130,0)</f>
        <v>0</v>
      </c>
      <c r="BF130" s="189">
        <f>IF(N130="snížená",J130,0)</f>
        <v>0</v>
      </c>
      <c r="BG130" s="189">
        <f>IF(N130="zákl. přenesená",J130,0)</f>
        <v>0</v>
      </c>
      <c r="BH130" s="189">
        <f>IF(N130="sníž. přenesená",J130,0)</f>
        <v>0</v>
      </c>
      <c r="BI130" s="189">
        <f>IF(N130="nulová",J130,0)</f>
        <v>0</v>
      </c>
      <c r="BJ130" s="19" t="s">
        <v>82</v>
      </c>
      <c r="BK130" s="189">
        <f>ROUND(I130*H130,2)</f>
        <v>0</v>
      </c>
      <c r="BL130" s="19" t="s">
        <v>320</v>
      </c>
      <c r="BM130" s="188" t="s">
        <v>2341</v>
      </c>
    </row>
    <row r="131" spans="1:47" s="2" customFormat="1" ht="11.25">
      <c r="A131" s="36"/>
      <c r="B131" s="37"/>
      <c r="C131" s="38"/>
      <c r="D131" s="190" t="s">
        <v>236</v>
      </c>
      <c r="E131" s="38"/>
      <c r="F131" s="191" t="s">
        <v>2342</v>
      </c>
      <c r="G131" s="38"/>
      <c r="H131" s="38"/>
      <c r="I131" s="192"/>
      <c r="J131" s="38"/>
      <c r="K131" s="38"/>
      <c r="L131" s="41"/>
      <c r="M131" s="193"/>
      <c r="N131" s="194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236</v>
      </c>
      <c r="AU131" s="19" t="s">
        <v>85</v>
      </c>
    </row>
    <row r="132" spans="1:65" s="2" customFormat="1" ht="49.15" customHeight="1">
      <c r="A132" s="36"/>
      <c r="B132" s="37"/>
      <c r="C132" s="177" t="s">
        <v>376</v>
      </c>
      <c r="D132" s="177" t="s">
        <v>230</v>
      </c>
      <c r="E132" s="178" t="s">
        <v>2343</v>
      </c>
      <c r="F132" s="179" t="s">
        <v>2344</v>
      </c>
      <c r="G132" s="180" t="s">
        <v>264</v>
      </c>
      <c r="H132" s="181">
        <v>0.026</v>
      </c>
      <c r="I132" s="182"/>
      <c r="J132" s="183">
        <f>ROUND(I132*H132,2)</f>
        <v>0</v>
      </c>
      <c r="K132" s="179" t="s">
        <v>234</v>
      </c>
      <c r="L132" s="41"/>
      <c r="M132" s="184" t="s">
        <v>28</v>
      </c>
      <c r="N132" s="185" t="s">
        <v>45</v>
      </c>
      <c r="O132" s="66"/>
      <c r="P132" s="186">
        <f>O132*H132</f>
        <v>0</v>
      </c>
      <c r="Q132" s="186">
        <v>0</v>
      </c>
      <c r="R132" s="186">
        <f>Q132*H132</f>
        <v>0</v>
      </c>
      <c r="S132" s="186">
        <v>0</v>
      </c>
      <c r="T132" s="187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8" t="s">
        <v>320</v>
      </c>
      <c r="AT132" s="188" t="s">
        <v>230</v>
      </c>
      <c r="AU132" s="188" t="s">
        <v>85</v>
      </c>
      <c r="AY132" s="19" t="s">
        <v>228</v>
      </c>
      <c r="BE132" s="189">
        <f>IF(N132="základní",J132,0)</f>
        <v>0</v>
      </c>
      <c r="BF132" s="189">
        <f>IF(N132="snížená",J132,0)</f>
        <v>0</v>
      </c>
      <c r="BG132" s="189">
        <f>IF(N132="zákl. přenesená",J132,0)</f>
        <v>0</v>
      </c>
      <c r="BH132" s="189">
        <f>IF(N132="sníž. přenesená",J132,0)</f>
        <v>0</v>
      </c>
      <c r="BI132" s="189">
        <f>IF(N132="nulová",J132,0)</f>
        <v>0</v>
      </c>
      <c r="BJ132" s="19" t="s">
        <v>82</v>
      </c>
      <c r="BK132" s="189">
        <f>ROUND(I132*H132,2)</f>
        <v>0</v>
      </c>
      <c r="BL132" s="19" t="s">
        <v>320</v>
      </c>
      <c r="BM132" s="188" t="s">
        <v>2345</v>
      </c>
    </row>
    <row r="133" spans="1:47" s="2" customFormat="1" ht="11.25">
      <c r="A133" s="36"/>
      <c r="B133" s="37"/>
      <c r="C133" s="38"/>
      <c r="D133" s="190" t="s">
        <v>236</v>
      </c>
      <c r="E133" s="38"/>
      <c r="F133" s="191" t="s">
        <v>2346</v>
      </c>
      <c r="G133" s="38"/>
      <c r="H133" s="38"/>
      <c r="I133" s="192"/>
      <c r="J133" s="38"/>
      <c r="K133" s="38"/>
      <c r="L133" s="41"/>
      <c r="M133" s="193"/>
      <c r="N133" s="194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236</v>
      </c>
      <c r="AU133" s="19" t="s">
        <v>85</v>
      </c>
    </row>
    <row r="134" spans="2:63" s="12" customFormat="1" ht="22.9" customHeight="1">
      <c r="B134" s="161"/>
      <c r="C134" s="162"/>
      <c r="D134" s="163" t="s">
        <v>73</v>
      </c>
      <c r="E134" s="175" t="s">
        <v>1094</v>
      </c>
      <c r="F134" s="175" t="s">
        <v>1095</v>
      </c>
      <c r="G134" s="162"/>
      <c r="H134" s="162"/>
      <c r="I134" s="165"/>
      <c r="J134" s="176">
        <f>BK134</f>
        <v>0</v>
      </c>
      <c r="K134" s="162"/>
      <c r="L134" s="167"/>
      <c r="M134" s="168"/>
      <c r="N134" s="169"/>
      <c r="O134" s="169"/>
      <c r="P134" s="170">
        <f>SUM(P135:P137)</f>
        <v>0</v>
      </c>
      <c r="Q134" s="169"/>
      <c r="R134" s="170">
        <f>SUM(R135:R137)</f>
        <v>0</v>
      </c>
      <c r="S134" s="169"/>
      <c r="T134" s="171">
        <f>SUM(T135:T137)</f>
        <v>0</v>
      </c>
      <c r="AR134" s="172" t="s">
        <v>85</v>
      </c>
      <c r="AT134" s="173" t="s">
        <v>73</v>
      </c>
      <c r="AU134" s="173" t="s">
        <v>82</v>
      </c>
      <c r="AY134" s="172" t="s">
        <v>228</v>
      </c>
      <c r="BK134" s="174">
        <f>SUM(BK135:BK137)</f>
        <v>0</v>
      </c>
    </row>
    <row r="135" spans="1:65" s="2" customFormat="1" ht="16.5" customHeight="1">
      <c r="A135" s="36"/>
      <c r="B135" s="37"/>
      <c r="C135" s="177" t="s">
        <v>381</v>
      </c>
      <c r="D135" s="177" t="s">
        <v>230</v>
      </c>
      <c r="E135" s="178" t="s">
        <v>2347</v>
      </c>
      <c r="F135" s="179" t="s">
        <v>2348</v>
      </c>
      <c r="G135" s="180" t="s">
        <v>275</v>
      </c>
      <c r="H135" s="181">
        <v>18.3</v>
      </c>
      <c r="I135" s="182"/>
      <c r="J135" s="183">
        <f>ROUND(I135*H135,2)</f>
        <v>0</v>
      </c>
      <c r="K135" s="179" t="s">
        <v>28</v>
      </c>
      <c r="L135" s="41"/>
      <c r="M135" s="184" t="s">
        <v>28</v>
      </c>
      <c r="N135" s="185" t="s">
        <v>45</v>
      </c>
      <c r="O135" s="66"/>
      <c r="P135" s="186">
        <f>O135*H135</f>
        <v>0</v>
      </c>
      <c r="Q135" s="186">
        <v>0</v>
      </c>
      <c r="R135" s="186">
        <f>Q135*H135</f>
        <v>0</v>
      </c>
      <c r="S135" s="186">
        <v>0</v>
      </c>
      <c r="T135" s="187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8" t="s">
        <v>320</v>
      </c>
      <c r="AT135" s="188" t="s">
        <v>230</v>
      </c>
      <c r="AU135" s="188" t="s">
        <v>85</v>
      </c>
      <c r="AY135" s="19" t="s">
        <v>228</v>
      </c>
      <c r="BE135" s="189">
        <f>IF(N135="základní",J135,0)</f>
        <v>0</v>
      </c>
      <c r="BF135" s="189">
        <f>IF(N135="snížená",J135,0)</f>
        <v>0</v>
      </c>
      <c r="BG135" s="189">
        <f>IF(N135="zákl. přenesená",J135,0)</f>
        <v>0</v>
      </c>
      <c r="BH135" s="189">
        <f>IF(N135="sníž. přenesená",J135,0)</f>
        <v>0</v>
      </c>
      <c r="BI135" s="189">
        <f>IF(N135="nulová",J135,0)</f>
        <v>0</v>
      </c>
      <c r="BJ135" s="19" t="s">
        <v>82</v>
      </c>
      <c r="BK135" s="189">
        <f>ROUND(I135*H135,2)</f>
        <v>0</v>
      </c>
      <c r="BL135" s="19" t="s">
        <v>320</v>
      </c>
      <c r="BM135" s="188" t="s">
        <v>2349</v>
      </c>
    </row>
    <row r="136" spans="2:51" s="14" customFormat="1" ht="11.25">
      <c r="B136" s="206"/>
      <c r="C136" s="207"/>
      <c r="D136" s="197" t="s">
        <v>238</v>
      </c>
      <c r="E136" s="208" t="s">
        <v>28</v>
      </c>
      <c r="F136" s="209" t="s">
        <v>2307</v>
      </c>
      <c r="G136" s="207"/>
      <c r="H136" s="210">
        <v>18.3</v>
      </c>
      <c r="I136" s="211"/>
      <c r="J136" s="207"/>
      <c r="K136" s="207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238</v>
      </c>
      <c r="AU136" s="216" t="s">
        <v>85</v>
      </c>
      <c r="AV136" s="14" t="s">
        <v>85</v>
      </c>
      <c r="AW136" s="14" t="s">
        <v>35</v>
      </c>
      <c r="AX136" s="14" t="s">
        <v>82</v>
      </c>
      <c r="AY136" s="216" t="s">
        <v>228</v>
      </c>
    </row>
    <row r="137" spans="1:65" s="2" customFormat="1" ht="21.75" customHeight="1">
      <c r="A137" s="36"/>
      <c r="B137" s="37"/>
      <c r="C137" s="177" t="s">
        <v>387</v>
      </c>
      <c r="D137" s="177" t="s">
        <v>230</v>
      </c>
      <c r="E137" s="178" t="s">
        <v>2350</v>
      </c>
      <c r="F137" s="179" t="s">
        <v>2351</v>
      </c>
      <c r="G137" s="180" t="s">
        <v>275</v>
      </c>
      <c r="H137" s="181">
        <v>24</v>
      </c>
      <c r="I137" s="182"/>
      <c r="J137" s="183">
        <f>ROUND(I137*H137,2)</f>
        <v>0</v>
      </c>
      <c r="K137" s="179" t="s">
        <v>28</v>
      </c>
      <c r="L137" s="41"/>
      <c r="M137" s="184" t="s">
        <v>28</v>
      </c>
      <c r="N137" s="185" t="s">
        <v>45</v>
      </c>
      <c r="O137" s="66"/>
      <c r="P137" s="186">
        <f>O137*H137</f>
        <v>0</v>
      </c>
      <c r="Q137" s="186">
        <v>0</v>
      </c>
      <c r="R137" s="186">
        <f>Q137*H137</f>
        <v>0</v>
      </c>
      <c r="S137" s="186">
        <v>0</v>
      </c>
      <c r="T137" s="187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8" t="s">
        <v>320</v>
      </c>
      <c r="AT137" s="188" t="s">
        <v>230</v>
      </c>
      <c r="AU137" s="188" t="s">
        <v>85</v>
      </c>
      <c r="AY137" s="19" t="s">
        <v>228</v>
      </c>
      <c r="BE137" s="189">
        <f>IF(N137="základní",J137,0)</f>
        <v>0</v>
      </c>
      <c r="BF137" s="189">
        <f>IF(N137="snížená",J137,0)</f>
        <v>0</v>
      </c>
      <c r="BG137" s="189">
        <f>IF(N137="zákl. přenesená",J137,0)</f>
        <v>0</v>
      </c>
      <c r="BH137" s="189">
        <f>IF(N137="sníž. přenesená",J137,0)</f>
        <v>0</v>
      </c>
      <c r="BI137" s="189">
        <f>IF(N137="nulová",J137,0)</f>
        <v>0</v>
      </c>
      <c r="BJ137" s="19" t="s">
        <v>82</v>
      </c>
      <c r="BK137" s="189">
        <f>ROUND(I137*H137,2)</f>
        <v>0</v>
      </c>
      <c r="BL137" s="19" t="s">
        <v>320</v>
      </c>
      <c r="BM137" s="188" t="s">
        <v>2352</v>
      </c>
    </row>
    <row r="138" spans="2:63" s="12" customFormat="1" ht="25.9" customHeight="1">
      <c r="B138" s="161"/>
      <c r="C138" s="162"/>
      <c r="D138" s="163" t="s">
        <v>73</v>
      </c>
      <c r="E138" s="164" t="s">
        <v>2353</v>
      </c>
      <c r="F138" s="164" t="s">
        <v>2354</v>
      </c>
      <c r="G138" s="162"/>
      <c r="H138" s="162"/>
      <c r="I138" s="165"/>
      <c r="J138" s="166">
        <f>BK138</f>
        <v>0</v>
      </c>
      <c r="K138" s="162"/>
      <c r="L138" s="167"/>
      <c r="M138" s="168"/>
      <c r="N138" s="169"/>
      <c r="O138" s="169"/>
      <c r="P138" s="170">
        <f>SUM(P139:P143)</f>
        <v>0</v>
      </c>
      <c r="Q138" s="169"/>
      <c r="R138" s="170">
        <f>SUM(R139:R143)</f>
        <v>0</v>
      </c>
      <c r="S138" s="169"/>
      <c r="T138" s="171">
        <f>SUM(T139:T143)</f>
        <v>0</v>
      </c>
      <c r="AR138" s="172" t="s">
        <v>176</v>
      </c>
      <c r="AT138" s="173" t="s">
        <v>73</v>
      </c>
      <c r="AU138" s="173" t="s">
        <v>74</v>
      </c>
      <c r="AY138" s="172" t="s">
        <v>228</v>
      </c>
      <c r="BK138" s="174">
        <f>SUM(BK139:BK143)</f>
        <v>0</v>
      </c>
    </row>
    <row r="139" spans="1:65" s="2" customFormat="1" ht="16.5" customHeight="1">
      <c r="A139" s="36"/>
      <c r="B139" s="37"/>
      <c r="C139" s="177" t="s">
        <v>394</v>
      </c>
      <c r="D139" s="177" t="s">
        <v>230</v>
      </c>
      <c r="E139" s="178" t="s">
        <v>2355</v>
      </c>
      <c r="F139" s="179" t="s">
        <v>2356</v>
      </c>
      <c r="G139" s="180" t="s">
        <v>2357</v>
      </c>
      <c r="H139" s="181">
        <v>5</v>
      </c>
      <c r="I139" s="182"/>
      <c r="J139" s="183">
        <f>ROUND(I139*H139,2)</f>
        <v>0</v>
      </c>
      <c r="K139" s="179" t="s">
        <v>28</v>
      </c>
      <c r="L139" s="41"/>
      <c r="M139" s="184" t="s">
        <v>28</v>
      </c>
      <c r="N139" s="185" t="s">
        <v>45</v>
      </c>
      <c r="O139" s="66"/>
      <c r="P139" s="186">
        <f>O139*H139</f>
        <v>0</v>
      </c>
      <c r="Q139" s="186">
        <v>0</v>
      </c>
      <c r="R139" s="186">
        <f>Q139*H139</f>
        <v>0</v>
      </c>
      <c r="S139" s="186">
        <v>0</v>
      </c>
      <c r="T139" s="187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8" t="s">
        <v>2358</v>
      </c>
      <c r="AT139" s="188" t="s">
        <v>230</v>
      </c>
      <c r="AU139" s="188" t="s">
        <v>82</v>
      </c>
      <c r="AY139" s="19" t="s">
        <v>228</v>
      </c>
      <c r="BE139" s="189">
        <f>IF(N139="základní",J139,0)</f>
        <v>0</v>
      </c>
      <c r="BF139" s="189">
        <f>IF(N139="snížená",J139,0)</f>
        <v>0</v>
      </c>
      <c r="BG139" s="189">
        <f>IF(N139="zákl. přenesená",J139,0)</f>
        <v>0</v>
      </c>
      <c r="BH139" s="189">
        <f>IF(N139="sníž. přenesená",J139,0)</f>
        <v>0</v>
      </c>
      <c r="BI139" s="189">
        <f>IF(N139="nulová",J139,0)</f>
        <v>0</v>
      </c>
      <c r="BJ139" s="19" t="s">
        <v>82</v>
      </c>
      <c r="BK139" s="189">
        <f>ROUND(I139*H139,2)</f>
        <v>0</v>
      </c>
      <c r="BL139" s="19" t="s">
        <v>2358</v>
      </c>
      <c r="BM139" s="188" t="s">
        <v>2359</v>
      </c>
    </row>
    <row r="140" spans="1:65" s="2" customFormat="1" ht="16.5" customHeight="1">
      <c r="A140" s="36"/>
      <c r="B140" s="37"/>
      <c r="C140" s="177" t="s">
        <v>400</v>
      </c>
      <c r="D140" s="177" t="s">
        <v>230</v>
      </c>
      <c r="E140" s="178" t="s">
        <v>2360</v>
      </c>
      <c r="F140" s="179" t="s">
        <v>2361</v>
      </c>
      <c r="G140" s="180" t="s">
        <v>2357</v>
      </c>
      <c r="H140" s="181">
        <v>5</v>
      </c>
      <c r="I140" s="182"/>
      <c r="J140" s="183">
        <f>ROUND(I140*H140,2)</f>
        <v>0</v>
      </c>
      <c r="K140" s="179" t="s">
        <v>28</v>
      </c>
      <c r="L140" s="41"/>
      <c r="M140" s="184" t="s">
        <v>28</v>
      </c>
      <c r="N140" s="185" t="s">
        <v>45</v>
      </c>
      <c r="O140" s="66"/>
      <c r="P140" s="186">
        <f>O140*H140</f>
        <v>0</v>
      </c>
      <c r="Q140" s="186">
        <v>0</v>
      </c>
      <c r="R140" s="186">
        <f>Q140*H140</f>
        <v>0</v>
      </c>
      <c r="S140" s="186">
        <v>0</v>
      </c>
      <c r="T140" s="187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8" t="s">
        <v>2358</v>
      </c>
      <c r="AT140" s="188" t="s">
        <v>230</v>
      </c>
      <c r="AU140" s="188" t="s">
        <v>82</v>
      </c>
      <c r="AY140" s="19" t="s">
        <v>228</v>
      </c>
      <c r="BE140" s="189">
        <f>IF(N140="základní",J140,0)</f>
        <v>0</v>
      </c>
      <c r="BF140" s="189">
        <f>IF(N140="snížená",J140,0)</f>
        <v>0</v>
      </c>
      <c r="BG140" s="189">
        <f>IF(N140="zákl. přenesená",J140,0)</f>
        <v>0</v>
      </c>
      <c r="BH140" s="189">
        <f>IF(N140="sníž. přenesená",J140,0)</f>
        <v>0</v>
      </c>
      <c r="BI140" s="189">
        <f>IF(N140="nulová",J140,0)</f>
        <v>0</v>
      </c>
      <c r="BJ140" s="19" t="s">
        <v>82</v>
      </c>
      <c r="BK140" s="189">
        <f>ROUND(I140*H140,2)</f>
        <v>0</v>
      </c>
      <c r="BL140" s="19" t="s">
        <v>2358</v>
      </c>
      <c r="BM140" s="188" t="s">
        <v>2362</v>
      </c>
    </row>
    <row r="141" spans="1:65" s="2" customFormat="1" ht="16.5" customHeight="1">
      <c r="A141" s="36"/>
      <c r="B141" s="37"/>
      <c r="C141" s="177" t="s">
        <v>406</v>
      </c>
      <c r="D141" s="177" t="s">
        <v>230</v>
      </c>
      <c r="E141" s="178" t="s">
        <v>2363</v>
      </c>
      <c r="F141" s="179" t="s">
        <v>2364</v>
      </c>
      <c r="G141" s="180" t="s">
        <v>2357</v>
      </c>
      <c r="H141" s="181">
        <v>16</v>
      </c>
      <c r="I141" s="182"/>
      <c r="J141" s="183">
        <f>ROUND(I141*H141,2)</f>
        <v>0</v>
      </c>
      <c r="K141" s="179" t="s">
        <v>28</v>
      </c>
      <c r="L141" s="41"/>
      <c r="M141" s="184" t="s">
        <v>28</v>
      </c>
      <c r="N141" s="185" t="s">
        <v>45</v>
      </c>
      <c r="O141" s="66"/>
      <c r="P141" s="186">
        <f>O141*H141</f>
        <v>0</v>
      </c>
      <c r="Q141" s="186">
        <v>0</v>
      </c>
      <c r="R141" s="186">
        <f>Q141*H141</f>
        <v>0</v>
      </c>
      <c r="S141" s="186">
        <v>0</v>
      </c>
      <c r="T141" s="187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8" t="s">
        <v>2358</v>
      </c>
      <c r="AT141" s="188" t="s">
        <v>230</v>
      </c>
      <c r="AU141" s="188" t="s">
        <v>82</v>
      </c>
      <c r="AY141" s="19" t="s">
        <v>228</v>
      </c>
      <c r="BE141" s="189">
        <f>IF(N141="základní",J141,0)</f>
        <v>0</v>
      </c>
      <c r="BF141" s="189">
        <f>IF(N141="snížená",J141,0)</f>
        <v>0</v>
      </c>
      <c r="BG141" s="189">
        <f>IF(N141="zákl. přenesená",J141,0)</f>
        <v>0</v>
      </c>
      <c r="BH141" s="189">
        <f>IF(N141="sníž. přenesená",J141,0)</f>
        <v>0</v>
      </c>
      <c r="BI141" s="189">
        <f>IF(N141="nulová",J141,0)</f>
        <v>0</v>
      </c>
      <c r="BJ141" s="19" t="s">
        <v>82</v>
      </c>
      <c r="BK141" s="189">
        <f>ROUND(I141*H141,2)</f>
        <v>0</v>
      </c>
      <c r="BL141" s="19" t="s">
        <v>2358</v>
      </c>
      <c r="BM141" s="188" t="s">
        <v>2365</v>
      </c>
    </row>
    <row r="142" spans="1:65" s="2" customFormat="1" ht="24.2" customHeight="1">
      <c r="A142" s="36"/>
      <c r="B142" s="37"/>
      <c r="C142" s="177" t="s">
        <v>411</v>
      </c>
      <c r="D142" s="177" t="s">
        <v>230</v>
      </c>
      <c r="E142" s="178" t="s">
        <v>2366</v>
      </c>
      <c r="F142" s="179" t="s">
        <v>2367</v>
      </c>
      <c r="G142" s="180" t="s">
        <v>2357</v>
      </c>
      <c r="H142" s="181">
        <v>3</v>
      </c>
      <c r="I142" s="182"/>
      <c r="J142" s="183">
        <f>ROUND(I142*H142,2)</f>
        <v>0</v>
      </c>
      <c r="K142" s="179" t="s">
        <v>28</v>
      </c>
      <c r="L142" s="41"/>
      <c r="M142" s="184" t="s">
        <v>28</v>
      </c>
      <c r="N142" s="185" t="s">
        <v>45</v>
      </c>
      <c r="O142" s="66"/>
      <c r="P142" s="186">
        <f>O142*H142</f>
        <v>0</v>
      </c>
      <c r="Q142" s="186">
        <v>0</v>
      </c>
      <c r="R142" s="186">
        <f>Q142*H142</f>
        <v>0</v>
      </c>
      <c r="S142" s="186">
        <v>0</v>
      </c>
      <c r="T142" s="187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8" t="s">
        <v>2358</v>
      </c>
      <c r="AT142" s="188" t="s">
        <v>230</v>
      </c>
      <c r="AU142" s="188" t="s">
        <v>82</v>
      </c>
      <c r="AY142" s="19" t="s">
        <v>228</v>
      </c>
      <c r="BE142" s="189">
        <f>IF(N142="základní",J142,0)</f>
        <v>0</v>
      </c>
      <c r="BF142" s="189">
        <f>IF(N142="snížená",J142,0)</f>
        <v>0</v>
      </c>
      <c r="BG142" s="189">
        <f>IF(N142="zákl. přenesená",J142,0)</f>
        <v>0</v>
      </c>
      <c r="BH142" s="189">
        <f>IF(N142="sníž. přenesená",J142,0)</f>
        <v>0</v>
      </c>
      <c r="BI142" s="189">
        <f>IF(N142="nulová",J142,0)</f>
        <v>0</v>
      </c>
      <c r="BJ142" s="19" t="s">
        <v>82</v>
      </c>
      <c r="BK142" s="189">
        <f>ROUND(I142*H142,2)</f>
        <v>0</v>
      </c>
      <c r="BL142" s="19" t="s">
        <v>2358</v>
      </c>
      <c r="BM142" s="188" t="s">
        <v>2368</v>
      </c>
    </row>
    <row r="143" spans="1:65" s="2" customFormat="1" ht="24.2" customHeight="1">
      <c r="A143" s="36"/>
      <c r="B143" s="37"/>
      <c r="C143" s="177" t="s">
        <v>416</v>
      </c>
      <c r="D143" s="177" t="s">
        <v>230</v>
      </c>
      <c r="E143" s="178" t="s">
        <v>2369</v>
      </c>
      <c r="F143" s="179" t="s">
        <v>2370</v>
      </c>
      <c r="G143" s="180" t="s">
        <v>28</v>
      </c>
      <c r="H143" s="181">
        <v>0</v>
      </c>
      <c r="I143" s="182"/>
      <c r="J143" s="183">
        <f>ROUND(I143*H143,2)</f>
        <v>0</v>
      </c>
      <c r="K143" s="179" t="s">
        <v>28</v>
      </c>
      <c r="L143" s="41"/>
      <c r="M143" s="255" t="s">
        <v>28</v>
      </c>
      <c r="N143" s="256" t="s">
        <v>45</v>
      </c>
      <c r="O143" s="257"/>
      <c r="P143" s="258">
        <f>O143*H143</f>
        <v>0</v>
      </c>
      <c r="Q143" s="258">
        <v>0</v>
      </c>
      <c r="R143" s="258">
        <f>Q143*H143</f>
        <v>0</v>
      </c>
      <c r="S143" s="258">
        <v>0</v>
      </c>
      <c r="T143" s="259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8" t="s">
        <v>2358</v>
      </c>
      <c r="AT143" s="188" t="s">
        <v>230</v>
      </c>
      <c r="AU143" s="188" t="s">
        <v>82</v>
      </c>
      <c r="AY143" s="19" t="s">
        <v>228</v>
      </c>
      <c r="BE143" s="189">
        <f>IF(N143="základní",J143,0)</f>
        <v>0</v>
      </c>
      <c r="BF143" s="189">
        <f>IF(N143="snížená",J143,0)</f>
        <v>0</v>
      </c>
      <c r="BG143" s="189">
        <f>IF(N143="zákl. přenesená",J143,0)</f>
        <v>0</v>
      </c>
      <c r="BH143" s="189">
        <f>IF(N143="sníž. přenesená",J143,0)</f>
        <v>0</v>
      </c>
      <c r="BI143" s="189">
        <f>IF(N143="nulová",J143,0)</f>
        <v>0</v>
      </c>
      <c r="BJ143" s="19" t="s">
        <v>82</v>
      </c>
      <c r="BK143" s="189">
        <f>ROUND(I143*H143,2)</f>
        <v>0</v>
      </c>
      <c r="BL143" s="19" t="s">
        <v>2358</v>
      </c>
      <c r="BM143" s="188" t="s">
        <v>2371</v>
      </c>
    </row>
    <row r="144" spans="1:31" s="2" customFormat="1" ht="6.95" customHeight="1">
      <c r="A144" s="36"/>
      <c r="B144" s="49"/>
      <c r="C144" s="50"/>
      <c r="D144" s="50"/>
      <c r="E144" s="50"/>
      <c r="F144" s="50"/>
      <c r="G144" s="50"/>
      <c r="H144" s="50"/>
      <c r="I144" s="50"/>
      <c r="J144" s="50"/>
      <c r="K144" s="50"/>
      <c r="L144" s="41"/>
      <c r="M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</row>
  </sheetData>
  <sheetProtection algorithmName="SHA-512" hashValue="nnxOkpZx13oY+tk3M8xXlHR1b50P5YY/IzDsMZd8Q5ao8qUCrOSXO4uv7/MMl0AuQ1b+xVPCiXteExOQxx9Pnw==" saltValue="TKWNMLrvakUgnDeElJTqCra8IHmcsuQ8hiFzrPZDhvUBDMSII+EvOlXJpGfKsSwt8sTcfYneY998BEjp2jE/tw==" spinCount="100000" sheet="1" objects="1" scenarios="1" formatColumns="0" formatRows="0" autoFilter="0"/>
  <autoFilter ref="C84:K143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2_01/733110803"/>
    <hyperlink ref="F93" r:id="rId2" display="https://podminky.urs.cz/item/CS_URS_2022_01/733113113"/>
    <hyperlink ref="F95" r:id="rId3" display="https://podminky.urs.cz/item/CS_URS_2022_01/733113114"/>
    <hyperlink ref="F97" r:id="rId4" display="https://podminky.urs.cz/item/CS_URS_2022_01/733190107"/>
    <hyperlink ref="F99" r:id="rId5" display="https://podminky.urs.cz/item/CS_URS_2022_01/733191913"/>
    <hyperlink ref="F101" r:id="rId6" display="https://podminky.urs.cz/item/CS_URS_2022_01/998733102"/>
    <hyperlink ref="F103" r:id="rId7" display="https://podminky.urs.cz/item/CS_URS_2022_01/998733181"/>
    <hyperlink ref="F108" r:id="rId8" display="https://podminky.urs.cz/item/CS_URS_2022_01/998734102"/>
    <hyperlink ref="F110" r:id="rId9" display="https://podminky.urs.cz/item/CS_URS_2022_01/998734181"/>
    <hyperlink ref="F113" r:id="rId10" display="https://podminky.urs.cz/item/CS_URS_2022_01/735117110"/>
    <hyperlink ref="F116" r:id="rId11" display="https://podminky.urs.cz/item/CS_URS_2022_01/735119140"/>
    <hyperlink ref="F119" r:id="rId12" display="https://podminky.urs.cz/item/CS_URS_2022_01/735190913"/>
    <hyperlink ref="F121" r:id="rId13" display="https://podminky.urs.cz/item/CS_URS_2022_01/735191902"/>
    <hyperlink ref="F123" r:id="rId14" display="https://podminky.urs.cz/item/CS_URS_2022_01/735191904"/>
    <hyperlink ref="F125" r:id="rId15" display="https://podminky.urs.cz/item/CS_URS_2022_01/735191910"/>
    <hyperlink ref="F127" r:id="rId16" display="https://podminky.urs.cz/item/CS_URS_2022_01/735494811"/>
    <hyperlink ref="F129" r:id="rId17" display="https://podminky.urs.cz/item/CS_URS_2022_01/735890802"/>
    <hyperlink ref="F131" r:id="rId18" display="https://podminky.urs.cz/item/CS_URS_2022_01/998735102"/>
    <hyperlink ref="F133" r:id="rId19" display="https://podminky.urs.cz/item/CS_URS_2022_01/99873518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19" t="s">
        <v>97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85</v>
      </c>
    </row>
    <row r="4" spans="2:46" s="1" customFormat="1" ht="24.95" customHeight="1">
      <c r="B4" s="22"/>
      <c r="D4" s="106" t="s">
        <v>116</v>
      </c>
      <c r="L4" s="22"/>
      <c r="M4" s="107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26.25" customHeight="1">
      <c r="B7" s="22"/>
      <c r="E7" s="398" t="str">
        <f>'Rekapitulace stavby'!K6</f>
        <v>Gymnázium Jihlava - oprava technického zázemí - aktualizace 4/2022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8" t="s">
        <v>125</v>
      </c>
      <c r="E8" s="36"/>
      <c r="F8" s="36"/>
      <c r="G8" s="36"/>
      <c r="H8" s="36"/>
      <c r="I8" s="36"/>
      <c r="J8" s="36"/>
      <c r="K8" s="36"/>
      <c r="L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2372</v>
      </c>
      <c r="F9" s="401"/>
      <c r="G9" s="401"/>
      <c r="H9" s="401"/>
      <c r="I9" s="36"/>
      <c r="J9" s="36"/>
      <c r="K9" s="36"/>
      <c r="L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18</v>
      </c>
      <c r="E11" s="36"/>
      <c r="F11" s="110" t="s">
        <v>84</v>
      </c>
      <c r="G11" s="36"/>
      <c r="H11" s="36"/>
      <c r="I11" s="108" t="s">
        <v>20</v>
      </c>
      <c r="J11" s="110" t="s">
        <v>28</v>
      </c>
      <c r="K11" s="36"/>
      <c r="L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22</v>
      </c>
      <c r="E12" s="36"/>
      <c r="F12" s="110" t="s">
        <v>23</v>
      </c>
      <c r="G12" s="36"/>
      <c r="H12" s="36"/>
      <c r="I12" s="108" t="s">
        <v>24</v>
      </c>
      <c r="J12" s="111" t="str">
        <f>'Rekapitulace stavby'!AN8</f>
        <v>18. 5. 2022</v>
      </c>
      <c r="K12" s="36"/>
      <c r="L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26</v>
      </c>
      <c r="E14" s="36"/>
      <c r="F14" s="36"/>
      <c r="G14" s="36"/>
      <c r="H14" s="36"/>
      <c r="I14" s="108" t="s">
        <v>27</v>
      </c>
      <c r="J14" s="110" t="s">
        <v>28</v>
      </c>
      <c r="K14" s="36"/>
      <c r="L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0" t="s">
        <v>29</v>
      </c>
      <c r="F15" s="36"/>
      <c r="G15" s="36"/>
      <c r="H15" s="36"/>
      <c r="I15" s="108" t="s">
        <v>30</v>
      </c>
      <c r="J15" s="110" t="s">
        <v>28</v>
      </c>
      <c r="K15" s="36"/>
      <c r="L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31</v>
      </c>
      <c r="E17" s="36"/>
      <c r="F17" s="36"/>
      <c r="G17" s="36"/>
      <c r="H17" s="36"/>
      <c r="I17" s="108" t="s">
        <v>27</v>
      </c>
      <c r="J17" s="32" t="str">
        <f>'Rekapitulace stavby'!AN13</f>
        <v>Vyplň údaj</v>
      </c>
      <c r="K17" s="36"/>
      <c r="L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8" t="s">
        <v>30</v>
      </c>
      <c r="J18" s="32" t="str">
        <f>'Rekapitulace stavby'!AN14</f>
        <v>Vyplň údaj</v>
      </c>
      <c r="K18" s="36"/>
      <c r="L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33</v>
      </c>
      <c r="E20" s="36"/>
      <c r="F20" s="36"/>
      <c r="G20" s="36"/>
      <c r="H20" s="36"/>
      <c r="I20" s="108" t="s">
        <v>27</v>
      </c>
      <c r="J20" s="110" t="s">
        <v>28</v>
      </c>
      <c r="K20" s="36"/>
      <c r="L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">
        <v>34</v>
      </c>
      <c r="F21" s="36"/>
      <c r="G21" s="36"/>
      <c r="H21" s="36"/>
      <c r="I21" s="108" t="s">
        <v>30</v>
      </c>
      <c r="J21" s="110" t="s">
        <v>28</v>
      </c>
      <c r="K21" s="36"/>
      <c r="L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36</v>
      </c>
      <c r="E23" s="36"/>
      <c r="F23" s="36"/>
      <c r="G23" s="36"/>
      <c r="H23" s="36"/>
      <c r="I23" s="108" t="s">
        <v>27</v>
      </c>
      <c r="J23" s="110" t="str">
        <f>IF('Rekapitulace stavby'!AN19="","",'Rekapitulace stavby'!AN19)</f>
        <v/>
      </c>
      <c r="K23" s="36"/>
      <c r="L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tr">
        <f>IF('Rekapitulace stavby'!E20="","",'Rekapitulace stavby'!E20)</f>
        <v xml:space="preserve"> </v>
      </c>
      <c r="F24" s="36"/>
      <c r="G24" s="36"/>
      <c r="H24" s="36"/>
      <c r="I24" s="108" t="s">
        <v>30</v>
      </c>
      <c r="J24" s="110" t="str">
        <f>IF('Rekapitulace stavby'!AN20="","",'Rekapitulace stavby'!AN20)</f>
        <v/>
      </c>
      <c r="K24" s="36"/>
      <c r="L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38</v>
      </c>
      <c r="E26" s="36"/>
      <c r="F26" s="36"/>
      <c r="G26" s="36"/>
      <c r="H26" s="36"/>
      <c r="I26" s="36"/>
      <c r="J26" s="36"/>
      <c r="K26" s="36"/>
      <c r="L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202.5" customHeight="1">
      <c r="A27" s="112"/>
      <c r="B27" s="113"/>
      <c r="C27" s="112"/>
      <c r="D27" s="112"/>
      <c r="E27" s="404" t="s">
        <v>164</v>
      </c>
      <c r="F27" s="404"/>
      <c r="G27" s="404"/>
      <c r="H27" s="404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6"/>
      <c r="E29" s="116"/>
      <c r="F29" s="116"/>
      <c r="G29" s="116"/>
      <c r="H29" s="116"/>
      <c r="I29" s="116"/>
      <c r="J29" s="116"/>
      <c r="K29" s="116"/>
      <c r="L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7" t="s">
        <v>40</v>
      </c>
      <c r="E30" s="36"/>
      <c r="F30" s="36"/>
      <c r="G30" s="36"/>
      <c r="H30" s="36"/>
      <c r="I30" s="36"/>
      <c r="J30" s="118">
        <f>ROUND(J81,2)</f>
        <v>0</v>
      </c>
      <c r="K30" s="36"/>
      <c r="L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6"/>
      <c r="E31" s="116"/>
      <c r="F31" s="116"/>
      <c r="G31" s="116"/>
      <c r="H31" s="116"/>
      <c r="I31" s="116"/>
      <c r="J31" s="116"/>
      <c r="K31" s="116"/>
      <c r="L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9" t="s">
        <v>42</v>
      </c>
      <c r="G32" s="36"/>
      <c r="H32" s="36"/>
      <c r="I32" s="119" t="s">
        <v>41</v>
      </c>
      <c r="J32" s="119" t="s">
        <v>43</v>
      </c>
      <c r="K32" s="36"/>
      <c r="L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0" t="s">
        <v>44</v>
      </c>
      <c r="E33" s="108" t="s">
        <v>45</v>
      </c>
      <c r="F33" s="121">
        <f>ROUND((SUM(BE81:BE111)),2)</f>
        <v>0</v>
      </c>
      <c r="G33" s="36"/>
      <c r="H33" s="36"/>
      <c r="I33" s="122">
        <v>0.21</v>
      </c>
      <c r="J33" s="121">
        <f>ROUND(((SUM(BE81:BE111))*I33),2)</f>
        <v>0</v>
      </c>
      <c r="K33" s="36"/>
      <c r="L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8" t="s">
        <v>46</v>
      </c>
      <c r="F34" s="121">
        <f>ROUND((SUM(BF81:BF111)),2)</f>
        <v>0</v>
      </c>
      <c r="G34" s="36"/>
      <c r="H34" s="36"/>
      <c r="I34" s="122">
        <v>0.15</v>
      </c>
      <c r="J34" s="121">
        <f>ROUND(((SUM(BF81:BF111))*I34),2)</f>
        <v>0</v>
      </c>
      <c r="K34" s="36"/>
      <c r="L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8" t="s">
        <v>47</v>
      </c>
      <c r="F35" s="121">
        <f>ROUND((SUM(BG81:BG111)),2)</f>
        <v>0</v>
      </c>
      <c r="G35" s="36"/>
      <c r="H35" s="36"/>
      <c r="I35" s="122">
        <v>0.21</v>
      </c>
      <c r="J35" s="121">
        <f>0</f>
        <v>0</v>
      </c>
      <c r="K35" s="36"/>
      <c r="L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8" t="s">
        <v>48</v>
      </c>
      <c r="F36" s="121">
        <f>ROUND((SUM(BH81:BH111)),2)</f>
        <v>0</v>
      </c>
      <c r="G36" s="36"/>
      <c r="H36" s="36"/>
      <c r="I36" s="122">
        <v>0.15</v>
      </c>
      <c r="J36" s="121">
        <f>0</f>
        <v>0</v>
      </c>
      <c r="K36" s="36"/>
      <c r="L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8" t="s">
        <v>49</v>
      </c>
      <c r="F37" s="121">
        <f>ROUND((SUM(BI81:BI111)),2)</f>
        <v>0</v>
      </c>
      <c r="G37" s="36"/>
      <c r="H37" s="36"/>
      <c r="I37" s="122">
        <v>0</v>
      </c>
      <c r="J37" s="121">
        <f>0</f>
        <v>0</v>
      </c>
      <c r="K37" s="36"/>
      <c r="L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3"/>
      <c r="D39" s="124" t="s">
        <v>50</v>
      </c>
      <c r="E39" s="125"/>
      <c r="F39" s="125"/>
      <c r="G39" s="126" t="s">
        <v>51</v>
      </c>
      <c r="H39" s="127" t="s">
        <v>52</v>
      </c>
      <c r="I39" s="125"/>
      <c r="J39" s="128">
        <f>SUM(J30:J37)</f>
        <v>0</v>
      </c>
      <c r="K39" s="129"/>
      <c r="L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0"/>
      <c r="C40" s="131"/>
      <c r="D40" s="131"/>
      <c r="E40" s="131"/>
      <c r="F40" s="131"/>
      <c r="G40" s="131"/>
      <c r="H40" s="131"/>
      <c r="I40" s="131"/>
      <c r="J40" s="131"/>
      <c r="K40" s="131"/>
      <c r="L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0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188</v>
      </c>
      <c r="D45" s="38"/>
      <c r="E45" s="38"/>
      <c r="F45" s="38"/>
      <c r="G45" s="38"/>
      <c r="H45" s="38"/>
      <c r="I45" s="38"/>
      <c r="J45" s="38"/>
      <c r="K45" s="38"/>
      <c r="L45" s="10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26.25" customHeight="1">
      <c r="A48" s="36"/>
      <c r="B48" s="37"/>
      <c r="C48" s="38"/>
      <c r="D48" s="38"/>
      <c r="E48" s="405" t="str">
        <f>E7</f>
        <v>Gymnázium Jihlava - oprava technického zázemí - aktualizace 4/2022</v>
      </c>
      <c r="F48" s="406"/>
      <c r="G48" s="406"/>
      <c r="H48" s="406"/>
      <c r="I48" s="38"/>
      <c r="J48" s="38"/>
      <c r="K48" s="38"/>
      <c r="L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125</v>
      </c>
      <c r="D49" s="38"/>
      <c r="E49" s="38"/>
      <c r="F49" s="38"/>
      <c r="G49" s="38"/>
      <c r="H49" s="38"/>
      <c r="I49" s="38"/>
      <c r="J49" s="38"/>
      <c r="K49" s="38"/>
      <c r="L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8" t="str">
        <f>E9</f>
        <v>ALFA-340014 - SO 01 - D.1.4.3  3b- vzduchotechnika</v>
      </c>
      <c r="F50" s="407"/>
      <c r="G50" s="407"/>
      <c r="H50" s="407"/>
      <c r="I50" s="38"/>
      <c r="J50" s="38"/>
      <c r="K50" s="38"/>
      <c r="L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Jihlava</v>
      </c>
      <c r="G52" s="38"/>
      <c r="H52" s="38"/>
      <c r="I52" s="31" t="s">
        <v>24</v>
      </c>
      <c r="J52" s="61" t="str">
        <f>IF(J12="","",J12)</f>
        <v>18. 5. 2022</v>
      </c>
      <c r="K52" s="38"/>
      <c r="L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26</v>
      </c>
      <c r="D54" s="38"/>
      <c r="E54" s="38"/>
      <c r="F54" s="29" t="str">
        <f>E15</f>
        <v>Kraj Vysočina, Žižkova 57, Jihlava</v>
      </c>
      <c r="G54" s="38"/>
      <c r="H54" s="38"/>
      <c r="I54" s="31" t="s">
        <v>33</v>
      </c>
      <c r="J54" s="34" t="str">
        <f>E21</f>
        <v>Atelier Alfa spol. s r.o.</v>
      </c>
      <c r="K54" s="38"/>
      <c r="L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 xml:space="preserve"> </v>
      </c>
      <c r="K55" s="38"/>
      <c r="L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4" t="s">
        <v>189</v>
      </c>
      <c r="D57" s="135"/>
      <c r="E57" s="135"/>
      <c r="F57" s="135"/>
      <c r="G57" s="135"/>
      <c r="H57" s="135"/>
      <c r="I57" s="135"/>
      <c r="J57" s="136" t="s">
        <v>190</v>
      </c>
      <c r="K57" s="135"/>
      <c r="L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7" t="s">
        <v>72</v>
      </c>
      <c r="D59" s="38"/>
      <c r="E59" s="38"/>
      <c r="F59" s="38"/>
      <c r="G59" s="38"/>
      <c r="H59" s="38"/>
      <c r="I59" s="38"/>
      <c r="J59" s="79">
        <f>J81</f>
        <v>0</v>
      </c>
      <c r="K59" s="38"/>
      <c r="L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191</v>
      </c>
    </row>
    <row r="60" spans="2:12" s="9" customFormat="1" ht="24.95" customHeight="1">
      <c r="B60" s="138"/>
      <c r="C60" s="139"/>
      <c r="D60" s="140" t="s">
        <v>201</v>
      </c>
      <c r="E60" s="141"/>
      <c r="F60" s="141"/>
      <c r="G60" s="141"/>
      <c r="H60" s="141"/>
      <c r="I60" s="141"/>
      <c r="J60" s="142">
        <f>J82</f>
        <v>0</v>
      </c>
      <c r="K60" s="139"/>
      <c r="L60" s="143"/>
    </row>
    <row r="61" spans="2:12" s="10" customFormat="1" ht="19.9" customHeight="1">
      <c r="B61" s="144"/>
      <c r="C61" s="145"/>
      <c r="D61" s="146" t="s">
        <v>2373</v>
      </c>
      <c r="E61" s="147"/>
      <c r="F61" s="147"/>
      <c r="G61" s="147"/>
      <c r="H61" s="147"/>
      <c r="I61" s="147"/>
      <c r="J61" s="148">
        <f>J83</f>
        <v>0</v>
      </c>
      <c r="K61" s="145"/>
      <c r="L61" s="149"/>
    </row>
    <row r="62" spans="1:31" s="2" customFormat="1" ht="21.7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09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5" customHeight="1">
      <c r="A63" s="36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109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5" customHeight="1">
      <c r="A67" s="36"/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109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5" customHeight="1">
      <c r="A68" s="36"/>
      <c r="B68" s="37"/>
      <c r="C68" s="25" t="s">
        <v>213</v>
      </c>
      <c r="D68" s="38"/>
      <c r="E68" s="38"/>
      <c r="F68" s="38"/>
      <c r="G68" s="38"/>
      <c r="H68" s="38"/>
      <c r="I68" s="38"/>
      <c r="J68" s="38"/>
      <c r="K68" s="38"/>
      <c r="L68" s="109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09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1" t="s">
        <v>16</v>
      </c>
      <c r="D70" s="38"/>
      <c r="E70" s="38"/>
      <c r="F70" s="38"/>
      <c r="G70" s="38"/>
      <c r="H70" s="38"/>
      <c r="I70" s="38"/>
      <c r="J70" s="38"/>
      <c r="K70" s="38"/>
      <c r="L70" s="109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6.25" customHeight="1">
      <c r="A71" s="36"/>
      <c r="B71" s="37"/>
      <c r="C71" s="38"/>
      <c r="D71" s="38"/>
      <c r="E71" s="405" t="str">
        <f>E7</f>
        <v>Gymnázium Jihlava - oprava technického zázemí - aktualizace 4/2022</v>
      </c>
      <c r="F71" s="406"/>
      <c r="G71" s="406"/>
      <c r="H71" s="406"/>
      <c r="I71" s="38"/>
      <c r="J71" s="38"/>
      <c r="K71" s="38"/>
      <c r="L71" s="109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125</v>
      </c>
      <c r="D72" s="38"/>
      <c r="E72" s="38"/>
      <c r="F72" s="38"/>
      <c r="G72" s="38"/>
      <c r="H72" s="38"/>
      <c r="I72" s="38"/>
      <c r="J72" s="38"/>
      <c r="K72" s="38"/>
      <c r="L72" s="109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58" t="str">
        <f>E9</f>
        <v>ALFA-340014 - SO 01 - D.1.4.3  3b- vzduchotechnika</v>
      </c>
      <c r="F73" s="407"/>
      <c r="G73" s="407"/>
      <c r="H73" s="407"/>
      <c r="I73" s="38"/>
      <c r="J73" s="38"/>
      <c r="K73" s="38"/>
      <c r="L73" s="109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09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22</v>
      </c>
      <c r="D75" s="38"/>
      <c r="E75" s="38"/>
      <c r="F75" s="29" t="str">
        <f>F12</f>
        <v>Jihlava</v>
      </c>
      <c r="G75" s="38"/>
      <c r="H75" s="38"/>
      <c r="I75" s="31" t="s">
        <v>24</v>
      </c>
      <c r="J75" s="61" t="str">
        <f>IF(J12="","",J12)</f>
        <v>18. 5. 2022</v>
      </c>
      <c r="K75" s="38"/>
      <c r="L75" s="109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9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5.7" customHeight="1">
      <c r="A77" s="36"/>
      <c r="B77" s="37"/>
      <c r="C77" s="31" t="s">
        <v>26</v>
      </c>
      <c r="D77" s="38"/>
      <c r="E77" s="38"/>
      <c r="F77" s="29" t="str">
        <f>E15</f>
        <v>Kraj Vysočina, Žižkova 57, Jihlava</v>
      </c>
      <c r="G77" s="38"/>
      <c r="H77" s="38"/>
      <c r="I77" s="31" t="s">
        <v>33</v>
      </c>
      <c r="J77" s="34" t="str">
        <f>E21</f>
        <v>Atelier Alfa spol. s r.o.</v>
      </c>
      <c r="K77" s="38"/>
      <c r="L77" s="109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2" customHeight="1">
      <c r="A78" s="36"/>
      <c r="B78" s="37"/>
      <c r="C78" s="31" t="s">
        <v>31</v>
      </c>
      <c r="D78" s="38"/>
      <c r="E78" s="38"/>
      <c r="F78" s="29" t="str">
        <f>IF(E18="","",E18)</f>
        <v>Vyplň údaj</v>
      </c>
      <c r="G78" s="38"/>
      <c r="H78" s="38"/>
      <c r="I78" s="31" t="s">
        <v>36</v>
      </c>
      <c r="J78" s="34" t="str">
        <f>E24</f>
        <v xml:space="preserve"> </v>
      </c>
      <c r="K78" s="38"/>
      <c r="L78" s="10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9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50"/>
      <c r="B80" s="151"/>
      <c r="C80" s="152" t="s">
        <v>214</v>
      </c>
      <c r="D80" s="153" t="s">
        <v>59</v>
      </c>
      <c r="E80" s="153" t="s">
        <v>55</v>
      </c>
      <c r="F80" s="153" t="s">
        <v>56</v>
      </c>
      <c r="G80" s="153" t="s">
        <v>215</v>
      </c>
      <c r="H80" s="153" t="s">
        <v>216</v>
      </c>
      <c r="I80" s="153" t="s">
        <v>217</v>
      </c>
      <c r="J80" s="153" t="s">
        <v>190</v>
      </c>
      <c r="K80" s="154" t="s">
        <v>218</v>
      </c>
      <c r="L80" s="155"/>
      <c r="M80" s="70" t="s">
        <v>28</v>
      </c>
      <c r="N80" s="71" t="s">
        <v>44</v>
      </c>
      <c r="O80" s="71" t="s">
        <v>219</v>
      </c>
      <c r="P80" s="71" t="s">
        <v>220</v>
      </c>
      <c r="Q80" s="71" t="s">
        <v>221</v>
      </c>
      <c r="R80" s="71" t="s">
        <v>222</v>
      </c>
      <c r="S80" s="71" t="s">
        <v>223</v>
      </c>
      <c r="T80" s="72" t="s">
        <v>224</v>
      </c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</row>
    <row r="81" spans="1:63" s="2" customFormat="1" ht="22.9" customHeight="1">
      <c r="A81" s="36"/>
      <c r="B81" s="37"/>
      <c r="C81" s="77" t="s">
        <v>225</v>
      </c>
      <c r="D81" s="38"/>
      <c r="E81" s="38"/>
      <c r="F81" s="38"/>
      <c r="G81" s="38"/>
      <c r="H81" s="38"/>
      <c r="I81" s="38"/>
      <c r="J81" s="156">
        <f>BK81</f>
        <v>0</v>
      </c>
      <c r="K81" s="38"/>
      <c r="L81" s="41"/>
      <c r="M81" s="73"/>
      <c r="N81" s="157"/>
      <c r="O81" s="74"/>
      <c r="P81" s="158">
        <f>P82</f>
        <v>0</v>
      </c>
      <c r="Q81" s="74"/>
      <c r="R81" s="158">
        <f>R82</f>
        <v>0</v>
      </c>
      <c r="S81" s="74"/>
      <c r="T81" s="159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9" t="s">
        <v>73</v>
      </c>
      <c r="AU81" s="19" t="s">
        <v>191</v>
      </c>
      <c r="BK81" s="160">
        <f>BK82</f>
        <v>0</v>
      </c>
    </row>
    <row r="82" spans="2:63" s="12" customFormat="1" ht="25.9" customHeight="1">
      <c r="B82" s="161"/>
      <c r="C82" s="162"/>
      <c r="D82" s="163" t="s">
        <v>73</v>
      </c>
      <c r="E82" s="164" t="s">
        <v>757</v>
      </c>
      <c r="F82" s="164" t="s">
        <v>758</v>
      </c>
      <c r="G82" s="162"/>
      <c r="H82" s="162"/>
      <c r="I82" s="165"/>
      <c r="J82" s="166">
        <f>BK82</f>
        <v>0</v>
      </c>
      <c r="K82" s="162"/>
      <c r="L82" s="167"/>
      <c r="M82" s="168"/>
      <c r="N82" s="169"/>
      <c r="O82" s="169"/>
      <c r="P82" s="170">
        <f>P83</f>
        <v>0</v>
      </c>
      <c r="Q82" s="169"/>
      <c r="R82" s="170">
        <f>R83</f>
        <v>0</v>
      </c>
      <c r="S82" s="169"/>
      <c r="T82" s="171">
        <f>T83</f>
        <v>0</v>
      </c>
      <c r="AR82" s="172" t="s">
        <v>85</v>
      </c>
      <c r="AT82" s="173" t="s">
        <v>73</v>
      </c>
      <c r="AU82" s="173" t="s">
        <v>74</v>
      </c>
      <c r="AY82" s="172" t="s">
        <v>228</v>
      </c>
      <c r="BK82" s="174">
        <f>BK83</f>
        <v>0</v>
      </c>
    </row>
    <row r="83" spans="2:63" s="12" customFormat="1" ht="22.9" customHeight="1">
      <c r="B83" s="161"/>
      <c r="C83" s="162"/>
      <c r="D83" s="163" t="s">
        <v>73</v>
      </c>
      <c r="E83" s="175" t="s">
        <v>2374</v>
      </c>
      <c r="F83" s="175" t="s">
        <v>2375</v>
      </c>
      <c r="G83" s="162"/>
      <c r="H83" s="162"/>
      <c r="I83" s="165"/>
      <c r="J83" s="176">
        <f>BK83</f>
        <v>0</v>
      </c>
      <c r="K83" s="162"/>
      <c r="L83" s="167"/>
      <c r="M83" s="168"/>
      <c r="N83" s="169"/>
      <c r="O83" s="169"/>
      <c r="P83" s="170">
        <f>SUM(P84:P111)</f>
        <v>0</v>
      </c>
      <c r="Q83" s="169"/>
      <c r="R83" s="170">
        <f>SUM(R84:R111)</f>
        <v>0</v>
      </c>
      <c r="S83" s="169"/>
      <c r="T83" s="171">
        <f>SUM(T84:T111)</f>
        <v>0</v>
      </c>
      <c r="AR83" s="172" t="s">
        <v>85</v>
      </c>
      <c r="AT83" s="173" t="s">
        <v>73</v>
      </c>
      <c r="AU83" s="173" t="s">
        <v>82</v>
      </c>
      <c r="AY83" s="172" t="s">
        <v>228</v>
      </c>
      <c r="BK83" s="174">
        <f>SUM(BK84:BK111)</f>
        <v>0</v>
      </c>
    </row>
    <row r="84" spans="1:65" s="2" customFormat="1" ht="24.2" customHeight="1">
      <c r="A84" s="36"/>
      <c r="B84" s="37"/>
      <c r="C84" s="177" t="s">
        <v>82</v>
      </c>
      <c r="D84" s="177" t="s">
        <v>230</v>
      </c>
      <c r="E84" s="178" t="s">
        <v>2376</v>
      </c>
      <c r="F84" s="179" t="s">
        <v>2377</v>
      </c>
      <c r="G84" s="180" t="s">
        <v>283</v>
      </c>
      <c r="H84" s="181">
        <v>1</v>
      </c>
      <c r="I84" s="182"/>
      <c r="J84" s="183">
        <f>ROUND(I84*H84,2)</f>
        <v>0</v>
      </c>
      <c r="K84" s="179" t="s">
        <v>28</v>
      </c>
      <c r="L84" s="41"/>
      <c r="M84" s="184" t="s">
        <v>28</v>
      </c>
      <c r="N84" s="185" t="s">
        <v>45</v>
      </c>
      <c r="O84" s="66"/>
      <c r="P84" s="186">
        <f>O84*H84</f>
        <v>0</v>
      </c>
      <c r="Q84" s="186">
        <v>0</v>
      </c>
      <c r="R84" s="186">
        <f>Q84*H84</f>
        <v>0</v>
      </c>
      <c r="S84" s="186">
        <v>0</v>
      </c>
      <c r="T84" s="187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188" t="s">
        <v>320</v>
      </c>
      <c r="AT84" s="188" t="s">
        <v>230</v>
      </c>
      <c r="AU84" s="188" t="s">
        <v>85</v>
      </c>
      <c r="AY84" s="19" t="s">
        <v>228</v>
      </c>
      <c r="BE84" s="189">
        <f>IF(N84="základní",J84,0)</f>
        <v>0</v>
      </c>
      <c r="BF84" s="189">
        <f>IF(N84="snížená",J84,0)</f>
        <v>0</v>
      </c>
      <c r="BG84" s="189">
        <f>IF(N84="zákl. přenesená",J84,0)</f>
        <v>0</v>
      </c>
      <c r="BH84" s="189">
        <f>IF(N84="sníž. přenesená",J84,0)</f>
        <v>0</v>
      </c>
      <c r="BI84" s="189">
        <f>IF(N84="nulová",J84,0)</f>
        <v>0</v>
      </c>
      <c r="BJ84" s="19" t="s">
        <v>82</v>
      </c>
      <c r="BK84" s="189">
        <f>ROUND(I84*H84,2)</f>
        <v>0</v>
      </c>
      <c r="BL84" s="19" t="s">
        <v>320</v>
      </c>
      <c r="BM84" s="188" t="s">
        <v>2378</v>
      </c>
    </row>
    <row r="85" spans="2:51" s="13" customFormat="1" ht="11.25">
      <c r="B85" s="195"/>
      <c r="C85" s="196"/>
      <c r="D85" s="197" t="s">
        <v>238</v>
      </c>
      <c r="E85" s="198" t="s">
        <v>28</v>
      </c>
      <c r="F85" s="199" t="s">
        <v>1640</v>
      </c>
      <c r="G85" s="196"/>
      <c r="H85" s="198" t="s">
        <v>28</v>
      </c>
      <c r="I85" s="200"/>
      <c r="J85" s="196"/>
      <c r="K85" s="196"/>
      <c r="L85" s="201"/>
      <c r="M85" s="202"/>
      <c r="N85" s="203"/>
      <c r="O85" s="203"/>
      <c r="P85" s="203"/>
      <c r="Q85" s="203"/>
      <c r="R85" s="203"/>
      <c r="S85" s="203"/>
      <c r="T85" s="204"/>
      <c r="AT85" s="205" t="s">
        <v>238</v>
      </c>
      <c r="AU85" s="205" t="s">
        <v>85</v>
      </c>
      <c r="AV85" s="13" t="s">
        <v>82</v>
      </c>
      <c r="AW85" s="13" t="s">
        <v>35</v>
      </c>
      <c r="AX85" s="13" t="s">
        <v>74</v>
      </c>
      <c r="AY85" s="205" t="s">
        <v>228</v>
      </c>
    </row>
    <row r="86" spans="2:51" s="14" customFormat="1" ht="11.25">
      <c r="B86" s="206"/>
      <c r="C86" s="207"/>
      <c r="D86" s="197" t="s">
        <v>238</v>
      </c>
      <c r="E86" s="208" t="s">
        <v>28</v>
      </c>
      <c r="F86" s="209" t="s">
        <v>82</v>
      </c>
      <c r="G86" s="207"/>
      <c r="H86" s="210">
        <v>1</v>
      </c>
      <c r="I86" s="211"/>
      <c r="J86" s="207"/>
      <c r="K86" s="207"/>
      <c r="L86" s="212"/>
      <c r="M86" s="213"/>
      <c r="N86" s="214"/>
      <c r="O86" s="214"/>
      <c r="P86" s="214"/>
      <c r="Q86" s="214"/>
      <c r="R86" s="214"/>
      <c r="S86" s="214"/>
      <c r="T86" s="215"/>
      <c r="AT86" s="216" t="s">
        <v>238</v>
      </c>
      <c r="AU86" s="216" t="s">
        <v>85</v>
      </c>
      <c r="AV86" s="14" t="s">
        <v>85</v>
      </c>
      <c r="AW86" s="14" t="s">
        <v>35</v>
      </c>
      <c r="AX86" s="14" t="s">
        <v>82</v>
      </c>
      <c r="AY86" s="216" t="s">
        <v>228</v>
      </c>
    </row>
    <row r="87" spans="1:65" s="2" customFormat="1" ht="24.2" customHeight="1">
      <c r="A87" s="36"/>
      <c r="B87" s="37"/>
      <c r="C87" s="177" t="s">
        <v>85</v>
      </c>
      <c r="D87" s="177" t="s">
        <v>230</v>
      </c>
      <c r="E87" s="178" t="s">
        <v>2379</v>
      </c>
      <c r="F87" s="179" t="s">
        <v>2380</v>
      </c>
      <c r="G87" s="180" t="s">
        <v>283</v>
      </c>
      <c r="H87" s="181">
        <v>1</v>
      </c>
      <c r="I87" s="182"/>
      <c r="J87" s="183">
        <f>ROUND(I87*H87,2)</f>
        <v>0</v>
      </c>
      <c r="K87" s="179" t="s">
        <v>28</v>
      </c>
      <c r="L87" s="41"/>
      <c r="M87" s="184" t="s">
        <v>28</v>
      </c>
      <c r="N87" s="185" t="s">
        <v>45</v>
      </c>
      <c r="O87" s="66"/>
      <c r="P87" s="186">
        <f>O87*H87</f>
        <v>0</v>
      </c>
      <c r="Q87" s="186">
        <v>0</v>
      </c>
      <c r="R87" s="186">
        <f>Q87*H87</f>
        <v>0</v>
      </c>
      <c r="S87" s="186">
        <v>0</v>
      </c>
      <c r="T87" s="187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8" t="s">
        <v>320</v>
      </c>
      <c r="AT87" s="188" t="s">
        <v>230</v>
      </c>
      <c r="AU87" s="188" t="s">
        <v>85</v>
      </c>
      <c r="AY87" s="19" t="s">
        <v>228</v>
      </c>
      <c r="BE87" s="189">
        <f>IF(N87="základní",J87,0)</f>
        <v>0</v>
      </c>
      <c r="BF87" s="189">
        <f>IF(N87="snížená",J87,0)</f>
        <v>0</v>
      </c>
      <c r="BG87" s="189">
        <f>IF(N87="zákl. přenesená",J87,0)</f>
        <v>0</v>
      </c>
      <c r="BH87" s="189">
        <f>IF(N87="sníž. přenesená",J87,0)</f>
        <v>0</v>
      </c>
      <c r="BI87" s="189">
        <f>IF(N87="nulová",J87,0)</f>
        <v>0</v>
      </c>
      <c r="BJ87" s="19" t="s">
        <v>82</v>
      </c>
      <c r="BK87" s="189">
        <f>ROUND(I87*H87,2)</f>
        <v>0</v>
      </c>
      <c r="BL87" s="19" t="s">
        <v>320</v>
      </c>
      <c r="BM87" s="188" t="s">
        <v>2381</v>
      </c>
    </row>
    <row r="88" spans="2:51" s="13" customFormat="1" ht="11.25">
      <c r="B88" s="195"/>
      <c r="C88" s="196"/>
      <c r="D88" s="197" t="s">
        <v>238</v>
      </c>
      <c r="E88" s="198" t="s">
        <v>28</v>
      </c>
      <c r="F88" s="199" t="s">
        <v>2382</v>
      </c>
      <c r="G88" s="196"/>
      <c r="H88" s="198" t="s">
        <v>28</v>
      </c>
      <c r="I88" s="200"/>
      <c r="J88" s="196"/>
      <c r="K88" s="196"/>
      <c r="L88" s="201"/>
      <c r="M88" s="202"/>
      <c r="N88" s="203"/>
      <c r="O88" s="203"/>
      <c r="P88" s="203"/>
      <c r="Q88" s="203"/>
      <c r="R88" s="203"/>
      <c r="S88" s="203"/>
      <c r="T88" s="204"/>
      <c r="AT88" s="205" t="s">
        <v>238</v>
      </c>
      <c r="AU88" s="205" t="s">
        <v>85</v>
      </c>
      <c r="AV88" s="13" t="s">
        <v>82</v>
      </c>
      <c r="AW88" s="13" t="s">
        <v>35</v>
      </c>
      <c r="AX88" s="13" t="s">
        <v>74</v>
      </c>
      <c r="AY88" s="205" t="s">
        <v>228</v>
      </c>
    </row>
    <row r="89" spans="2:51" s="14" customFormat="1" ht="11.25">
      <c r="B89" s="206"/>
      <c r="C89" s="207"/>
      <c r="D89" s="197" t="s">
        <v>238</v>
      </c>
      <c r="E89" s="208" t="s">
        <v>28</v>
      </c>
      <c r="F89" s="209" t="s">
        <v>82</v>
      </c>
      <c r="G89" s="207"/>
      <c r="H89" s="210">
        <v>1</v>
      </c>
      <c r="I89" s="211"/>
      <c r="J89" s="207"/>
      <c r="K89" s="207"/>
      <c r="L89" s="212"/>
      <c r="M89" s="213"/>
      <c r="N89" s="214"/>
      <c r="O89" s="214"/>
      <c r="P89" s="214"/>
      <c r="Q89" s="214"/>
      <c r="R89" s="214"/>
      <c r="S89" s="214"/>
      <c r="T89" s="215"/>
      <c r="AT89" s="216" t="s">
        <v>238</v>
      </c>
      <c r="AU89" s="216" t="s">
        <v>85</v>
      </c>
      <c r="AV89" s="14" t="s">
        <v>85</v>
      </c>
      <c r="AW89" s="14" t="s">
        <v>35</v>
      </c>
      <c r="AX89" s="14" t="s">
        <v>82</v>
      </c>
      <c r="AY89" s="216" t="s">
        <v>228</v>
      </c>
    </row>
    <row r="90" spans="1:65" s="2" customFormat="1" ht="16.5" customHeight="1">
      <c r="A90" s="36"/>
      <c r="B90" s="37"/>
      <c r="C90" s="177" t="s">
        <v>246</v>
      </c>
      <c r="D90" s="177" t="s">
        <v>230</v>
      </c>
      <c r="E90" s="178" t="s">
        <v>2383</v>
      </c>
      <c r="F90" s="179" t="s">
        <v>2384</v>
      </c>
      <c r="G90" s="180" t="s">
        <v>323</v>
      </c>
      <c r="H90" s="181">
        <v>16</v>
      </c>
      <c r="I90" s="182"/>
      <c r="J90" s="183">
        <f>ROUND(I90*H90,2)</f>
        <v>0</v>
      </c>
      <c r="K90" s="179" t="s">
        <v>28</v>
      </c>
      <c r="L90" s="41"/>
      <c r="M90" s="184" t="s">
        <v>28</v>
      </c>
      <c r="N90" s="185" t="s">
        <v>45</v>
      </c>
      <c r="O90" s="66"/>
      <c r="P90" s="186">
        <f>O90*H90</f>
        <v>0</v>
      </c>
      <c r="Q90" s="186">
        <v>0</v>
      </c>
      <c r="R90" s="186">
        <f>Q90*H90</f>
        <v>0</v>
      </c>
      <c r="S90" s="186">
        <v>0</v>
      </c>
      <c r="T90" s="187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8" t="s">
        <v>320</v>
      </c>
      <c r="AT90" s="188" t="s">
        <v>230</v>
      </c>
      <c r="AU90" s="188" t="s">
        <v>85</v>
      </c>
      <c r="AY90" s="19" t="s">
        <v>228</v>
      </c>
      <c r="BE90" s="189">
        <f>IF(N90="základní",J90,0)</f>
        <v>0</v>
      </c>
      <c r="BF90" s="189">
        <f>IF(N90="snížená",J90,0)</f>
        <v>0</v>
      </c>
      <c r="BG90" s="189">
        <f>IF(N90="zákl. přenesená",J90,0)</f>
        <v>0</v>
      </c>
      <c r="BH90" s="189">
        <f>IF(N90="sníž. přenesená",J90,0)</f>
        <v>0</v>
      </c>
      <c r="BI90" s="189">
        <f>IF(N90="nulová",J90,0)</f>
        <v>0</v>
      </c>
      <c r="BJ90" s="19" t="s">
        <v>82</v>
      </c>
      <c r="BK90" s="189">
        <f>ROUND(I90*H90,2)</f>
        <v>0</v>
      </c>
      <c r="BL90" s="19" t="s">
        <v>320</v>
      </c>
      <c r="BM90" s="188" t="s">
        <v>2385</v>
      </c>
    </row>
    <row r="91" spans="2:51" s="13" customFormat="1" ht="11.25">
      <c r="B91" s="195"/>
      <c r="C91" s="196"/>
      <c r="D91" s="197" t="s">
        <v>238</v>
      </c>
      <c r="E91" s="198" t="s">
        <v>28</v>
      </c>
      <c r="F91" s="199" t="s">
        <v>1640</v>
      </c>
      <c r="G91" s="196"/>
      <c r="H91" s="198" t="s">
        <v>28</v>
      </c>
      <c r="I91" s="200"/>
      <c r="J91" s="196"/>
      <c r="K91" s="196"/>
      <c r="L91" s="201"/>
      <c r="M91" s="202"/>
      <c r="N91" s="203"/>
      <c r="O91" s="203"/>
      <c r="P91" s="203"/>
      <c r="Q91" s="203"/>
      <c r="R91" s="203"/>
      <c r="S91" s="203"/>
      <c r="T91" s="204"/>
      <c r="AT91" s="205" t="s">
        <v>238</v>
      </c>
      <c r="AU91" s="205" t="s">
        <v>85</v>
      </c>
      <c r="AV91" s="13" t="s">
        <v>82</v>
      </c>
      <c r="AW91" s="13" t="s">
        <v>35</v>
      </c>
      <c r="AX91" s="13" t="s">
        <v>74</v>
      </c>
      <c r="AY91" s="205" t="s">
        <v>228</v>
      </c>
    </row>
    <row r="92" spans="2:51" s="14" customFormat="1" ht="11.25">
      <c r="B92" s="206"/>
      <c r="C92" s="207"/>
      <c r="D92" s="197" t="s">
        <v>238</v>
      </c>
      <c r="E92" s="208" t="s">
        <v>28</v>
      </c>
      <c r="F92" s="209" t="s">
        <v>85</v>
      </c>
      <c r="G92" s="207"/>
      <c r="H92" s="210">
        <v>2</v>
      </c>
      <c r="I92" s="211"/>
      <c r="J92" s="207"/>
      <c r="K92" s="207"/>
      <c r="L92" s="212"/>
      <c r="M92" s="213"/>
      <c r="N92" s="214"/>
      <c r="O92" s="214"/>
      <c r="P92" s="214"/>
      <c r="Q92" s="214"/>
      <c r="R92" s="214"/>
      <c r="S92" s="214"/>
      <c r="T92" s="215"/>
      <c r="AT92" s="216" t="s">
        <v>238</v>
      </c>
      <c r="AU92" s="216" t="s">
        <v>85</v>
      </c>
      <c r="AV92" s="14" t="s">
        <v>85</v>
      </c>
      <c r="AW92" s="14" t="s">
        <v>35</v>
      </c>
      <c r="AX92" s="14" t="s">
        <v>74</v>
      </c>
      <c r="AY92" s="216" t="s">
        <v>228</v>
      </c>
    </row>
    <row r="93" spans="2:51" s="13" customFormat="1" ht="11.25">
      <c r="B93" s="195"/>
      <c r="C93" s="196"/>
      <c r="D93" s="197" t="s">
        <v>238</v>
      </c>
      <c r="E93" s="198" t="s">
        <v>28</v>
      </c>
      <c r="F93" s="199" t="s">
        <v>2382</v>
      </c>
      <c r="G93" s="196"/>
      <c r="H93" s="198" t="s">
        <v>28</v>
      </c>
      <c r="I93" s="200"/>
      <c r="J93" s="196"/>
      <c r="K93" s="196"/>
      <c r="L93" s="201"/>
      <c r="M93" s="202"/>
      <c r="N93" s="203"/>
      <c r="O93" s="203"/>
      <c r="P93" s="203"/>
      <c r="Q93" s="203"/>
      <c r="R93" s="203"/>
      <c r="S93" s="203"/>
      <c r="T93" s="204"/>
      <c r="AT93" s="205" t="s">
        <v>238</v>
      </c>
      <c r="AU93" s="205" t="s">
        <v>85</v>
      </c>
      <c r="AV93" s="13" t="s">
        <v>82</v>
      </c>
      <c r="AW93" s="13" t="s">
        <v>35</v>
      </c>
      <c r="AX93" s="13" t="s">
        <v>74</v>
      </c>
      <c r="AY93" s="205" t="s">
        <v>228</v>
      </c>
    </row>
    <row r="94" spans="2:51" s="14" customFormat="1" ht="11.25">
      <c r="B94" s="206"/>
      <c r="C94" s="207"/>
      <c r="D94" s="197" t="s">
        <v>238</v>
      </c>
      <c r="E94" s="208" t="s">
        <v>28</v>
      </c>
      <c r="F94" s="209" t="s">
        <v>308</v>
      </c>
      <c r="G94" s="207"/>
      <c r="H94" s="210">
        <v>14</v>
      </c>
      <c r="I94" s="211"/>
      <c r="J94" s="207"/>
      <c r="K94" s="207"/>
      <c r="L94" s="212"/>
      <c r="M94" s="213"/>
      <c r="N94" s="214"/>
      <c r="O94" s="214"/>
      <c r="P94" s="214"/>
      <c r="Q94" s="214"/>
      <c r="R94" s="214"/>
      <c r="S94" s="214"/>
      <c r="T94" s="215"/>
      <c r="AT94" s="216" t="s">
        <v>238</v>
      </c>
      <c r="AU94" s="216" t="s">
        <v>85</v>
      </c>
      <c r="AV94" s="14" t="s">
        <v>85</v>
      </c>
      <c r="AW94" s="14" t="s">
        <v>35</v>
      </c>
      <c r="AX94" s="14" t="s">
        <v>74</v>
      </c>
      <c r="AY94" s="216" t="s">
        <v>228</v>
      </c>
    </row>
    <row r="95" spans="2:51" s="15" customFormat="1" ht="11.25">
      <c r="B95" s="217"/>
      <c r="C95" s="218"/>
      <c r="D95" s="197" t="s">
        <v>238</v>
      </c>
      <c r="E95" s="219" t="s">
        <v>28</v>
      </c>
      <c r="F95" s="220" t="s">
        <v>241</v>
      </c>
      <c r="G95" s="218"/>
      <c r="H95" s="221">
        <v>16</v>
      </c>
      <c r="I95" s="222"/>
      <c r="J95" s="218"/>
      <c r="K95" s="218"/>
      <c r="L95" s="223"/>
      <c r="M95" s="224"/>
      <c r="N95" s="225"/>
      <c r="O95" s="225"/>
      <c r="P95" s="225"/>
      <c r="Q95" s="225"/>
      <c r="R95" s="225"/>
      <c r="S95" s="225"/>
      <c r="T95" s="226"/>
      <c r="AT95" s="227" t="s">
        <v>238</v>
      </c>
      <c r="AU95" s="227" t="s">
        <v>85</v>
      </c>
      <c r="AV95" s="15" t="s">
        <v>176</v>
      </c>
      <c r="AW95" s="15" t="s">
        <v>35</v>
      </c>
      <c r="AX95" s="15" t="s">
        <v>82</v>
      </c>
      <c r="AY95" s="227" t="s">
        <v>228</v>
      </c>
    </row>
    <row r="96" spans="1:65" s="2" customFormat="1" ht="16.5" customHeight="1">
      <c r="A96" s="36"/>
      <c r="B96" s="37"/>
      <c r="C96" s="177" t="s">
        <v>176</v>
      </c>
      <c r="D96" s="177" t="s">
        <v>230</v>
      </c>
      <c r="E96" s="178" t="s">
        <v>2386</v>
      </c>
      <c r="F96" s="179" t="s">
        <v>2387</v>
      </c>
      <c r="G96" s="180" t="s">
        <v>283</v>
      </c>
      <c r="H96" s="181">
        <v>2</v>
      </c>
      <c r="I96" s="182"/>
      <c r="J96" s="183">
        <f>ROUND(I96*H96,2)</f>
        <v>0</v>
      </c>
      <c r="K96" s="179" t="s">
        <v>28</v>
      </c>
      <c r="L96" s="41"/>
      <c r="M96" s="184" t="s">
        <v>28</v>
      </c>
      <c r="N96" s="185" t="s">
        <v>45</v>
      </c>
      <c r="O96" s="66"/>
      <c r="P96" s="186">
        <f>O96*H96</f>
        <v>0</v>
      </c>
      <c r="Q96" s="186">
        <v>0</v>
      </c>
      <c r="R96" s="186">
        <f>Q96*H96</f>
        <v>0</v>
      </c>
      <c r="S96" s="186">
        <v>0</v>
      </c>
      <c r="T96" s="187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8" t="s">
        <v>320</v>
      </c>
      <c r="AT96" s="188" t="s">
        <v>230</v>
      </c>
      <c r="AU96" s="188" t="s">
        <v>85</v>
      </c>
      <c r="AY96" s="19" t="s">
        <v>228</v>
      </c>
      <c r="BE96" s="189">
        <f>IF(N96="základní",J96,0)</f>
        <v>0</v>
      </c>
      <c r="BF96" s="189">
        <f>IF(N96="snížená",J96,0)</f>
        <v>0</v>
      </c>
      <c r="BG96" s="189">
        <f>IF(N96="zákl. přenesená",J96,0)</f>
        <v>0</v>
      </c>
      <c r="BH96" s="189">
        <f>IF(N96="sníž. přenesená",J96,0)</f>
        <v>0</v>
      </c>
      <c r="BI96" s="189">
        <f>IF(N96="nulová",J96,0)</f>
        <v>0</v>
      </c>
      <c r="BJ96" s="19" t="s">
        <v>82</v>
      </c>
      <c r="BK96" s="189">
        <f>ROUND(I96*H96,2)</f>
        <v>0</v>
      </c>
      <c r="BL96" s="19" t="s">
        <v>320</v>
      </c>
      <c r="BM96" s="188" t="s">
        <v>2388</v>
      </c>
    </row>
    <row r="97" spans="2:51" s="13" customFormat="1" ht="11.25">
      <c r="B97" s="195"/>
      <c r="C97" s="196"/>
      <c r="D97" s="197" t="s">
        <v>238</v>
      </c>
      <c r="E97" s="198" t="s">
        <v>28</v>
      </c>
      <c r="F97" s="199" t="s">
        <v>1640</v>
      </c>
      <c r="G97" s="196"/>
      <c r="H97" s="198" t="s">
        <v>28</v>
      </c>
      <c r="I97" s="200"/>
      <c r="J97" s="196"/>
      <c r="K97" s="196"/>
      <c r="L97" s="201"/>
      <c r="M97" s="202"/>
      <c r="N97" s="203"/>
      <c r="O97" s="203"/>
      <c r="P97" s="203"/>
      <c r="Q97" s="203"/>
      <c r="R97" s="203"/>
      <c r="S97" s="203"/>
      <c r="T97" s="204"/>
      <c r="AT97" s="205" t="s">
        <v>238</v>
      </c>
      <c r="AU97" s="205" t="s">
        <v>85</v>
      </c>
      <c r="AV97" s="13" t="s">
        <v>82</v>
      </c>
      <c r="AW97" s="13" t="s">
        <v>35</v>
      </c>
      <c r="AX97" s="13" t="s">
        <v>74</v>
      </c>
      <c r="AY97" s="205" t="s">
        <v>228</v>
      </c>
    </row>
    <row r="98" spans="2:51" s="14" customFormat="1" ht="11.25">
      <c r="B98" s="206"/>
      <c r="C98" s="207"/>
      <c r="D98" s="197" t="s">
        <v>238</v>
      </c>
      <c r="E98" s="208" t="s">
        <v>28</v>
      </c>
      <c r="F98" s="209" t="s">
        <v>82</v>
      </c>
      <c r="G98" s="207"/>
      <c r="H98" s="210">
        <v>1</v>
      </c>
      <c r="I98" s="211"/>
      <c r="J98" s="207"/>
      <c r="K98" s="207"/>
      <c r="L98" s="212"/>
      <c r="M98" s="213"/>
      <c r="N98" s="214"/>
      <c r="O98" s="214"/>
      <c r="P98" s="214"/>
      <c r="Q98" s="214"/>
      <c r="R98" s="214"/>
      <c r="S98" s="214"/>
      <c r="T98" s="215"/>
      <c r="AT98" s="216" t="s">
        <v>238</v>
      </c>
      <c r="AU98" s="216" t="s">
        <v>85</v>
      </c>
      <c r="AV98" s="14" t="s">
        <v>85</v>
      </c>
      <c r="AW98" s="14" t="s">
        <v>35</v>
      </c>
      <c r="AX98" s="14" t="s">
        <v>74</v>
      </c>
      <c r="AY98" s="216" t="s">
        <v>228</v>
      </c>
    </row>
    <row r="99" spans="2:51" s="13" customFormat="1" ht="11.25">
      <c r="B99" s="195"/>
      <c r="C99" s="196"/>
      <c r="D99" s="197" t="s">
        <v>238</v>
      </c>
      <c r="E99" s="198" t="s">
        <v>28</v>
      </c>
      <c r="F99" s="199" t="s">
        <v>2382</v>
      </c>
      <c r="G99" s="196"/>
      <c r="H99" s="198" t="s">
        <v>28</v>
      </c>
      <c r="I99" s="200"/>
      <c r="J99" s="196"/>
      <c r="K99" s="196"/>
      <c r="L99" s="201"/>
      <c r="M99" s="202"/>
      <c r="N99" s="203"/>
      <c r="O99" s="203"/>
      <c r="P99" s="203"/>
      <c r="Q99" s="203"/>
      <c r="R99" s="203"/>
      <c r="S99" s="203"/>
      <c r="T99" s="204"/>
      <c r="AT99" s="205" t="s">
        <v>238</v>
      </c>
      <c r="AU99" s="205" t="s">
        <v>85</v>
      </c>
      <c r="AV99" s="13" t="s">
        <v>82</v>
      </c>
      <c r="AW99" s="13" t="s">
        <v>35</v>
      </c>
      <c r="AX99" s="13" t="s">
        <v>74</v>
      </c>
      <c r="AY99" s="205" t="s">
        <v>228</v>
      </c>
    </row>
    <row r="100" spans="2:51" s="14" customFormat="1" ht="11.25">
      <c r="B100" s="206"/>
      <c r="C100" s="207"/>
      <c r="D100" s="197" t="s">
        <v>238</v>
      </c>
      <c r="E100" s="208" t="s">
        <v>28</v>
      </c>
      <c r="F100" s="209" t="s">
        <v>82</v>
      </c>
      <c r="G100" s="207"/>
      <c r="H100" s="210">
        <v>1</v>
      </c>
      <c r="I100" s="211"/>
      <c r="J100" s="207"/>
      <c r="K100" s="207"/>
      <c r="L100" s="212"/>
      <c r="M100" s="213"/>
      <c r="N100" s="214"/>
      <c r="O100" s="214"/>
      <c r="P100" s="214"/>
      <c r="Q100" s="214"/>
      <c r="R100" s="214"/>
      <c r="S100" s="214"/>
      <c r="T100" s="215"/>
      <c r="AT100" s="216" t="s">
        <v>238</v>
      </c>
      <c r="AU100" s="216" t="s">
        <v>85</v>
      </c>
      <c r="AV100" s="14" t="s">
        <v>85</v>
      </c>
      <c r="AW100" s="14" t="s">
        <v>35</v>
      </c>
      <c r="AX100" s="14" t="s">
        <v>74</v>
      </c>
      <c r="AY100" s="216" t="s">
        <v>228</v>
      </c>
    </row>
    <row r="101" spans="2:51" s="15" customFormat="1" ht="11.25">
      <c r="B101" s="217"/>
      <c r="C101" s="218"/>
      <c r="D101" s="197" t="s">
        <v>238</v>
      </c>
      <c r="E101" s="219" t="s">
        <v>28</v>
      </c>
      <c r="F101" s="220" t="s">
        <v>241</v>
      </c>
      <c r="G101" s="218"/>
      <c r="H101" s="221">
        <v>2</v>
      </c>
      <c r="I101" s="222"/>
      <c r="J101" s="218"/>
      <c r="K101" s="218"/>
      <c r="L101" s="223"/>
      <c r="M101" s="224"/>
      <c r="N101" s="225"/>
      <c r="O101" s="225"/>
      <c r="P101" s="225"/>
      <c r="Q101" s="225"/>
      <c r="R101" s="225"/>
      <c r="S101" s="225"/>
      <c r="T101" s="226"/>
      <c r="AT101" s="227" t="s">
        <v>238</v>
      </c>
      <c r="AU101" s="227" t="s">
        <v>85</v>
      </c>
      <c r="AV101" s="15" t="s">
        <v>176</v>
      </c>
      <c r="AW101" s="15" t="s">
        <v>35</v>
      </c>
      <c r="AX101" s="15" t="s">
        <v>82</v>
      </c>
      <c r="AY101" s="227" t="s">
        <v>228</v>
      </c>
    </row>
    <row r="102" spans="1:65" s="2" customFormat="1" ht="16.5" customHeight="1">
      <c r="A102" s="36"/>
      <c r="B102" s="37"/>
      <c r="C102" s="177" t="s">
        <v>256</v>
      </c>
      <c r="D102" s="177" t="s">
        <v>230</v>
      </c>
      <c r="E102" s="178" t="s">
        <v>2389</v>
      </c>
      <c r="F102" s="179" t="s">
        <v>2390</v>
      </c>
      <c r="G102" s="180" t="s">
        <v>283</v>
      </c>
      <c r="H102" s="181">
        <v>1</v>
      </c>
      <c r="I102" s="182"/>
      <c r="J102" s="183">
        <f>ROUND(I102*H102,2)</f>
        <v>0</v>
      </c>
      <c r="K102" s="179" t="s">
        <v>28</v>
      </c>
      <c r="L102" s="41"/>
      <c r="M102" s="184" t="s">
        <v>28</v>
      </c>
      <c r="N102" s="185" t="s">
        <v>45</v>
      </c>
      <c r="O102" s="66"/>
      <c r="P102" s="186">
        <f>O102*H102</f>
        <v>0</v>
      </c>
      <c r="Q102" s="186">
        <v>0</v>
      </c>
      <c r="R102" s="186">
        <f>Q102*H102</f>
        <v>0</v>
      </c>
      <c r="S102" s="186">
        <v>0</v>
      </c>
      <c r="T102" s="187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8" t="s">
        <v>320</v>
      </c>
      <c r="AT102" s="188" t="s">
        <v>230</v>
      </c>
      <c r="AU102" s="188" t="s">
        <v>85</v>
      </c>
      <c r="AY102" s="19" t="s">
        <v>228</v>
      </c>
      <c r="BE102" s="189">
        <f>IF(N102="základní",J102,0)</f>
        <v>0</v>
      </c>
      <c r="BF102" s="189">
        <f>IF(N102="snížená",J102,0)</f>
        <v>0</v>
      </c>
      <c r="BG102" s="189">
        <f>IF(N102="zákl. přenesená",J102,0)</f>
        <v>0</v>
      </c>
      <c r="BH102" s="189">
        <f>IF(N102="sníž. přenesená",J102,0)</f>
        <v>0</v>
      </c>
      <c r="BI102" s="189">
        <f>IF(N102="nulová",J102,0)</f>
        <v>0</v>
      </c>
      <c r="BJ102" s="19" t="s">
        <v>82</v>
      </c>
      <c r="BK102" s="189">
        <f>ROUND(I102*H102,2)</f>
        <v>0</v>
      </c>
      <c r="BL102" s="19" t="s">
        <v>320</v>
      </c>
      <c r="BM102" s="188" t="s">
        <v>2391</v>
      </c>
    </row>
    <row r="103" spans="2:51" s="13" customFormat="1" ht="11.25">
      <c r="B103" s="195"/>
      <c r="C103" s="196"/>
      <c r="D103" s="197" t="s">
        <v>238</v>
      </c>
      <c r="E103" s="198" t="s">
        <v>28</v>
      </c>
      <c r="F103" s="199" t="s">
        <v>2382</v>
      </c>
      <c r="G103" s="196"/>
      <c r="H103" s="198" t="s">
        <v>28</v>
      </c>
      <c r="I103" s="200"/>
      <c r="J103" s="196"/>
      <c r="K103" s="196"/>
      <c r="L103" s="201"/>
      <c r="M103" s="202"/>
      <c r="N103" s="203"/>
      <c r="O103" s="203"/>
      <c r="P103" s="203"/>
      <c r="Q103" s="203"/>
      <c r="R103" s="203"/>
      <c r="S103" s="203"/>
      <c r="T103" s="204"/>
      <c r="AT103" s="205" t="s">
        <v>238</v>
      </c>
      <c r="AU103" s="205" t="s">
        <v>85</v>
      </c>
      <c r="AV103" s="13" t="s">
        <v>82</v>
      </c>
      <c r="AW103" s="13" t="s">
        <v>35</v>
      </c>
      <c r="AX103" s="13" t="s">
        <v>74</v>
      </c>
      <c r="AY103" s="205" t="s">
        <v>228</v>
      </c>
    </row>
    <row r="104" spans="2:51" s="14" customFormat="1" ht="11.25">
      <c r="B104" s="206"/>
      <c r="C104" s="207"/>
      <c r="D104" s="197" t="s">
        <v>238</v>
      </c>
      <c r="E104" s="208" t="s">
        <v>28</v>
      </c>
      <c r="F104" s="209" t="s">
        <v>82</v>
      </c>
      <c r="G104" s="207"/>
      <c r="H104" s="210">
        <v>1</v>
      </c>
      <c r="I104" s="211"/>
      <c r="J104" s="207"/>
      <c r="K104" s="207"/>
      <c r="L104" s="212"/>
      <c r="M104" s="213"/>
      <c r="N104" s="214"/>
      <c r="O104" s="214"/>
      <c r="P104" s="214"/>
      <c r="Q104" s="214"/>
      <c r="R104" s="214"/>
      <c r="S104" s="214"/>
      <c r="T104" s="215"/>
      <c r="AT104" s="216" t="s">
        <v>238</v>
      </c>
      <c r="AU104" s="216" t="s">
        <v>85</v>
      </c>
      <c r="AV104" s="14" t="s">
        <v>85</v>
      </c>
      <c r="AW104" s="14" t="s">
        <v>35</v>
      </c>
      <c r="AX104" s="14" t="s">
        <v>74</v>
      </c>
      <c r="AY104" s="216" t="s">
        <v>228</v>
      </c>
    </row>
    <row r="105" spans="2:51" s="15" customFormat="1" ht="11.25">
      <c r="B105" s="217"/>
      <c r="C105" s="218"/>
      <c r="D105" s="197" t="s">
        <v>238</v>
      </c>
      <c r="E105" s="219" t="s">
        <v>28</v>
      </c>
      <c r="F105" s="220" t="s">
        <v>241</v>
      </c>
      <c r="G105" s="218"/>
      <c r="H105" s="221">
        <v>1</v>
      </c>
      <c r="I105" s="222"/>
      <c r="J105" s="218"/>
      <c r="K105" s="218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238</v>
      </c>
      <c r="AU105" s="227" t="s">
        <v>85</v>
      </c>
      <c r="AV105" s="15" t="s">
        <v>176</v>
      </c>
      <c r="AW105" s="15" t="s">
        <v>35</v>
      </c>
      <c r="AX105" s="15" t="s">
        <v>82</v>
      </c>
      <c r="AY105" s="227" t="s">
        <v>228</v>
      </c>
    </row>
    <row r="106" spans="1:65" s="2" customFormat="1" ht="16.5" customHeight="1">
      <c r="A106" s="36"/>
      <c r="B106" s="37"/>
      <c r="C106" s="177" t="s">
        <v>261</v>
      </c>
      <c r="D106" s="177" t="s">
        <v>230</v>
      </c>
      <c r="E106" s="178" t="s">
        <v>2392</v>
      </c>
      <c r="F106" s="179" t="s">
        <v>2393</v>
      </c>
      <c r="G106" s="180" t="s">
        <v>283</v>
      </c>
      <c r="H106" s="181">
        <v>1</v>
      </c>
      <c r="I106" s="182"/>
      <c r="J106" s="183">
        <f>ROUND(I106*H106,2)</f>
        <v>0</v>
      </c>
      <c r="K106" s="179" t="s">
        <v>28</v>
      </c>
      <c r="L106" s="41"/>
      <c r="M106" s="184" t="s">
        <v>28</v>
      </c>
      <c r="N106" s="185" t="s">
        <v>45</v>
      </c>
      <c r="O106" s="66"/>
      <c r="P106" s="186">
        <f>O106*H106</f>
        <v>0</v>
      </c>
      <c r="Q106" s="186">
        <v>0</v>
      </c>
      <c r="R106" s="186">
        <f>Q106*H106</f>
        <v>0</v>
      </c>
      <c r="S106" s="186">
        <v>0</v>
      </c>
      <c r="T106" s="187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8" t="s">
        <v>320</v>
      </c>
      <c r="AT106" s="188" t="s">
        <v>230</v>
      </c>
      <c r="AU106" s="188" t="s">
        <v>85</v>
      </c>
      <c r="AY106" s="19" t="s">
        <v>228</v>
      </c>
      <c r="BE106" s="189">
        <f>IF(N106="základní",J106,0)</f>
        <v>0</v>
      </c>
      <c r="BF106" s="189">
        <f>IF(N106="snížená",J106,0)</f>
        <v>0</v>
      </c>
      <c r="BG106" s="189">
        <f>IF(N106="zákl. přenesená",J106,0)</f>
        <v>0</v>
      </c>
      <c r="BH106" s="189">
        <f>IF(N106="sníž. přenesená",J106,0)</f>
        <v>0</v>
      </c>
      <c r="BI106" s="189">
        <f>IF(N106="nulová",J106,0)</f>
        <v>0</v>
      </c>
      <c r="BJ106" s="19" t="s">
        <v>82</v>
      </c>
      <c r="BK106" s="189">
        <f>ROUND(I106*H106,2)</f>
        <v>0</v>
      </c>
      <c r="BL106" s="19" t="s">
        <v>320</v>
      </c>
      <c r="BM106" s="188" t="s">
        <v>2394</v>
      </c>
    </row>
    <row r="107" spans="2:51" s="13" customFormat="1" ht="11.25">
      <c r="B107" s="195"/>
      <c r="C107" s="196"/>
      <c r="D107" s="197" t="s">
        <v>238</v>
      </c>
      <c r="E107" s="198" t="s">
        <v>28</v>
      </c>
      <c r="F107" s="199" t="s">
        <v>1640</v>
      </c>
      <c r="G107" s="196"/>
      <c r="H107" s="198" t="s">
        <v>28</v>
      </c>
      <c r="I107" s="200"/>
      <c r="J107" s="196"/>
      <c r="K107" s="196"/>
      <c r="L107" s="201"/>
      <c r="M107" s="202"/>
      <c r="N107" s="203"/>
      <c r="O107" s="203"/>
      <c r="P107" s="203"/>
      <c r="Q107" s="203"/>
      <c r="R107" s="203"/>
      <c r="S107" s="203"/>
      <c r="T107" s="204"/>
      <c r="AT107" s="205" t="s">
        <v>238</v>
      </c>
      <c r="AU107" s="205" t="s">
        <v>85</v>
      </c>
      <c r="AV107" s="13" t="s">
        <v>82</v>
      </c>
      <c r="AW107" s="13" t="s">
        <v>35</v>
      </c>
      <c r="AX107" s="13" t="s">
        <v>74</v>
      </c>
      <c r="AY107" s="205" t="s">
        <v>228</v>
      </c>
    </row>
    <row r="108" spans="2:51" s="14" customFormat="1" ht="11.25">
      <c r="B108" s="206"/>
      <c r="C108" s="207"/>
      <c r="D108" s="197" t="s">
        <v>238</v>
      </c>
      <c r="E108" s="208" t="s">
        <v>28</v>
      </c>
      <c r="F108" s="209" t="s">
        <v>82</v>
      </c>
      <c r="G108" s="207"/>
      <c r="H108" s="210">
        <v>1</v>
      </c>
      <c r="I108" s="211"/>
      <c r="J108" s="207"/>
      <c r="K108" s="207"/>
      <c r="L108" s="212"/>
      <c r="M108" s="213"/>
      <c r="N108" s="214"/>
      <c r="O108" s="214"/>
      <c r="P108" s="214"/>
      <c r="Q108" s="214"/>
      <c r="R108" s="214"/>
      <c r="S108" s="214"/>
      <c r="T108" s="215"/>
      <c r="AT108" s="216" t="s">
        <v>238</v>
      </c>
      <c r="AU108" s="216" t="s">
        <v>85</v>
      </c>
      <c r="AV108" s="14" t="s">
        <v>85</v>
      </c>
      <c r="AW108" s="14" t="s">
        <v>35</v>
      </c>
      <c r="AX108" s="14" t="s">
        <v>82</v>
      </c>
      <c r="AY108" s="216" t="s">
        <v>228</v>
      </c>
    </row>
    <row r="109" spans="1:65" s="2" customFormat="1" ht="21.75" customHeight="1">
      <c r="A109" s="36"/>
      <c r="B109" s="37"/>
      <c r="C109" s="177" t="s">
        <v>267</v>
      </c>
      <c r="D109" s="177" t="s">
        <v>230</v>
      </c>
      <c r="E109" s="178" t="s">
        <v>2395</v>
      </c>
      <c r="F109" s="179" t="s">
        <v>2396</v>
      </c>
      <c r="G109" s="180" t="s">
        <v>283</v>
      </c>
      <c r="H109" s="181">
        <v>1</v>
      </c>
      <c r="I109" s="182"/>
      <c r="J109" s="183">
        <f>ROUND(I109*H109,2)</f>
        <v>0</v>
      </c>
      <c r="K109" s="179" t="s">
        <v>28</v>
      </c>
      <c r="L109" s="41"/>
      <c r="M109" s="184" t="s">
        <v>28</v>
      </c>
      <c r="N109" s="185" t="s">
        <v>45</v>
      </c>
      <c r="O109" s="66"/>
      <c r="P109" s="186">
        <f>O109*H109</f>
        <v>0</v>
      </c>
      <c r="Q109" s="186">
        <v>0</v>
      </c>
      <c r="R109" s="186">
        <f>Q109*H109</f>
        <v>0</v>
      </c>
      <c r="S109" s="186">
        <v>0</v>
      </c>
      <c r="T109" s="187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8" t="s">
        <v>320</v>
      </c>
      <c r="AT109" s="188" t="s">
        <v>230</v>
      </c>
      <c r="AU109" s="188" t="s">
        <v>85</v>
      </c>
      <c r="AY109" s="19" t="s">
        <v>228</v>
      </c>
      <c r="BE109" s="189">
        <f>IF(N109="základní",J109,0)</f>
        <v>0</v>
      </c>
      <c r="BF109" s="189">
        <f>IF(N109="snížená",J109,0)</f>
        <v>0</v>
      </c>
      <c r="BG109" s="189">
        <f>IF(N109="zákl. přenesená",J109,0)</f>
        <v>0</v>
      </c>
      <c r="BH109" s="189">
        <f>IF(N109="sníž. přenesená",J109,0)</f>
        <v>0</v>
      </c>
      <c r="BI109" s="189">
        <f>IF(N109="nulová",J109,0)</f>
        <v>0</v>
      </c>
      <c r="BJ109" s="19" t="s">
        <v>82</v>
      </c>
      <c r="BK109" s="189">
        <f>ROUND(I109*H109,2)</f>
        <v>0</v>
      </c>
      <c r="BL109" s="19" t="s">
        <v>320</v>
      </c>
      <c r="BM109" s="188" t="s">
        <v>2397</v>
      </c>
    </row>
    <row r="110" spans="2:51" s="13" customFormat="1" ht="11.25">
      <c r="B110" s="195"/>
      <c r="C110" s="196"/>
      <c r="D110" s="197" t="s">
        <v>238</v>
      </c>
      <c r="E110" s="198" t="s">
        <v>28</v>
      </c>
      <c r="F110" s="199" t="s">
        <v>2382</v>
      </c>
      <c r="G110" s="196"/>
      <c r="H110" s="198" t="s">
        <v>28</v>
      </c>
      <c r="I110" s="200"/>
      <c r="J110" s="196"/>
      <c r="K110" s="196"/>
      <c r="L110" s="201"/>
      <c r="M110" s="202"/>
      <c r="N110" s="203"/>
      <c r="O110" s="203"/>
      <c r="P110" s="203"/>
      <c r="Q110" s="203"/>
      <c r="R110" s="203"/>
      <c r="S110" s="203"/>
      <c r="T110" s="204"/>
      <c r="AT110" s="205" t="s">
        <v>238</v>
      </c>
      <c r="AU110" s="205" t="s">
        <v>85</v>
      </c>
      <c r="AV110" s="13" t="s">
        <v>82</v>
      </c>
      <c r="AW110" s="13" t="s">
        <v>35</v>
      </c>
      <c r="AX110" s="13" t="s">
        <v>74</v>
      </c>
      <c r="AY110" s="205" t="s">
        <v>228</v>
      </c>
    </row>
    <row r="111" spans="2:51" s="14" customFormat="1" ht="11.25">
      <c r="B111" s="206"/>
      <c r="C111" s="207"/>
      <c r="D111" s="197" t="s">
        <v>238</v>
      </c>
      <c r="E111" s="208" t="s">
        <v>28</v>
      </c>
      <c r="F111" s="209" t="s">
        <v>82</v>
      </c>
      <c r="G111" s="207"/>
      <c r="H111" s="210">
        <v>1</v>
      </c>
      <c r="I111" s="211"/>
      <c r="J111" s="207"/>
      <c r="K111" s="207"/>
      <c r="L111" s="212"/>
      <c r="M111" s="249"/>
      <c r="N111" s="250"/>
      <c r="O111" s="250"/>
      <c r="P111" s="250"/>
      <c r="Q111" s="250"/>
      <c r="R111" s="250"/>
      <c r="S111" s="250"/>
      <c r="T111" s="251"/>
      <c r="AT111" s="216" t="s">
        <v>238</v>
      </c>
      <c r="AU111" s="216" t="s">
        <v>85</v>
      </c>
      <c r="AV111" s="14" t="s">
        <v>85</v>
      </c>
      <c r="AW111" s="14" t="s">
        <v>35</v>
      </c>
      <c r="AX111" s="14" t="s">
        <v>82</v>
      </c>
      <c r="AY111" s="216" t="s">
        <v>228</v>
      </c>
    </row>
    <row r="112" spans="1:31" s="2" customFormat="1" ht="6.95" customHeight="1">
      <c r="A112" s="36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1"/>
      <c r="M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</sheetData>
  <sheetProtection algorithmName="SHA-512" hashValue="WJAS82UXJ/GdXlVKNmyadZIXSn3Qn02M1HNDMYMUu6gT3B7VP6ej3Orsk1OW2NSO6FNjgx36XsDii6vA6PkU6g==" saltValue="BEaSDHOQGKU1chLYNu1G3LfpFSlH9s1Uv8Agoe9CpJwxobD5+WG5YMRLM/7zPdXFuSoU0WAb/RrTLPl73g1kAQ==" spinCount="100000" sheet="1" objects="1" scenarios="1" formatColumns="0" formatRows="0" autoFilter="0"/>
  <autoFilter ref="C80:K11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28"/>
  <sheetViews>
    <sheetView showGridLines="0" tabSelected="1" workbookViewId="0" topLeftCell="A557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19" t="s">
        <v>100</v>
      </c>
      <c r="AZ2" s="103" t="s">
        <v>2398</v>
      </c>
      <c r="BA2" s="103" t="s">
        <v>2398</v>
      </c>
      <c r="BB2" s="103" t="s">
        <v>28</v>
      </c>
      <c r="BC2" s="103" t="s">
        <v>2399</v>
      </c>
      <c r="BD2" s="103" t="s">
        <v>85</v>
      </c>
    </row>
    <row r="3" spans="2:5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85</v>
      </c>
      <c r="AZ3" s="103" t="s">
        <v>2400</v>
      </c>
      <c r="BA3" s="103" t="s">
        <v>2400</v>
      </c>
      <c r="BB3" s="103" t="s">
        <v>28</v>
      </c>
      <c r="BC3" s="103" t="s">
        <v>2401</v>
      </c>
      <c r="BD3" s="103" t="s">
        <v>85</v>
      </c>
    </row>
    <row r="4" spans="2:56" s="1" customFormat="1" ht="24.95" customHeight="1">
      <c r="B4" s="22"/>
      <c r="D4" s="106" t="s">
        <v>116</v>
      </c>
      <c r="L4" s="22"/>
      <c r="M4" s="107" t="s">
        <v>10</v>
      </c>
      <c r="AT4" s="19" t="s">
        <v>4</v>
      </c>
      <c r="AZ4" s="103" t="s">
        <v>177</v>
      </c>
      <c r="BA4" s="103" t="s">
        <v>177</v>
      </c>
      <c r="BB4" s="103" t="s">
        <v>28</v>
      </c>
      <c r="BC4" s="103" t="s">
        <v>2402</v>
      </c>
      <c r="BD4" s="103" t="s">
        <v>85</v>
      </c>
    </row>
    <row r="5" spans="2:56" s="1" customFormat="1" ht="6.95" customHeight="1">
      <c r="B5" s="22"/>
      <c r="L5" s="22"/>
      <c r="AZ5" s="103" t="s">
        <v>2403</v>
      </c>
      <c r="BA5" s="103" t="s">
        <v>2403</v>
      </c>
      <c r="BB5" s="103" t="s">
        <v>28</v>
      </c>
      <c r="BC5" s="103" t="s">
        <v>2404</v>
      </c>
      <c r="BD5" s="103" t="s">
        <v>85</v>
      </c>
    </row>
    <row r="6" spans="2:56" s="1" customFormat="1" ht="12" customHeight="1">
      <c r="B6" s="22"/>
      <c r="D6" s="108" t="s">
        <v>16</v>
      </c>
      <c r="L6" s="22"/>
      <c r="AZ6" s="103" t="s">
        <v>2405</v>
      </c>
      <c r="BA6" s="103" t="s">
        <v>2405</v>
      </c>
      <c r="BB6" s="103" t="s">
        <v>28</v>
      </c>
      <c r="BC6" s="103" t="s">
        <v>303</v>
      </c>
      <c r="BD6" s="103" t="s">
        <v>85</v>
      </c>
    </row>
    <row r="7" spans="2:56" s="1" customFormat="1" ht="26.25" customHeight="1">
      <c r="B7" s="22"/>
      <c r="E7" s="398" t="str">
        <f>'Rekapitulace stavby'!K6</f>
        <v>Gymnázium Jihlava - oprava technického zázemí - aktualizace 4/2022</v>
      </c>
      <c r="F7" s="399"/>
      <c r="G7" s="399"/>
      <c r="H7" s="399"/>
      <c r="L7" s="22"/>
      <c r="AZ7" s="103" t="s">
        <v>2406</v>
      </c>
      <c r="BA7" s="103" t="s">
        <v>2406</v>
      </c>
      <c r="BB7" s="103" t="s">
        <v>28</v>
      </c>
      <c r="BC7" s="103" t="s">
        <v>2407</v>
      </c>
      <c r="BD7" s="103" t="s">
        <v>85</v>
      </c>
    </row>
    <row r="8" spans="1:56" s="2" customFormat="1" ht="12" customHeight="1">
      <c r="A8" s="36"/>
      <c r="B8" s="41"/>
      <c r="C8" s="36"/>
      <c r="D8" s="108" t="s">
        <v>125</v>
      </c>
      <c r="E8" s="36"/>
      <c r="F8" s="36"/>
      <c r="G8" s="36"/>
      <c r="H8" s="36"/>
      <c r="I8" s="36"/>
      <c r="J8" s="36"/>
      <c r="K8" s="36"/>
      <c r="L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Z8" s="103" t="s">
        <v>2408</v>
      </c>
      <c r="BA8" s="103" t="s">
        <v>2408</v>
      </c>
      <c r="BB8" s="103" t="s">
        <v>28</v>
      </c>
      <c r="BC8" s="103" t="s">
        <v>308</v>
      </c>
      <c r="BD8" s="103" t="s">
        <v>85</v>
      </c>
    </row>
    <row r="9" spans="1:56" s="2" customFormat="1" ht="30" customHeight="1">
      <c r="A9" s="36"/>
      <c r="B9" s="41"/>
      <c r="C9" s="36"/>
      <c r="D9" s="36"/>
      <c r="E9" s="400" t="s">
        <v>2409</v>
      </c>
      <c r="F9" s="401"/>
      <c r="G9" s="401"/>
      <c r="H9" s="401"/>
      <c r="I9" s="36"/>
      <c r="J9" s="36"/>
      <c r="K9" s="36"/>
      <c r="L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Z9" s="103" t="s">
        <v>2410</v>
      </c>
      <c r="BA9" s="103" t="s">
        <v>2410</v>
      </c>
      <c r="BB9" s="103" t="s">
        <v>28</v>
      </c>
      <c r="BC9" s="103" t="s">
        <v>2411</v>
      </c>
      <c r="BD9" s="103" t="s">
        <v>85</v>
      </c>
    </row>
    <row r="10" spans="1:56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Z10" s="103" t="s">
        <v>181</v>
      </c>
      <c r="BA10" s="103" t="s">
        <v>181</v>
      </c>
      <c r="BB10" s="103" t="s">
        <v>28</v>
      </c>
      <c r="BC10" s="103" t="s">
        <v>2412</v>
      </c>
      <c r="BD10" s="103" t="s">
        <v>85</v>
      </c>
    </row>
    <row r="11" spans="1:56" s="2" customFormat="1" ht="12" customHeight="1">
      <c r="A11" s="36"/>
      <c r="B11" s="41"/>
      <c r="C11" s="36"/>
      <c r="D11" s="108" t="s">
        <v>18</v>
      </c>
      <c r="E11" s="36"/>
      <c r="F11" s="110" t="s">
        <v>84</v>
      </c>
      <c r="G11" s="36"/>
      <c r="H11" s="36"/>
      <c r="I11" s="108" t="s">
        <v>20</v>
      </c>
      <c r="J11" s="110" t="s">
        <v>28</v>
      </c>
      <c r="K11" s="36"/>
      <c r="L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Z11" s="103" t="s">
        <v>2413</v>
      </c>
      <c r="BA11" s="103" t="s">
        <v>2413</v>
      </c>
      <c r="BB11" s="103" t="s">
        <v>28</v>
      </c>
      <c r="BC11" s="103" t="s">
        <v>2414</v>
      </c>
      <c r="BD11" s="103" t="s">
        <v>85</v>
      </c>
    </row>
    <row r="12" spans="1:56" s="2" customFormat="1" ht="12" customHeight="1">
      <c r="A12" s="36"/>
      <c r="B12" s="41"/>
      <c r="C12" s="36"/>
      <c r="D12" s="108" t="s">
        <v>22</v>
      </c>
      <c r="E12" s="36"/>
      <c r="F12" s="110" t="s">
        <v>23</v>
      </c>
      <c r="G12" s="36"/>
      <c r="H12" s="36"/>
      <c r="I12" s="108" t="s">
        <v>24</v>
      </c>
      <c r="J12" s="111" t="str">
        <f>'Rekapitulace stavby'!AN8</f>
        <v>18. 5. 2022</v>
      </c>
      <c r="K12" s="36"/>
      <c r="L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Z12" s="103" t="s">
        <v>165</v>
      </c>
      <c r="BA12" s="103" t="s">
        <v>165</v>
      </c>
      <c r="BB12" s="103" t="s">
        <v>28</v>
      </c>
      <c r="BC12" s="103" t="s">
        <v>2415</v>
      </c>
      <c r="BD12" s="103" t="s">
        <v>85</v>
      </c>
    </row>
    <row r="13" spans="1:5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Z13" s="103" t="s">
        <v>2416</v>
      </c>
      <c r="BA13" s="103" t="s">
        <v>2416</v>
      </c>
      <c r="BB13" s="103" t="s">
        <v>28</v>
      </c>
      <c r="BC13" s="103" t="s">
        <v>2417</v>
      </c>
      <c r="BD13" s="103" t="s">
        <v>85</v>
      </c>
    </row>
    <row r="14" spans="1:56" s="2" customFormat="1" ht="12" customHeight="1">
      <c r="A14" s="36"/>
      <c r="B14" s="41"/>
      <c r="C14" s="36"/>
      <c r="D14" s="108" t="s">
        <v>26</v>
      </c>
      <c r="E14" s="36"/>
      <c r="F14" s="36"/>
      <c r="G14" s="36"/>
      <c r="H14" s="36"/>
      <c r="I14" s="108" t="s">
        <v>27</v>
      </c>
      <c r="J14" s="110" t="s">
        <v>28</v>
      </c>
      <c r="K14" s="36"/>
      <c r="L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Z14" s="103" t="s">
        <v>2418</v>
      </c>
      <c r="BA14" s="103" t="s">
        <v>2419</v>
      </c>
      <c r="BB14" s="103" t="s">
        <v>28</v>
      </c>
      <c r="BC14" s="103" t="s">
        <v>2420</v>
      </c>
      <c r="BD14" s="103" t="s">
        <v>85</v>
      </c>
    </row>
    <row r="15" spans="1:56" s="2" customFormat="1" ht="18" customHeight="1">
      <c r="A15" s="36"/>
      <c r="B15" s="41"/>
      <c r="C15" s="36"/>
      <c r="D15" s="36"/>
      <c r="E15" s="110" t="s">
        <v>29</v>
      </c>
      <c r="F15" s="36"/>
      <c r="G15" s="36"/>
      <c r="H15" s="36"/>
      <c r="I15" s="108" t="s">
        <v>30</v>
      </c>
      <c r="J15" s="110" t="s">
        <v>28</v>
      </c>
      <c r="K15" s="36"/>
      <c r="L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Z15" s="103" t="s">
        <v>2421</v>
      </c>
      <c r="BA15" s="103" t="s">
        <v>2421</v>
      </c>
      <c r="BB15" s="103" t="s">
        <v>28</v>
      </c>
      <c r="BC15" s="103" t="s">
        <v>2422</v>
      </c>
      <c r="BD15" s="103" t="s">
        <v>85</v>
      </c>
    </row>
    <row r="16" spans="1:5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Z16" s="103" t="s">
        <v>2423</v>
      </c>
      <c r="BA16" s="103" t="s">
        <v>2423</v>
      </c>
      <c r="BB16" s="103" t="s">
        <v>28</v>
      </c>
      <c r="BC16" s="103" t="s">
        <v>2424</v>
      </c>
      <c r="BD16" s="103" t="s">
        <v>85</v>
      </c>
    </row>
    <row r="17" spans="1:56" s="2" customFormat="1" ht="12" customHeight="1">
      <c r="A17" s="36"/>
      <c r="B17" s="41"/>
      <c r="C17" s="36"/>
      <c r="D17" s="108" t="s">
        <v>31</v>
      </c>
      <c r="E17" s="36"/>
      <c r="F17" s="36"/>
      <c r="G17" s="36"/>
      <c r="H17" s="36"/>
      <c r="I17" s="108" t="s">
        <v>27</v>
      </c>
      <c r="J17" s="32" t="str">
        <f>'Rekapitulace stavby'!AN13</f>
        <v>Vyplň údaj</v>
      </c>
      <c r="K17" s="36"/>
      <c r="L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Z17" s="103" t="s">
        <v>2425</v>
      </c>
      <c r="BA17" s="103" t="s">
        <v>2425</v>
      </c>
      <c r="BB17" s="103" t="s">
        <v>28</v>
      </c>
      <c r="BC17" s="103" t="s">
        <v>2426</v>
      </c>
      <c r="BD17" s="103" t="s">
        <v>85</v>
      </c>
    </row>
    <row r="18" spans="1:56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8" t="s">
        <v>30</v>
      </c>
      <c r="J18" s="32" t="str">
        <f>'Rekapitulace stavby'!AN14</f>
        <v>Vyplň údaj</v>
      </c>
      <c r="K18" s="36"/>
      <c r="L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Z18" s="103" t="s">
        <v>2427</v>
      </c>
      <c r="BA18" s="103" t="s">
        <v>2427</v>
      </c>
      <c r="BB18" s="103" t="s">
        <v>28</v>
      </c>
      <c r="BC18" s="103" t="s">
        <v>2428</v>
      </c>
      <c r="BD18" s="103" t="s">
        <v>85</v>
      </c>
    </row>
    <row r="19" spans="1:56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Z19" s="103" t="s">
        <v>2429</v>
      </c>
      <c r="BA19" s="103" t="s">
        <v>2429</v>
      </c>
      <c r="BB19" s="103" t="s">
        <v>28</v>
      </c>
      <c r="BC19" s="103" t="s">
        <v>2430</v>
      </c>
      <c r="BD19" s="103" t="s">
        <v>85</v>
      </c>
    </row>
    <row r="20" spans="1:56" s="2" customFormat="1" ht="12" customHeight="1">
      <c r="A20" s="36"/>
      <c r="B20" s="41"/>
      <c r="C20" s="36"/>
      <c r="D20" s="108" t="s">
        <v>33</v>
      </c>
      <c r="E20" s="36"/>
      <c r="F20" s="36"/>
      <c r="G20" s="36"/>
      <c r="H20" s="36"/>
      <c r="I20" s="108" t="s">
        <v>27</v>
      </c>
      <c r="J20" s="110" t="s">
        <v>28</v>
      </c>
      <c r="K20" s="36"/>
      <c r="L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Z20" s="103" t="s">
        <v>2431</v>
      </c>
      <c r="BA20" s="103" t="s">
        <v>2431</v>
      </c>
      <c r="BB20" s="103" t="s">
        <v>28</v>
      </c>
      <c r="BC20" s="103" t="s">
        <v>2432</v>
      </c>
      <c r="BD20" s="103" t="s">
        <v>85</v>
      </c>
    </row>
    <row r="21" spans="1:56" s="2" customFormat="1" ht="18" customHeight="1">
      <c r="A21" s="36"/>
      <c r="B21" s="41"/>
      <c r="C21" s="36"/>
      <c r="D21" s="36"/>
      <c r="E21" s="110" t="s">
        <v>34</v>
      </c>
      <c r="F21" s="36"/>
      <c r="G21" s="36"/>
      <c r="H21" s="36"/>
      <c r="I21" s="108" t="s">
        <v>30</v>
      </c>
      <c r="J21" s="110" t="s">
        <v>28</v>
      </c>
      <c r="K21" s="36"/>
      <c r="L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Z21" s="103" t="s">
        <v>2433</v>
      </c>
      <c r="BA21" s="103" t="s">
        <v>2433</v>
      </c>
      <c r="BB21" s="103" t="s">
        <v>28</v>
      </c>
      <c r="BC21" s="103" t="s">
        <v>2434</v>
      </c>
      <c r="BD21" s="103" t="s">
        <v>85</v>
      </c>
    </row>
    <row r="22" spans="1:56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Z22" s="103" t="s">
        <v>2435</v>
      </c>
      <c r="BA22" s="103" t="s">
        <v>2435</v>
      </c>
      <c r="BB22" s="103" t="s">
        <v>28</v>
      </c>
      <c r="BC22" s="103" t="s">
        <v>2401</v>
      </c>
      <c r="BD22" s="103" t="s">
        <v>85</v>
      </c>
    </row>
    <row r="23" spans="1:56" s="2" customFormat="1" ht="12" customHeight="1">
      <c r="A23" s="36"/>
      <c r="B23" s="41"/>
      <c r="C23" s="36"/>
      <c r="D23" s="108" t="s">
        <v>36</v>
      </c>
      <c r="E23" s="36"/>
      <c r="F23" s="36"/>
      <c r="G23" s="36"/>
      <c r="H23" s="36"/>
      <c r="I23" s="108" t="s">
        <v>27</v>
      </c>
      <c r="J23" s="110" t="str">
        <f>IF('Rekapitulace stavby'!AN19="","",'Rekapitulace stavby'!AN19)</f>
        <v/>
      </c>
      <c r="K23" s="36"/>
      <c r="L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Z23" s="103" t="s">
        <v>2436</v>
      </c>
      <c r="BA23" s="103" t="s">
        <v>2436</v>
      </c>
      <c r="BB23" s="103" t="s">
        <v>28</v>
      </c>
      <c r="BC23" s="103" t="s">
        <v>2437</v>
      </c>
      <c r="BD23" s="103" t="s">
        <v>85</v>
      </c>
    </row>
    <row r="24" spans="1:56" s="2" customFormat="1" ht="18" customHeight="1">
      <c r="A24" s="36"/>
      <c r="B24" s="41"/>
      <c r="C24" s="36"/>
      <c r="D24" s="36"/>
      <c r="E24" s="110" t="str">
        <f>IF('Rekapitulace stavby'!E20="","",'Rekapitulace stavby'!E20)</f>
        <v xml:space="preserve"> </v>
      </c>
      <c r="F24" s="36"/>
      <c r="G24" s="36"/>
      <c r="H24" s="36"/>
      <c r="I24" s="108" t="s">
        <v>30</v>
      </c>
      <c r="J24" s="110" t="str">
        <f>IF('Rekapitulace stavby'!AN20="","",'Rekapitulace stavby'!AN20)</f>
        <v/>
      </c>
      <c r="K24" s="36"/>
      <c r="L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Z24" s="103" t="s">
        <v>2438</v>
      </c>
      <c r="BA24" s="103" t="s">
        <v>2438</v>
      </c>
      <c r="BB24" s="103" t="s">
        <v>28</v>
      </c>
      <c r="BC24" s="103" t="s">
        <v>2439</v>
      </c>
      <c r="BD24" s="103" t="s">
        <v>85</v>
      </c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38</v>
      </c>
      <c r="E26" s="36"/>
      <c r="F26" s="36"/>
      <c r="G26" s="36"/>
      <c r="H26" s="36"/>
      <c r="I26" s="36"/>
      <c r="J26" s="36"/>
      <c r="K26" s="36"/>
      <c r="L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202.5" customHeight="1">
      <c r="A27" s="112"/>
      <c r="B27" s="113"/>
      <c r="C27" s="112"/>
      <c r="D27" s="112"/>
      <c r="E27" s="404" t="s">
        <v>164</v>
      </c>
      <c r="F27" s="404"/>
      <c r="G27" s="404"/>
      <c r="H27" s="404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6"/>
      <c r="E29" s="116"/>
      <c r="F29" s="116"/>
      <c r="G29" s="116"/>
      <c r="H29" s="116"/>
      <c r="I29" s="116"/>
      <c r="J29" s="116"/>
      <c r="K29" s="116"/>
      <c r="L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7" t="s">
        <v>40</v>
      </c>
      <c r="E30" s="36"/>
      <c r="F30" s="36"/>
      <c r="G30" s="36"/>
      <c r="H30" s="36"/>
      <c r="I30" s="36"/>
      <c r="J30" s="118">
        <f>ROUND(J100,2)</f>
        <v>0</v>
      </c>
      <c r="K30" s="36"/>
      <c r="L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6"/>
      <c r="E31" s="116"/>
      <c r="F31" s="116"/>
      <c r="G31" s="116"/>
      <c r="H31" s="116"/>
      <c r="I31" s="116"/>
      <c r="J31" s="116"/>
      <c r="K31" s="116"/>
      <c r="L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9" t="s">
        <v>42</v>
      </c>
      <c r="G32" s="36"/>
      <c r="H32" s="36"/>
      <c r="I32" s="119" t="s">
        <v>41</v>
      </c>
      <c r="J32" s="119" t="s">
        <v>43</v>
      </c>
      <c r="K32" s="36"/>
      <c r="L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0" t="s">
        <v>44</v>
      </c>
      <c r="E33" s="108" t="s">
        <v>45</v>
      </c>
      <c r="F33" s="121">
        <f>ROUND((SUM(BE100:BE627)),2)</f>
        <v>0</v>
      </c>
      <c r="G33" s="36"/>
      <c r="H33" s="36"/>
      <c r="I33" s="122">
        <v>0.21</v>
      </c>
      <c r="J33" s="121">
        <f>ROUND(((SUM(BE100:BE627))*I33),2)</f>
        <v>0</v>
      </c>
      <c r="K33" s="36"/>
      <c r="L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8" t="s">
        <v>46</v>
      </c>
      <c r="F34" s="121">
        <f>ROUND((SUM(BF100:BF627)),2)</f>
        <v>0</v>
      </c>
      <c r="G34" s="36"/>
      <c r="H34" s="36"/>
      <c r="I34" s="122">
        <v>0.15</v>
      </c>
      <c r="J34" s="121">
        <f>ROUND(((SUM(BF100:BF627))*I34),2)</f>
        <v>0</v>
      </c>
      <c r="K34" s="36"/>
      <c r="L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8" t="s">
        <v>47</v>
      </c>
      <c r="F35" s="121">
        <f>ROUND((SUM(BG100:BG627)),2)</f>
        <v>0</v>
      </c>
      <c r="G35" s="36"/>
      <c r="H35" s="36"/>
      <c r="I35" s="122">
        <v>0.21</v>
      </c>
      <c r="J35" s="121">
        <f>0</f>
        <v>0</v>
      </c>
      <c r="K35" s="36"/>
      <c r="L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8" t="s">
        <v>48</v>
      </c>
      <c r="F36" s="121">
        <f>ROUND((SUM(BH100:BH627)),2)</f>
        <v>0</v>
      </c>
      <c r="G36" s="36"/>
      <c r="H36" s="36"/>
      <c r="I36" s="122">
        <v>0.15</v>
      </c>
      <c r="J36" s="121">
        <f>0</f>
        <v>0</v>
      </c>
      <c r="K36" s="36"/>
      <c r="L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8" t="s">
        <v>49</v>
      </c>
      <c r="F37" s="121">
        <f>ROUND((SUM(BI100:BI627)),2)</f>
        <v>0</v>
      </c>
      <c r="G37" s="36"/>
      <c r="H37" s="36"/>
      <c r="I37" s="122">
        <v>0</v>
      </c>
      <c r="J37" s="121">
        <f>0</f>
        <v>0</v>
      </c>
      <c r="K37" s="36"/>
      <c r="L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3"/>
      <c r="D39" s="124" t="s">
        <v>50</v>
      </c>
      <c r="E39" s="125"/>
      <c r="F39" s="125"/>
      <c r="G39" s="126" t="s">
        <v>51</v>
      </c>
      <c r="H39" s="127" t="s">
        <v>52</v>
      </c>
      <c r="I39" s="125"/>
      <c r="J39" s="128">
        <f>SUM(J30:J37)</f>
        <v>0</v>
      </c>
      <c r="K39" s="129"/>
      <c r="L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0"/>
      <c r="C40" s="131"/>
      <c r="D40" s="131"/>
      <c r="E40" s="131"/>
      <c r="F40" s="131"/>
      <c r="G40" s="131"/>
      <c r="H40" s="131"/>
      <c r="I40" s="131"/>
      <c r="J40" s="131"/>
      <c r="K40" s="131"/>
      <c r="L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0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188</v>
      </c>
      <c r="D45" s="38"/>
      <c r="E45" s="38"/>
      <c r="F45" s="38"/>
      <c r="G45" s="38"/>
      <c r="H45" s="38"/>
      <c r="I45" s="38"/>
      <c r="J45" s="38"/>
      <c r="K45" s="38"/>
      <c r="L45" s="10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26.25" customHeight="1">
      <c r="A48" s="36"/>
      <c r="B48" s="37"/>
      <c r="C48" s="38"/>
      <c r="D48" s="38"/>
      <c r="E48" s="405" t="str">
        <f>E7</f>
        <v>Gymnázium Jihlava - oprava technického zázemí - aktualizace 4/2022</v>
      </c>
      <c r="F48" s="406"/>
      <c r="G48" s="406"/>
      <c r="H48" s="406"/>
      <c r="I48" s="38"/>
      <c r="J48" s="38"/>
      <c r="K48" s="38"/>
      <c r="L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125</v>
      </c>
      <c r="D49" s="38"/>
      <c r="E49" s="38"/>
      <c r="F49" s="38"/>
      <c r="G49" s="38"/>
      <c r="H49" s="38"/>
      <c r="I49" s="38"/>
      <c r="J49" s="38"/>
      <c r="K49" s="38"/>
      <c r="L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30" customHeight="1">
      <c r="A50" s="36"/>
      <c r="B50" s="37"/>
      <c r="C50" s="38"/>
      <c r="D50" s="38"/>
      <c r="E50" s="358" t="str">
        <f>E9</f>
        <v xml:space="preserve">ALFA-34002 - SO - 02 - úprava dvora - D1.1, D1.2 - arch. - stavební řešení a konstrukční řešení  </v>
      </c>
      <c r="F50" s="407"/>
      <c r="G50" s="407"/>
      <c r="H50" s="407"/>
      <c r="I50" s="38"/>
      <c r="J50" s="38"/>
      <c r="K50" s="38"/>
      <c r="L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Jihlava</v>
      </c>
      <c r="G52" s="38"/>
      <c r="H52" s="38"/>
      <c r="I52" s="31" t="s">
        <v>24</v>
      </c>
      <c r="J52" s="61" t="str">
        <f>IF(J12="","",J12)</f>
        <v>18. 5. 2022</v>
      </c>
      <c r="K52" s="38"/>
      <c r="L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26</v>
      </c>
      <c r="D54" s="38"/>
      <c r="E54" s="38"/>
      <c r="F54" s="29" t="str">
        <f>E15</f>
        <v>Kraj Vysočina, Žižkova 57, Jihlava</v>
      </c>
      <c r="G54" s="38"/>
      <c r="H54" s="38"/>
      <c r="I54" s="31" t="s">
        <v>33</v>
      </c>
      <c r="J54" s="34" t="str">
        <f>E21</f>
        <v>Atelier Alfa spol. s r.o.</v>
      </c>
      <c r="K54" s="38"/>
      <c r="L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 xml:space="preserve"> </v>
      </c>
      <c r="K55" s="38"/>
      <c r="L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4" t="s">
        <v>189</v>
      </c>
      <c r="D57" s="135"/>
      <c r="E57" s="135"/>
      <c r="F57" s="135"/>
      <c r="G57" s="135"/>
      <c r="H57" s="135"/>
      <c r="I57" s="135"/>
      <c r="J57" s="136" t="s">
        <v>190</v>
      </c>
      <c r="K57" s="135"/>
      <c r="L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7" t="s">
        <v>72</v>
      </c>
      <c r="D59" s="38"/>
      <c r="E59" s="38"/>
      <c r="F59" s="38"/>
      <c r="G59" s="38"/>
      <c r="H59" s="38"/>
      <c r="I59" s="38"/>
      <c r="J59" s="79">
        <f>J100</f>
        <v>0</v>
      </c>
      <c r="K59" s="38"/>
      <c r="L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191</v>
      </c>
    </row>
    <row r="60" spans="2:12" s="9" customFormat="1" ht="24.95" customHeight="1">
      <c r="B60" s="138"/>
      <c r="C60" s="139"/>
      <c r="D60" s="140" t="s">
        <v>192</v>
      </c>
      <c r="E60" s="141"/>
      <c r="F60" s="141"/>
      <c r="G60" s="141"/>
      <c r="H60" s="141"/>
      <c r="I60" s="141"/>
      <c r="J60" s="142">
        <f>J101</f>
        <v>0</v>
      </c>
      <c r="K60" s="139"/>
      <c r="L60" s="143"/>
    </row>
    <row r="61" spans="2:12" s="10" customFormat="1" ht="19.9" customHeight="1">
      <c r="B61" s="144"/>
      <c r="C61" s="145"/>
      <c r="D61" s="146" t="s">
        <v>193</v>
      </c>
      <c r="E61" s="147"/>
      <c r="F61" s="147"/>
      <c r="G61" s="147"/>
      <c r="H61" s="147"/>
      <c r="I61" s="147"/>
      <c r="J61" s="148">
        <f>J102</f>
        <v>0</v>
      </c>
      <c r="K61" s="145"/>
      <c r="L61" s="149"/>
    </row>
    <row r="62" spans="2:12" s="10" customFormat="1" ht="19.9" customHeight="1">
      <c r="B62" s="144"/>
      <c r="C62" s="145"/>
      <c r="D62" s="146" t="s">
        <v>2440</v>
      </c>
      <c r="E62" s="147"/>
      <c r="F62" s="147"/>
      <c r="G62" s="147"/>
      <c r="H62" s="147"/>
      <c r="I62" s="147"/>
      <c r="J62" s="148">
        <f>J130</f>
        <v>0</v>
      </c>
      <c r="K62" s="145"/>
      <c r="L62" s="149"/>
    </row>
    <row r="63" spans="2:12" s="10" customFormat="1" ht="19.9" customHeight="1">
      <c r="B63" s="144"/>
      <c r="C63" s="145"/>
      <c r="D63" s="146" t="s">
        <v>194</v>
      </c>
      <c r="E63" s="147"/>
      <c r="F63" s="147"/>
      <c r="G63" s="147"/>
      <c r="H63" s="147"/>
      <c r="I63" s="147"/>
      <c r="J63" s="148">
        <f>J143</f>
        <v>0</v>
      </c>
      <c r="K63" s="145"/>
      <c r="L63" s="149"/>
    </row>
    <row r="64" spans="2:12" s="10" customFormat="1" ht="19.9" customHeight="1">
      <c r="B64" s="144"/>
      <c r="C64" s="145"/>
      <c r="D64" s="146" t="s">
        <v>195</v>
      </c>
      <c r="E64" s="147"/>
      <c r="F64" s="147"/>
      <c r="G64" s="147"/>
      <c r="H64" s="147"/>
      <c r="I64" s="147"/>
      <c r="J64" s="148">
        <f>J148</f>
        <v>0</v>
      </c>
      <c r="K64" s="145"/>
      <c r="L64" s="149"/>
    </row>
    <row r="65" spans="2:12" s="10" customFormat="1" ht="19.9" customHeight="1">
      <c r="B65" s="144"/>
      <c r="C65" s="145"/>
      <c r="D65" s="146" t="s">
        <v>196</v>
      </c>
      <c r="E65" s="147"/>
      <c r="F65" s="147"/>
      <c r="G65" s="147"/>
      <c r="H65" s="147"/>
      <c r="I65" s="147"/>
      <c r="J65" s="148">
        <f>J245</f>
        <v>0</v>
      </c>
      <c r="K65" s="145"/>
      <c r="L65" s="149"/>
    </row>
    <row r="66" spans="2:12" s="10" customFormat="1" ht="19.9" customHeight="1">
      <c r="B66" s="144"/>
      <c r="C66" s="145"/>
      <c r="D66" s="146" t="s">
        <v>197</v>
      </c>
      <c r="E66" s="147"/>
      <c r="F66" s="147"/>
      <c r="G66" s="147"/>
      <c r="H66" s="147"/>
      <c r="I66" s="147"/>
      <c r="J66" s="148">
        <f>J250</f>
        <v>0</v>
      </c>
      <c r="K66" s="145"/>
      <c r="L66" s="149"/>
    </row>
    <row r="67" spans="2:12" s="10" customFormat="1" ht="19.9" customHeight="1">
      <c r="B67" s="144"/>
      <c r="C67" s="145"/>
      <c r="D67" s="146" t="s">
        <v>198</v>
      </c>
      <c r="E67" s="147"/>
      <c r="F67" s="147"/>
      <c r="G67" s="147"/>
      <c r="H67" s="147"/>
      <c r="I67" s="147"/>
      <c r="J67" s="148">
        <f>J255</f>
        <v>0</v>
      </c>
      <c r="K67" s="145"/>
      <c r="L67" s="149"/>
    </row>
    <row r="68" spans="2:12" s="10" customFormat="1" ht="19.9" customHeight="1">
      <c r="B68" s="144"/>
      <c r="C68" s="145"/>
      <c r="D68" s="146" t="s">
        <v>199</v>
      </c>
      <c r="E68" s="147"/>
      <c r="F68" s="147"/>
      <c r="G68" s="147"/>
      <c r="H68" s="147"/>
      <c r="I68" s="147"/>
      <c r="J68" s="148">
        <f>J364</f>
        <v>0</v>
      </c>
      <c r="K68" s="145"/>
      <c r="L68" s="149"/>
    </row>
    <row r="69" spans="2:12" s="10" customFormat="1" ht="19.9" customHeight="1">
      <c r="B69" s="144"/>
      <c r="C69" s="145"/>
      <c r="D69" s="146" t="s">
        <v>200</v>
      </c>
      <c r="E69" s="147"/>
      <c r="F69" s="147"/>
      <c r="G69" s="147"/>
      <c r="H69" s="147"/>
      <c r="I69" s="147"/>
      <c r="J69" s="148">
        <f>J375</f>
        <v>0</v>
      </c>
      <c r="K69" s="145"/>
      <c r="L69" s="149"/>
    </row>
    <row r="70" spans="2:12" s="9" customFormat="1" ht="24.95" customHeight="1">
      <c r="B70" s="138"/>
      <c r="C70" s="139"/>
      <c r="D70" s="140" t="s">
        <v>201</v>
      </c>
      <c r="E70" s="141"/>
      <c r="F70" s="141"/>
      <c r="G70" s="141"/>
      <c r="H70" s="141"/>
      <c r="I70" s="141"/>
      <c r="J70" s="142">
        <f>J378</f>
        <v>0</v>
      </c>
      <c r="K70" s="139"/>
      <c r="L70" s="143"/>
    </row>
    <row r="71" spans="2:12" s="10" customFormat="1" ht="19.9" customHeight="1">
      <c r="B71" s="144"/>
      <c r="C71" s="145"/>
      <c r="D71" s="146" t="s">
        <v>202</v>
      </c>
      <c r="E71" s="147"/>
      <c r="F71" s="147"/>
      <c r="G71" s="147"/>
      <c r="H71" s="147"/>
      <c r="I71" s="147"/>
      <c r="J71" s="148">
        <f>J379</f>
        <v>0</v>
      </c>
      <c r="K71" s="145"/>
      <c r="L71" s="149"/>
    </row>
    <row r="72" spans="2:12" s="10" customFormat="1" ht="19.9" customHeight="1">
      <c r="B72" s="144"/>
      <c r="C72" s="145"/>
      <c r="D72" s="146" t="s">
        <v>203</v>
      </c>
      <c r="E72" s="147"/>
      <c r="F72" s="147"/>
      <c r="G72" s="147"/>
      <c r="H72" s="147"/>
      <c r="I72" s="147"/>
      <c r="J72" s="148">
        <f>J432</f>
        <v>0</v>
      </c>
      <c r="K72" s="145"/>
      <c r="L72" s="149"/>
    </row>
    <row r="73" spans="2:12" s="10" customFormat="1" ht="19.9" customHeight="1">
      <c r="B73" s="144"/>
      <c r="C73" s="145"/>
      <c r="D73" s="146" t="s">
        <v>2441</v>
      </c>
      <c r="E73" s="147"/>
      <c r="F73" s="147"/>
      <c r="G73" s="147"/>
      <c r="H73" s="147"/>
      <c r="I73" s="147"/>
      <c r="J73" s="148">
        <f>J458</f>
        <v>0</v>
      </c>
      <c r="K73" s="145"/>
      <c r="L73" s="149"/>
    </row>
    <row r="74" spans="2:12" s="10" customFormat="1" ht="19.9" customHeight="1">
      <c r="B74" s="144"/>
      <c r="C74" s="145"/>
      <c r="D74" s="146" t="s">
        <v>2442</v>
      </c>
      <c r="E74" s="147"/>
      <c r="F74" s="147"/>
      <c r="G74" s="147"/>
      <c r="H74" s="147"/>
      <c r="I74" s="147"/>
      <c r="J74" s="148">
        <f>J468</f>
        <v>0</v>
      </c>
      <c r="K74" s="145"/>
      <c r="L74" s="149"/>
    </row>
    <row r="75" spans="2:12" s="10" customFormat="1" ht="19.9" customHeight="1">
      <c r="B75" s="144"/>
      <c r="C75" s="145"/>
      <c r="D75" s="146" t="s">
        <v>205</v>
      </c>
      <c r="E75" s="147"/>
      <c r="F75" s="147"/>
      <c r="G75" s="147"/>
      <c r="H75" s="147"/>
      <c r="I75" s="147"/>
      <c r="J75" s="148">
        <f>J487</f>
        <v>0</v>
      </c>
      <c r="K75" s="145"/>
      <c r="L75" s="149"/>
    </row>
    <row r="76" spans="2:12" s="10" customFormat="1" ht="19.9" customHeight="1">
      <c r="B76" s="144"/>
      <c r="C76" s="145"/>
      <c r="D76" s="146" t="s">
        <v>206</v>
      </c>
      <c r="E76" s="147"/>
      <c r="F76" s="147"/>
      <c r="G76" s="147"/>
      <c r="H76" s="147"/>
      <c r="I76" s="147"/>
      <c r="J76" s="148">
        <f>J528</f>
        <v>0</v>
      </c>
      <c r="K76" s="145"/>
      <c r="L76" s="149"/>
    </row>
    <row r="77" spans="2:12" s="10" customFormat="1" ht="19.9" customHeight="1">
      <c r="B77" s="144"/>
      <c r="C77" s="145"/>
      <c r="D77" s="146" t="s">
        <v>208</v>
      </c>
      <c r="E77" s="147"/>
      <c r="F77" s="147"/>
      <c r="G77" s="147"/>
      <c r="H77" s="147"/>
      <c r="I77" s="147"/>
      <c r="J77" s="148">
        <f>J543</f>
        <v>0</v>
      </c>
      <c r="K77" s="145"/>
      <c r="L77" s="149"/>
    </row>
    <row r="78" spans="2:12" s="10" customFormat="1" ht="19.9" customHeight="1">
      <c r="B78" s="144"/>
      <c r="C78" s="145"/>
      <c r="D78" s="146" t="s">
        <v>2443</v>
      </c>
      <c r="E78" s="147"/>
      <c r="F78" s="147"/>
      <c r="G78" s="147"/>
      <c r="H78" s="147"/>
      <c r="I78" s="147"/>
      <c r="J78" s="148">
        <f>J583</f>
        <v>0</v>
      </c>
      <c r="K78" s="145"/>
      <c r="L78" s="149"/>
    </row>
    <row r="79" spans="2:12" s="10" customFormat="1" ht="19.9" customHeight="1">
      <c r="B79" s="144"/>
      <c r="C79" s="145"/>
      <c r="D79" s="146" t="s">
        <v>211</v>
      </c>
      <c r="E79" s="147"/>
      <c r="F79" s="147"/>
      <c r="G79" s="147"/>
      <c r="H79" s="147"/>
      <c r="I79" s="147"/>
      <c r="J79" s="148">
        <f>J589</f>
        <v>0</v>
      </c>
      <c r="K79" s="145"/>
      <c r="L79" s="149"/>
    </row>
    <row r="80" spans="2:12" s="10" customFormat="1" ht="19.9" customHeight="1">
      <c r="B80" s="144"/>
      <c r="C80" s="145"/>
      <c r="D80" s="146" t="s">
        <v>212</v>
      </c>
      <c r="E80" s="147"/>
      <c r="F80" s="147"/>
      <c r="G80" s="147"/>
      <c r="H80" s="147"/>
      <c r="I80" s="147"/>
      <c r="J80" s="148">
        <f>J604</f>
        <v>0</v>
      </c>
      <c r="K80" s="145"/>
      <c r="L80" s="149"/>
    </row>
    <row r="81" spans="1:31" s="2" customFormat="1" ht="21.7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9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49"/>
      <c r="C82" s="50"/>
      <c r="D82" s="50"/>
      <c r="E82" s="50"/>
      <c r="F82" s="50"/>
      <c r="G82" s="50"/>
      <c r="H82" s="50"/>
      <c r="I82" s="50"/>
      <c r="J82" s="50"/>
      <c r="K82" s="50"/>
      <c r="L82" s="109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6" spans="1:31" s="2" customFormat="1" ht="6.95" customHeight="1">
      <c r="A86" s="36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109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24.95" customHeight="1">
      <c r="A87" s="36"/>
      <c r="B87" s="37"/>
      <c r="C87" s="25" t="s">
        <v>213</v>
      </c>
      <c r="D87" s="38"/>
      <c r="E87" s="38"/>
      <c r="F87" s="38"/>
      <c r="G87" s="38"/>
      <c r="H87" s="38"/>
      <c r="I87" s="38"/>
      <c r="J87" s="38"/>
      <c r="K87" s="38"/>
      <c r="L87" s="109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09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16</v>
      </c>
      <c r="D89" s="38"/>
      <c r="E89" s="38"/>
      <c r="F89" s="38"/>
      <c r="G89" s="38"/>
      <c r="H89" s="38"/>
      <c r="I89" s="38"/>
      <c r="J89" s="38"/>
      <c r="K89" s="38"/>
      <c r="L89" s="109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26.25" customHeight="1">
      <c r="A90" s="36"/>
      <c r="B90" s="37"/>
      <c r="C90" s="38"/>
      <c r="D90" s="38"/>
      <c r="E90" s="405" t="str">
        <f>E7</f>
        <v>Gymnázium Jihlava - oprava technického zázemí - aktualizace 4/2022</v>
      </c>
      <c r="F90" s="406"/>
      <c r="G90" s="406"/>
      <c r="H90" s="406"/>
      <c r="I90" s="38"/>
      <c r="J90" s="38"/>
      <c r="K90" s="38"/>
      <c r="L90" s="109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125</v>
      </c>
      <c r="D91" s="38"/>
      <c r="E91" s="38"/>
      <c r="F91" s="38"/>
      <c r="G91" s="38"/>
      <c r="H91" s="38"/>
      <c r="I91" s="38"/>
      <c r="J91" s="38"/>
      <c r="K91" s="38"/>
      <c r="L91" s="109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30" customHeight="1">
      <c r="A92" s="36"/>
      <c r="B92" s="37"/>
      <c r="C92" s="38"/>
      <c r="D92" s="38"/>
      <c r="E92" s="358" t="str">
        <f>E9</f>
        <v xml:space="preserve">ALFA-34002 - SO - 02 - úprava dvora - D1.1, D1.2 - arch. - stavební řešení a konstrukční řešení  </v>
      </c>
      <c r="F92" s="407"/>
      <c r="G92" s="407"/>
      <c r="H92" s="407"/>
      <c r="I92" s="38"/>
      <c r="J92" s="38"/>
      <c r="K92" s="38"/>
      <c r="L92" s="109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6.9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109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2" customHeight="1">
      <c r="A94" s="36"/>
      <c r="B94" s="37"/>
      <c r="C94" s="31" t="s">
        <v>22</v>
      </c>
      <c r="D94" s="38"/>
      <c r="E94" s="38"/>
      <c r="F94" s="29" t="str">
        <f>F12</f>
        <v>Jihlava</v>
      </c>
      <c r="G94" s="38"/>
      <c r="H94" s="38"/>
      <c r="I94" s="31" t="s">
        <v>24</v>
      </c>
      <c r="J94" s="61" t="str">
        <f>IF(J12="","",J12)</f>
        <v>18. 5. 2022</v>
      </c>
      <c r="K94" s="38"/>
      <c r="L94" s="109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6.9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109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5.7" customHeight="1">
      <c r="A96" s="36"/>
      <c r="B96" s="37"/>
      <c r="C96" s="31" t="s">
        <v>26</v>
      </c>
      <c r="D96" s="38"/>
      <c r="E96" s="38"/>
      <c r="F96" s="29" t="str">
        <f>E15</f>
        <v>Kraj Vysočina, Žižkova 57, Jihlava</v>
      </c>
      <c r="G96" s="38"/>
      <c r="H96" s="38"/>
      <c r="I96" s="31" t="s">
        <v>33</v>
      </c>
      <c r="J96" s="34" t="str">
        <f>E21</f>
        <v>Atelier Alfa spol. s r.o.</v>
      </c>
      <c r="K96" s="38"/>
      <c r="L96" s="109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5.2" customHeight="1">
      <c r="A97" s="36"/>
      <c r="B97" s="37"/>
      <c r="C97" s="31" t="s">
        <v>31</v>
      </c>
      <c r="D97" s="38"/>
      <c r="E97" s="38"/>
      <c r="F97" s="29" t="str">
        <f>IF(E18="","",E18)</f>
        <v>Vyplň údaj</v>
      </c>
      <c r="G97" s="38"/>
      <c r="H97" s="38"/>
      <c r="I97" s="31" t="s">
        <v>36</v>
      </c>
      <c r="J97" s="34" t="str">
        <f>E24</f>
        <v xml:space="preserve"> </v>
      </c>
      <c r="K97" s="38"/>
      <c r="L97" s="109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10.35" customHeight="1">
      <c r="A98" s="36"/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109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11" customFormat="1" ht="29.25" customHeight="1">
      <c r="A99" s="150"/>
      <c r="B99" s="151"/>
      <c r="C99" s="152" t="s">
        <v>214</v>
      </c>
      <c r="D99" s="153" t="s">
        <v>59</v>
      </c>
      <c r="E99" s="153" t="s">
        <v>55</v>
      </c>
      <c r="F99" s="153" t="s">
        <v>56</v>
      </c>
      <c r="G99" s="153" t="s">
        <v>215</v>
      </c>
      <c r="H99" s="153" t="s">
        <v>216</v>
      </c>
      <c r="I99" s="153" t="s">
        <v>217</v>
      </c>
      <c r="J99" s="153" t="s">
        <v>190</v>
      </c>
      <c r="K99" s="154" t="s">
        <v>218</v>
      </c>
      <c r="L99" s="155"/>
      <c r="M99" s="70" t="s">
        <v>28</v>
      </c>
      <c r="N99" s="71" t="s">
        <v>44</v>
      </c>
      <c r="O99" s="71" t="s">
        <v>219</v>
      </c>
      <c r="P99" s="71" t="s">
        <v>220</v>
      </c>
      <c r="Q99" s="71" t="s">
        <v>221</v>
      </c>
      <c r="R99" s="71" t="s">
        <v>222</v>
      </c>
      <c r="S99" s="71" t="s">
        <v>223</v>
      </c>
      <c r="T99" s="72" t="s">
        <v>224</v>
      </c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</row>
    <row r="100" spans="1:63" s="2" customFormat="1" ht="22.9" customHeight="1">
      <c r="A100" s="36"/>
      <c r="B100" s="37"/>
      <c r="C100" s="77" t="s">
        <v>225</v>
      </c>
      <c r="D100" s="38"/>
      <c r="E100" s="38"/>
      <c r="F100" s="38"/>
      <c r="G100" s="38"/>
      <c r="H100" s="38"/>
      <c r="I100" s="38"/>
      <c r="J100" s="156">
        <f>BK100</f>
        <v>0</v>
      </c>
      <c r="K100" s="38"/>
      <c r="L100" s="41"/>
      <c r="M100" s="73"/>
      <c r="N100" s="157"/>
      <c r="O100" s="74"/>
      <c r="P100" s="158">
        <f>P101+P378</f>
        <v>0</v>
      </c>
      <c r="Q100" s="74"/>
      <c r="R100" s="158">
        <f>R101+R378</f>
        <v>7.417368279999999</v>
      </c>
      <c r="S100" s="74"/>
      <c r="T100" s="159">
        <f>T101+T378</f>
        <v>58.868742250000004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73</v>
      </c>
      <c r="AU100" s="19" t="s">
        <v>191</v>
      </c>
      <c r="BK100" s="160">
        <f>BK101+BK378</f>
        <v>0</v>
      </c>
    </row>
    <row r="101" spans="2:63" s="12" customFormat="1" ht="25.9" customHeight="1">
      <c r="B101" s="161"/>
      <c r="C101" s="162"/>
      <c r="D101" s="163" t="s">
        <v>73</v>
      </c>
      <c r="E101" s="164" t="s">
        <v>226</v>
      </c>
      <c r="F101" s="164" t="s">
        <v>227</v>
      </c>
      <c r="G101" s="162"/>
      <c r="H101" s="162"/>
      <c r="I101" s="165"/>
      <c r="J101" s="166">
        <f>BK101</f>
        <v>0</v>
      </c>
      <c r="K101" s="162"/>
      <c r="L101" s="167"/>
      <c r="M101" s="168"/>
      <c r="N101" s="169"/>
      <c r="O101" s="169"/>
      <c r="P101" s="170">
        <f>P102+P130+P143+P148+P245+P250+P255+P364+P375</f>
        <v>0</v>
      </c>
      <c r="Q101" s="169"/>
      <c r="R101" s="170">
        <f>R102+R130+R143+R148+R245+R250+R255+R364+R375</f>
        <v>6.393737209999999</v>
      </c>
      <c r="S101" s="169"/>
      <c r="T101" s="171">
        <f>T102+T130+T143+T148+T245+T250+T255+T364+T375</f>
        <v>58.710857000000004</v>
      </c>
      <c r="AR101" s="172" t="s">
        <v>82</v>
      </c>
      <c r="AT101" s="173" t="s">
        <v>73</v>
      </c>
      <c r="AU101" s="173" t="s">
        <v>74</v>
      </c>
      <c r="AY101" s="172" t="s">
        <v>228</v>
      </c>
      <c r="BK101" s="174">
        <f>BK102+BK130+BK143+BK148+BK245+BK250+BK255+BK364+BK375</f>
        <v>0</v>
      </c>
    </row>
    <row r="102" spans="2:63" s="12" customFormat="1" ht="22.9" customHeight="1">
      <c r="B102" s="161"/>
      <c r="C102" s="162"/>
      <c r="D102" s="163" t="s">
        <v>73</v>
      </c>
      <c r="E102" s="175" t="s">
        <v>82</v>
      </c>
      <c r="F102" s="175" t="s">
        <v>229</v>
      </c>
      <c r="G102" s="162"/>
      <c r="H102" s="162"/>
      <c r="I102" s="165"/>
      <c r="J102" s="176">
        <f>BK102</f>
        <v>0</v>
      </c>
      <c r="K102" s="162"/>
      <c r="L102" s="167"/>
      <c r="M102" s="168"/>
      <c r="N102" s="169"/>
      <c r="O102" s="169"/>
      <c r="P102" s="170">
        <f>SUM(P103:P129)</f>
        <v>0</v>
      </c>
      <c r="Q102" s="169"/>
      <c r="R102" s="170">
        <f>SUM(R103:R129)</f>
        <v>0</v>
      </c>
      <c r="S102" s="169"/>
      <c r="T102" s="171">
        <f>SUM(T103:T129)</f>
        <v>0</v>
      </c>
      <c r="AR102" s="172" t="s">
        <v>82</v>
      </c>
      <c r="AT102" s="173" t="s">
        <v>73</v>
      </c>
      <c r="AU102" s="173" t="s">
        <v>82</v>
      </c>
      <c r="AY102" s="172" t="s">
        <v>228</v>
      </c>
      <c r="BK102" s="174">
        <f>SUM(BK103:BK129)</f>
        <v>0</v>
      </c>
    </row>
    <row r="103" spans="1:65" s="2" customFormat="1" ht="24.2" customHeight="1">
      <c r="A103" s="36"/>
      <c r="B103" s="37"/>
      <c r="C103" s="177" t="s">
        <v>82</v>
      </c>
      <c r="D103" s="177" t="s">
        <v>230</v>
      </c>
      <c r="E103" s="178" t="s">
        <v>231</v>
      </c>
      <c r="F103" s="179" t="s">
        <v>232</v>
      </c>
      <c r="G103" s="180" t="s">
        <v>233</v>
      </c>
      <c r="H103" s="181">
        <v>1.333</v>
      </c>
      <c r="I103" s="182"/>
      <c r="J103" s="183">
        <f>ROUND(I103*H103,2)</f>
        <v>0</v>
      </c>
      <c r="K103" s="179" t="s">
        <v>234</v>
      </c>
      <c r="L103" s="41"/>
      <c r="M103" s="184" t="s">
        <v>28</v>
      </c>
      <c r="N103" s="185" t="s">
        <v>45</v>
      </c>
      <c r="O103" s="66"/>
      <c r="P103" s="186">
        <f>O103*H103</f>
        <v>0</v>
      </c>
      <c r="Q103" s="186">
        <v>0</v>
      </c>
      <c r="R103" s="186">
        <f>Q103*H103</f>
        <v>0</v>
      </c>
      <c r="S103" s="186">
        <v>0</v>
      </c>
      <c r="T103" s="187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8" t="s">
        <v>176</v>
      </c>
      <c r="AT103" s="188" t="s">
        <v>230</v>
      </c>
      <c r="AU103" s="188" t="s">
        <v>85</v>
      </c>
      <c r="AY103" s="19" t="s">
        <v>228</v>
      </c>
      <c r="BE103" s="189">
        <f>IF(N103="základní",J103,0)</f>
        <v>0</v>
      </c>
      <c r="BF103" s="189">
        <f>IF(N103="snížená",J103,0)</f>
        <v>0</v>
      </c>
      <c r="BG103" s="189">
        <f>IF(N103="zákl. přenesená",J103,0)</f>
        <v>0</v>
      </c>
      <c r="BH103" s="189">
        <f>IF(N103="sníž. přenesená",J103,0)</f>
        <v>0</v>
      </c>
      <c r="BI103" s="189">
        <f>IF(N103="nulová",J103,0)</f>
        <v>0</v>
      </c>
      <c r="BJ103" s="19" t="s">
        <v>82</v>
      </c>
      <c r="BK103" s="189">
        <f>ROUND(I103*H103,2)</f>
        <v>0</v>
      </c>
      <c r="BL103" s="19" t="s">
        <v>176</v>
      </c>
      <c r="BM103" s="188" t="s">
        <v>2444</v>
      </c>
    </row>
    <row r="104" spans="1:47" s="2" customFormat="1" ht="11.25">
      <c r="A104" s="36"/>
      <c r="B104" s="37"/>
      <c r="C104" s="38"/>
      <c r="D104" s="190" t="s">
        <v>236</v>
      </c>
      <c r="E104" s="38"/>
      <c r="F104" s="191" t="s">
        <v>237</v>
      </c>
      <c r="G104" s="38"/>
      <c r="H104" s="38"/>
      <c r="I104" s="192"/>
      <c r="J104" s="38"/>
      <c r="K104" s="38"/>
      <c r="L104" s="41"/>
      <c r="M104" s="193"/>
      <c r="N104" s="194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236</v>
      </c>
      <c r="AU104" s="19" t="s">
        <v>85</v>
      </c>
    </row>
    <row r="105" spans="2:51" s="13" customFormat="1" ht="11.25">
      <c r="B105" s="195"/>
      <c r="C105" s="196"/>
      <c r="D105" s="197" t="s">
        <v>238</v>
      </c>
      <c r="E105" s="198" t="s">
        <v>28</v>
      </c>
      <c r="F105" s="199" t="s">
        <v>2445</v>
      </c>
      <c r="G105" s="196"/>
      <c r="H105" s="198" t="s">
        <v>28</v>
      </c>
      <c r="I105" s="200"/>
      <c r="J105" s="196"/>
      <c r="K105" s="196"/>
      <c r="L105" s="201"/>
      <c r="M105" s="202"/>
      <c r="N105" s="203"/>
      <c r="O105" s="203"/>
      <c r="P105" s="203"/>
      <c r="Q105" s="203"/>
      <c r="R105" s="203"/>
      <c r="S105" s="203"/>
      <c r="T105" s="204"/>
      <c r="AT105" s="205" t="s">
        <v>238</v>
      </c>
      <c r="AU105" s="205" t="s">
        <v>85</v>
      </c>
      <c r="AV105" s="13" t="s">
        <v>82</v>
      </c>
      <c r="AW105" s="13" t="s">
        <v>35</v>
      </c>
      <c r="AX105" s="13" t="s">
        <v>74</v>
      </c>
      <c r="AY105" s="205" t="s">
        <v>228</v>
      </c>
    </row>
    <row r="106" spans="2:51" s="14" customFormat="1" ht="11.25">
      <c r="B106" s="206"/>
      <c r="C106" s="207"/>
      <c r="D106" s="197" t="s">
        <v>238</v>
      </c>
      <c r="E106" s="208" t="s">
        <v>28</v>
      </c>
      <c r="F106" s="209" t="s">
        <v>2446</v>
      </c>
      <c r="G106" s="207"/>
      <c r="H106" s="210">
        <v>1.333</v>
      </c>
      <c r="I106" s="211"/>
      <c r="J106" s="207"/>
      <c r="K106" s="207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238</v>
      </c>
      <c r="AU106" s="216" t="s">
        <v>85</v>
      </c>
      <c r="AV106" s="14" t="s">
        <v>85</v>
      </c>
      <c r="AW106" s="14" t="s">
        <v>35</v>
      </c>
      <c r="AX106" s="14" t="s">
        <v>74</v>
      </c>
      <c r="AY106" s="216" t="s">
        <v>228</v>
      </c>
    </row>
    <row r="107" spans="2:51" s="15" customFormat="1" ht="11.25">
      <c r="B107" s="217"/>
      <c r="C107" s="218"/>
      <c r="D107" s="197" t="s">
        <v>238</v>
      </c>
      <c r="E107" s="219" t="s">
        <v>2398</v>
      </c>
      <c r="F107" s="220" t="s">
        <v>241</v>
      </c>
      <c r="G107" s="218"/>
      <c r="H107" s="221">
        <v>1.333</v>
      </c>
      <c r="I107" s="222"/>
      <c r="J107" s="218"/>
      <c r="K107" s="218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238</v>
      </c>
      <c r="AU107" s="227" t="s">
        <v>85</v>
      </c>
      <c r="AV107" s="15" t="s">
        <v>176</v>
      </c>
      <c r="AW107" s="15" t="s">
        <v>35</v>
      </c>
      <c r="AX107" s="15" t="s">
        <v>82</v>
      </c>
      <c r="AY107" s="227" t="s">
        <v>228</v>
      </c>
    </row>
    <row r="108" spans="1:65" s="2" customFormat="1" ht="55.5" customHeight="1">
      <c r="A108" s="36"/>
      <c r="B108" s="37"/>
      <c r="C108" s="177" t="s">
        <v>85</v>
      </c>
      <c r="D108" s="177" t="s">
        <v>230</v>
      </c>
      <c r="E108" s="178" t="s">
        <v>242</v>
      </c>
      <c r="F108" s="179" t="s">
        <v>243</v>
      </c>
      <c r="G108" s="180" t="s">
        <v>233</v>
      </c>
      <c r="H108" s="181">
        <v>1.333</v>
      </c>
      <c r="I108" s="182"/>
      <c r="J108" s="183">
        <f>ROUND(I108*H108,2)</f>
        <v>0</v>
      </c>
      <c r="K108" s="179" t="s">
        <v>234</v>
      </c>
      <c r="L108" s="41"/>
      <c r="M108" s="184" t="s">
        <v>28</v>
      </c>
      <c r="N108" s="185" t="s">
        <v>45</v>
      </c>
      <c r="O108" s="66"/>
      <c r="P108" s="186">
        <f>O108*H108</f>
        <v>0</v>
      </c>
      <c r="Q108" s="186">
        <v>0</v>
      </c>
      <c r="R108" s="186">
        <f>Q108*H108</f>
        <v>0</v>
      </c>
      <c r="S108" s="186">
        <v>0</v>
      </c>
      <c r="T108" s="187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8" t="s">
        <v>176</v>
      </c>
      <c r="AT108" s="188" t="s">
        <v>230</v>
      </c>
      <c r="AU108" s="188" t="s">
        <v>85</v>
      </c>
      <c r="AY108" s="19" t="s">
        <v>228</v>
      </c>
      <c r="BE108" s="189">
        <f>IF(N108="základní",J108,0)</f>
        <v>0</v>
      </c>
      <c r="BF108" s="189">
        <f>IF(N108="snížená",J108,0)</f>
        <v>0</v>
      </c>
      <c r="BG108" s="189">
        <f>IF(N108="zákl. přenesená",J108,0)</f>
        <v>0</v>
      </c>
      <c r="BH108" s="189">
        <f>IF(N108="sníž. přenesená",J108,0)</f>
        <v>0</v>
      </c>
      <c r="BI108" s="189">
        <f>IF(N108="nulová",J108,0)</f>
        <v>0</v>
      </c>
      <c r="BJ108" s="19" t="s">
        <v>82</v>
      </c>
      <c r="BK108" s="189">
        <f>ROUND(I108*H108,2)</f>
        <v>0</v>
      </c>
      <c r="BL108" s="19" t="s">
        <v>176</v>
      </c>
      <c r="BM108" s="188" t="s">
        <v>2447</v>
      </c>
    </row>
    <row r="109" spans="1:47" s="2" customFormat="1" ht="11.25">
      <c r="A109" s="36"/>
      <c r="B109" s="37"/>
      <c r="C109" s="38"/>
      <c r="D109" s="190" t="s">
        <v>236</v>
      </c>
      <c r="E109" s="38"/>
      <c r="F109" s="191" t="s">
        <v>245</v>
      </c>
      <c r="G109" s="38"/>
      <c r="H109" s="38"/>
      <c r="I109" s="192"/>
      <c r="J109" s="38"/>
      <c r="K109" s="38"/>
      <c r="L109" s="41"/>
      <c r="M109" s="193"/>
      <c r="N109" s="194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236</v>
      </c>
      <c r="AU109" s="19" t="s">
        <v>85</v>
      </c>
    </row>
    <row r="110" spans="2:51" s="14" customFormat="1" ht="11.25">
      <c r="B110" s="206"/>
      <c r="C110" s="207"/>
      <c r="D110" s="197" t="s">
        <v>238</v>
      </c>
      <c r="E110" s="208" t="s">
        <v>28</v>
      </c>
      <c r="F110" s="209" t="s">
        <v>2398</v>
      </c>
      <c r="G110" s="207"/>
      <c r="H110" s="210">
        <v>1.333</v>
      </c>
      <c r="I110" s="211"/>
      <c r="J110" s="207"/>
      <c r="K110" s="207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238</v>
      </c>
      <c r="AU110" s="216" t="s">
        <v>85</v>
      </c>
      <c r="AV110" s="14" t="s">
        <v>85</v>
      </c>
      <c r="AW110" s="14" t="s">
        <v>35</v>
      </c>
      <c r="AX110" s="14" t="s">
        <v>82</v>
      </c>
      <c r="AY110" s="216" t="s">
        <v>228</v>
      </c>
    </row>
    <row r="111" spans="1:65" s="2" customFormat="1" ht="55.5" customHeight="1">
      <c r="A111" s="36"/>
      <c r="B111" s="37"/>
      <c r="C111" s="177" t="s">
        <v>246</v>
      </c>
      <c r="D111" s="177" t="s">
        <v>230</v>
      </c>
      <c r="E111" s="178" t="s">
        <v>247</v>
      </c>
      <c r="F111" s="179" t="s">
        <v>248</v>
      </c>
      <c r="G111" s="180" t="s">
        <v>233</v>
      </c>
      <c r="H111" s="181">
        <v>13.33</v>
      </c>
      <c r="I111" s="182"/>
      <c r="J111" s="183">
        <f>ROUND(I111*H111,2)</f>
        <v>0</v>
      </c>
      <c r="K111" s="179" t="s">
        <v>234</v>
      </c>
      <c r="L111" s="41"/>
      <c r="M111" s="184" t="s">
        <v>28</v>
      </c>
      <c r="N111" s="185" t="s">
        <v>45</v>
      </c>
      <c r="O111" s="66"/>
      <c r="P111" s="186">
        <f>O111*H111</f>
        <v>0</v>
      </c>
      <c r="Q111" s="186">
        <v>0</v>
      </c>
      <c r="R111" s="186">
        <f>Q111*H111</f>
        <v>0</v>
      </c>
      <c r="S111" s="186">
        <v>0</v>
      </c>
      <c r="T111" s="187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8" t="s">
        <v>176</v>
      </c>
      <c r="AT111" s="188" t="s">
        <v>230</v>
      </c>
      <c r="AU111" s="188" t="s">
        <v>85</v>
      </c>
      <c r="AY111" s="19" t="s">
        <v>228</v>
      </c>
      <c r="BE111" s="189">
        <f>IF(N111="základní",J111,0)</f>
        <v>0</v>
      </c>
      <c r="BF111" s="189">
        <f>IF(N111="snížená",J111,0)</f>
        <v>0</v>
      </c>
      <c r="BG111" s="189">
        <f>IF(N111="zákl. přenesená",J111,0)</f>
        <v>0</v>
      </c>
      <c r="BH111" s="189">
        <f>IF(N111="sníž. přenesená",J111,0)</f>
        <v>0</v>
      </c>
      <c r="BI111" s="189">
        <f>IF(N111="nulová",J111,0)</f>
        <v>0</v>
      </c>
      <c r="BJ111" s="19" t="s">
        <v>82</v>
      </c>
      <c r="BK111" s="189">
        <f>ROUND(I111*H111,2)</f>
        <v>0</v>
      </c>
      <c r="BL111" s="19" t="s">
        <v>176</v>
      </c>
      <c r="BM111" s="188" t="s">
        <v>2448</v>
      </c>
    </row>
    <row r="112" spans="1:47" s="2" customFormat="1" ht="11.25">
      <c r="A112" s="36"/>
      <c r="B112" s="37"/>
      <c r="C112" s="38"/>
      <c r="D112" s="190" t="s">
        <v>236</v>
      </c>
      <c r="E112" s="38"/>
      <c r="F112" s="191" t="s">
        <v>250</v>
      </c>
      <c r="G112" s="38"/>
      <c r="H112" s="38"/>
      <c r="I112" s="192"/>
      <c r="J112" s="38"/>
      <c r="K112" s="38"/>
      <c r="L112" s="41"/>
      <c r="M112" s="193"/>
      <c r="N112" s="194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236</v>
      </c>
      <c r="AU112" s="19" t="s">
        <v>85</v>
      </c>
    </row>
    <row r="113" spans="2:51" s="14" customFormat="1" ht="11.25">
      <c r="B113" s="206"/>
      <c r="C113" s="207"/>
      <c r="D113" s="197" t="s">
        <v>238</v>
      </c>
      <c r="E113" s="208" t="s">
        <v>28</v>
      </c>
      <c r="F113" s="209" t="s">
        <v>2449</v>
      </c>
      <c r="G113" s="207"/>
      <c r="H113" s="210">
        <v>13.33</v>
      </c>
      <c r="I113" s="211"/>
      <c r="J113" s="207"/>
      <c r="K113" s="207"/>
      <c r="L113" s="212"/>
      <c r="M113" s="213"/>
      <c r="N113" s="214"/>
      <c r="O113" s="214"/>
      <c r="P113" s="214"/>
      <c r="Q113" s="214"/>
      <c r="R113" s="214"/>
      <c r="S113" s="214"/>
      <c r="T113" s="215"/>
      <c r="AT113" s="216" t="s">
        <v>238</v>
      </c>
      <c r="AU113" s="216" t="s">
        <v>85</v>
      </c>
      <c r="AV113" s="14" t="s">
        <v>85</v>
      </c>
      <c r="AW113" s="14" t="s">
        <v>35</v>
      </c>
      <c r="AX113" s="14" t="s">
        <v>82</v>
      </c>
      <c r="AY113" s="216" t="s">
        <v>228</v>
      </c>
    </row>
    <row r="114" spans="1:65" s="2" customFormat="1" ht="62.65" customHeight="1">
      <c r="A114" s="36"/>
      <c r="B114" s="37"/>
      <c r="C114" s="177" t="s">
        <v>176</v>
      </c>
      <c r="D114" s="177" t="s">
        <v>230</v>
      </c>
      <c r="E114" s="178" t="s">
        <v>252</v>
      </c>
      <c r="F114" s="179" t="s">
        <v>253</v>
      </c>
      <c r="G114" s="180" t="s">
        <v>233</v>
      </c>
      <c r="H114" s="181">
        <v>1.333</v>
      </c>
      <c r="I114" s="182"/>
      <c r="J114" s="183">
        <f>ROUND(I114*H114,2)</f>
        <v>0</v>
      </c>
      <c r="K114" s="179" t="s">
        <v>234</v>
      </c>
      <c r="L114" s="41"/>
      <c r="M114" s="184" t="s">
        <v>28</v>
      </c>
      <c r="N114" s="185" t="s">
        <v>45</v>
      </c>
      <c r="O114" s="66"/>
      <c r="P114" s="186">
        <f>O114*H114</f>
        <v>0</v>
      </c>
      <c r="Q114" s="186">
        <v>0</v>
      </c>
      <c r="R114" s="186">
        <f>Q114*H114</f>
        <v>0</v>
      </c>
      <c r="S114" s="186">
        <v>0</v>
      </c>
      <c r="T114" s="187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8" t="s">
        <v>176</v>
      </c>
      <c r="AT114" s="188" t="s">
        <v>230</v>
      </c>
      <c r="AU114" s="188" t="s">
        <v>85</v>
      </c>
      <c r="AY114" s="19" t="s">
        <v>228</v>
      </c>
      <c r="BE114" s="189">
        <f>IF(N114="základní",J114,0)</f>
        <v>0</v>
      </c>
      <c r="BF114" s="189">
        <f>IF(N114="snížená",J114,0)</f>
        <v>0</v>
      </c>
      <c r="BG114" s="189">
        <f>IF(N114="zákl. přenesená",J114,0)</f>
        <v>0</v>
      </c>
      <c r="BH114" s="189">
        <f>IF(N114="sníž. přenesená",J114,0)</f>
        <v>0</v>
      </c>
      <c r="BI114" s="189">
        <f>IF(N114="nulová",J114,0)</f>
        <v>0</v>
      </c>
      <c r="BJ114" s="19" t="s">
        <v>82</v>
      </c>
      <c r="BK114" s="189">
        <f>ROUND(I114*H114,2)</f>
        <v>0</v>
      </c>
      <c r="BL114" s="19" t="s">
        <v>176</v>
      </c>
      <c r="BM114" s="188" t="s">
        <v>2450</v>
      </c>
    </row>
    <row r="115" spans="1:47" s="2" customFormat="1" ht="11.25">
      <c r="A115" s="36"/>
      <c r="B115" s="37"/>
      <c r="C115" s="38"/>
      <c r="D115" s="190" t="s">
        <v>236</v>
      </c>
      <c r="E115" s="38"/>
      <c r="F115" s="191" t="s">
        <v>255</v>
      </c>
      <c r="G115" s="38"/>
      <c r="H115" s="38"/>
      <c r="I115" s="192"/>
      <c r="J115" s="38"/>
      <c r="K115" s="38"/>
      <c r="L115" s="41"/>
      <c r="M115" s="193"/>
      <c r="N115" s="194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236</v>
      </c>
      <c r="AU115" s="19" t="s">
        <v>85</v>
      </c>
    </row>
    <row r="116" spans="2:51" s="14" customFormat="1" ht="11.25">
      <c r="B116" s="206"/>
      <c r="C116" s="207"/>
      <c r="D116" s="197" t="s">
        <v>238</v>
      </c>
      <c r="E116" s="208" t="s">
        <v>28</v>
      </c>
      <c r="F116" s="209" t="s">
        <v>2398</v>
      </c>
      <c r="G116" s="207"/>
      <c r="H116" s="210">
        <v>1.333</v>
      </c>
      <c r="I116" s="211"/>
      <c r="J116" s="207"/>
      <c r="K116" s="207"/>
      <c r="L116" s="212"/>
      <c r="M116" s="213"/>
      <c r="N116" s="214"/>
      <c r="O116" s="214"/>
      <c r="P116" s="214"/>
      <c r="Q116" s="214"/>
      <c r="R116" s="214"/>
      <c r="S116" s="214"/>
      <c r="T116" s="215"/>
      <c r="AT116" s="216" t="s">
        <v>238</v>
      </c>
      <c r="AU116" s="216" t="s">
        <v>85</v>
      </c>
      <c r="AV116" s="14" t="s">
        <v>85</v>
      </c>
      <c r="AW116" s="14" t="s">
        <v>35</v>
      </c>
      <c r="AX116" s="14" t="s">
        <v>82</v>
      </c>
      <c r="AY116" s="216" t="s">
        <v>228</v>
      </c>
    </row>
    <row r="117" spans="1:65" s="2" customFormat="1" ht="37.9" customHeight="1">
      <c r="A117" s="36"/>
      <c r="B117" s="37"/>
      <c r="C117" s="177" t="s">
        <v>256</v>
      </c>
      <c r="D117" s="177" t="s">
        <v>230</v>
      </c>
      <c r="E117" s="178" t="s">
        <v>257</v>
      </c>
      <c r="F117" s="179" t="s">
        <v>258</v>
      </c>
      <c r="G117" s="180" t="s">
        <v>233</v>
      </c>
      <c r="H117" s="181">
        <v>1.333</v>
      </c>
      <c r="I117" s="182"/>
      <c r="J117" s="183">
        <f>ROUND(I117*H117,2)</f>
        <v>0</v>
      </c>
      <c r="K117" s="179" t="s">
        <v>234</v>
      </c>
      <c r="L117" s="41"/>
      <c r="M117" s="184" t="s">
        <v>28</v>
      </c>
      <c r="N117" s="185" t="s">
        <v>45</v>
      </c>
      <c r="O117" s="66"/>
      <c r="P117" s="186">
        <f>O117*H117</f>
        <v>0</v>
      </c>
      <c r="Q117" s="186">
        <v>0</v>
      </c>
      <c r="R117" s="186">
        <f>Q117*H117</f>
        <v>0</v>
      </c>
      <c r="S117" s="186">
        <v>0</v>
      </c>
      <c r="T117" s="187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8" t="s">
        <v>176</v>
      </c>
      <c r="AT117" s="188" t="s">
        <v>230</v>
      </c>
      <c r="AU117" s="188" t="s">
        <v>85</v>
      </c>
      <c r="AY117" s="19" t="s">
        <v>228</v>
      </c>
      <c r="BE117" s="189">
        <f>IF(N117="základní",J117,0)</f>
        <v>0</v>
      </c>
      <c r="BF117" s="189">
        <f>IF(N117="snížená",J117,0)</f>
        <v>0</v>
      </c>
      <c r="BG117" s="189">
        <f>IF(N117="zákl. přenesená",J117,0)</f>
        <v>0</v>
      </c>
      <c r="BH117" s="189">
        <f>IF(N117="sníž. přenesená",J117,0)</f>
        <v>0</v>
      </c>
      <c r="BI117" s="189">
        <f>IF(N117="nulová",J117,0)</f>
        <v>0</v>
      </c>
      <c r="BJ117" s="19" t="s">
        <v>82</v>
      </c>
      <c r="BK117" s="189">
        <f>ROUND(I117*H117,2)</f>
        <v>0</v>
      </c>
      <c r="BL117" s="19" t="s">
        <v>176</v>
      </c>
      <c r="BM117" s="188" t="s">
        <v>2451</v>
      </c>
    </row>
    <row r="118" spans="1:47" s="2" customFormat="1" ht="11.25">
      <c r="A118" s="36"/>
      <c r="B118" s="37"/>
      <c r="C118" s="38"/>
      <c r="D118" s="190" t="s">
        <v>236</v>
      </c>
      <c r="E118" s="38"/>
      <c r="F118" s="191" t="s">
        <v>260</v>
      </c>
      <c r="G118" s="38"/>
      <c r="H118" s="38"/>
      <c r="I118" s="192"/>
      <c r="J118" s="38"/>
      <c r="K118" s="38"/>
      <c r="L118" s="41"/>
      <c r="M118" s="193"/>
      <c r="N118" s="194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236</v>
      </c>
      <c r="AU118" s="19" t="s">
        <v>85</v>
      </c>
    </row>
    <row r="119" spans="2:51" s="14" customFormat="1" ht="11.25">
      <c r="B119" s="206"/>
      <c r="C119" s="207"/>
      <c r="D119" s="197" t="s">
        <v>238</v>
      </c>
      <c r="E119" s="208" t="s">
        <v>28</v>
      </c>
      <c r="F119" s="209" t="s">
        <v>2398</v>
      </c>
      <c r="G119" s="207"/>
      <c r="H119" s="210">
        <v>1.333</v>
      </c>
      <c r="I119" s="211"/>
      <c r="J119" s="207"/>
      <c r="K119" s="207"/>
      <c r="L119" s="212"/>
      <c r="M119" s="213"/>
      <c r="N119" s="214"/>
      <c r="O119" s="214"/>
      <c r="P119" s="214"/>
      <c r="Q119" s="214"/>
      <c r="R119" s="214"/>
      <c r="S119" s="214"/>
      <c r="T119" s="215"/>
      <c r="AT119" s="216" t="s">
        <v>238</v>
      </c>
      <c r="AU119" s="216" t="s">
        <v>85</v>
      </c>
      <c r="AV119" s="14" t="s">
        <v>85</v>
      </c>
      <c r="AW119" s="14" t="s">
        <v>35</v>
      </c>
      <c r="AX119" s="14" t="s">
        <v>82</v>
      </c>
      <c r="AY119" s="216" t="s">
        <v>228</v>
      </c>
    </row>
    <row r="120" spans="1:65" s="2" customFormat="1" ht="44.25" customHeight="1">
      <c r="A120" s="36"/>
      <c r="B120" s="37"/>
      <c r="C120" s="177" t="s">
        <v>261</v>
      </c>
      <c r="D120" s="177" t="s">
        <v>230</v>
      </c>
      <c r="E120" s="178" t="s">
        <v>262</v>
      </c>
      <c r="F120" s="179" t="s">
        <v>263</v>
      </c>
      <c r="G120" s="180" t="s">
        <v>264</v>
      </c>
      <c r="H120" s="181">
        <v>1.333</v>
      </c>
      <c r="I120" s="182"/>
      <c r="J120" s="183">
        <f>ROUND(I120*H120,2)</f>
        <v>0</v>
      </c>
      <c r="K120" s="179" t="s">
        <v>234</v>
      </c>
      <c r="L120" s="41"/>
      <c r="M120" s="184" t="s">
        <v>28</v>
      </c>
      <c r="N120" s="185" t="s">
        <v>45</v>
      </c>
      <c r="O120" s="66"/>
      <c r="P120" s="186">
        <f>O120*H120</f>
        <v>0</v>
      </c>
      <c r="Q120" s="186">
        <v>0</v>
      </c>
      <c r="R120" s="186">
        <f>Q120*H120</f>
        <v>0</v>
      </c>
      <c r="S120" s="186">
        <v>0</v>
      </c>
      <c r="T120" s="187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8" t="s">
        <v>176</v>
      </c>
      <c r="AT120" s="188" t="s">
        <v>230</v>
      </c>
      <c r="AU120" s="188" t="s">
        <v>85</v>
      </c>
      <c r="AY120" s="19" t="s">
        <v>228</v>
      </c>
      <c r="BE120" s="189">
        <f>IF(N120="základní",J120,0)</f>
        <v>0</v>
      </c>
      <c r="BF120" s="189">
        <f>IF(N120="snížená",J120,0)</f>
        <v>0</v>
      </c>
      <c r="BG120" s="189">
        <f>IF(N120="zákl. přenesená",J120,0)</f>
        <v>0</v>
      </c>
      <c r="BH120" s="189">
        <f>IF(N120="sníž. přenesená",J120,0)</f>
        <v>0</v>
      </c>
      <c r="BI120" s="189">
        <f>IF(N120="nulová",J120,0)</f>
        <v>0</v>
      </c>
      <c r="BJ120" s="19" t="s">
        <v>82</v>
      </c>
      <c r="BK120" s="189">
        <f>ROUND(I120*H120,2)</f>
        <v>0</v>
      </c>
      <c r="BL120" s="19" t="s">
        <v>176</v>
      </c>
      <c r="BM120" s="188" t="s">
        <v>2452</v>
      </c>
    </row>
    <row r="121" spans="1:47" s="2" customFormat="1" ht="11.25">
      <c r="A121" s="36"/>
      <c r="B121" s="37"/>
      <c r="C121" s="38"/>
      <c r="D121" s="190" t="s">
        <v>236</v>
      </c>
      <c r="E121" s="38"/>
      <c r="F121" s="191" t="s">
        <v>266</v>
      </c>
      <c r="G121" s="38"/>
      <c r="H121" s="38"/>
      <c r="I121" s="192"/>
      <c r="J121" s="38"/>
      <c r="K121" s="38"/>
      <c r="L121" s="41"/>
      <c r="M121" s="193"/>
      <c r="N121" s="194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236</v>
      </c>
      <c r="AU121" s="19" t="s">
        <v>85</v>
      </c>
    </row>
    <row r="122" spans="2:51" s="14" customFormat="1" ht="11.25">
      <c r="B122" s="206"/>
      <c r="C122" s="207"/>
      <c r="D122" s="197" t="s">
        <v>238</v>
      </c>
      <c r="E122" s="208" t="s">
        <v>28</v>
      </c>
      <c r="F122" s="209" t="s">
        <v>2398</v>
      </c>
      <c r="G122" s="207"/>
      <c r="H122" s="210">
        <v>1.333</v>
      </c>
      <c r="I122" s="211"/>
      <c r="J122" s="207"/>
      <c r="K122" s="207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238</v>
      </c>
      <c r="AU122" s="216" t="s">
        <v>85</v>
      </c>
      <c r="AV122" s="14" t="s">
        <v>85</v>
      </c>
      <c r="AW122" s="14" t="s">
        <v>35</v>
      </c>
      <c r="AX122" s="14" t="s">
        <v>82</v>
      </c>
      <c r="AY122" s="216" t="s">
        <v>228</v>
      </c>
    </row>
    <row r="123" spans="1:65" s="2" customFormat="1" ht="37.9" customHeight="1">
      <c r="A123" s="36"/>
      <c r="B123" s="37"/>
      <c r="C123" s="177" t="s">
        <v>267</v>
      </c>
      <c r="D123" s="177" t="s">
        <v>230</v>
      </c>
      <c r="E123" s="178" t="s">
        <v>268</v>
      </c>
      <c r="F123" s="179" t="s">
        <v>269</v>
      </c>
      <c r="G123" s="180" t="s">
        <v>233</v>
      </c>
      <c r="H123" s="181">
        <v>1.333</v>
      </c>
      <c r="I123" s="182"/>
      <c r="J123" s="183">
        <f>ROUND(I123*H123,2)</f>
        <v>0</v>
      </c>
      <c r="K123" s="179" t="s">
        <v>234</v>
      </c>
      <c r="L123" s="41"/>
      <c r="M123" s="184" t="s">
        <v>28</v>
      </c>
      <c r="N123" s="185" t="s">
        <v>45</v>
      </c>
      <c r="O123" s="66"/>
      <c r="P123" s="186">
        <f>O123*H123</f>
        <v>0</v>
      </c>
      <c r="Q123" s="186">
        <v>0</v>
      </c>
      <c r="R123" s="186">
        <f>Q123*H123</f>
        <v>0</v>
      </c>
      <c r="S123" s="186">
        <v>0</v>
      </c>
      <c r="T123" s="187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8" t="s">
        <v>176</v>
      </c>
      <c r="AT123" s="188" t="s">
        <v>230</v>
      </c>
      <c r="AU123" s="188" t="s">
        <v>85</v>
      </c>
      <c r="AY123" s="19" t="s">
        <v>228</v>
      </c>
      <c r="BE123" s="189">
        <f>IF(N123="základní",J123,0)</f>
        <v>0</v>
      </c>
      <c r="BF123" s="189">
        <f>IF(N123="snížená",J123,0)</f>
        <v>0</v>
      </c>
      <c r="BG123" s="189">
        <f>IF(N123="zákl. přenesená",J123,0)</f>
        <v>0</v>
      </c>
      <c r="BH123" s="189">
        <f>IF(N123="sníž. přenesená",J123,0)</f>
        <v>0</v>
      </c>
      <c r="BI123" s="189">
        <f>IF(N123="nulová",J123,0)</f>
        <v>0</v>
      </c>
      <c r="BJ123" s="19" t="s">
        <v>82</v>
      </c>
      <c r="BK123" s="189">
        <f>ROUND(I123*H123,2)</f>
        <v>0</v>
      </c>
      <c r="BL123" s="19" t="s">
        <v>176</v>
      </c>
      <c r="BM123" s="188" t="s">
        <v>2453</v>
      </c>
    </row>
    <row r="124" spans="1:47" s="2" customFormat="1" ht="11.25">
      <c r="A124" s="36"/>
      <c r="B124" s="37"/>
      <c r="C124" s="38"/>
      <c r="D124" s="190" t="s">
        <v>236</v>
      </c>
      <c r="E124" s="38"/>
      <c r="F124" s="191" t="s">
        <v>271</v>
      </c>
      <c r="G124" s="38"/>
      <c r="H124" s="38"/>
      <c r="I124" s="192"/>
      <c r="J124" s="38"/>
      <c r="K124" s="38"/>
      <c r="L124" s="41"/>
      <c r="M124" s="193"/>
      <c r="N124" s="194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236</v>
      </c>
      <c r="AU124" s="19" t="s">
        <v>85</v>
      </c>
    </row>
    <row r="125" spans="2:51" s="14" customFormat="1" ht="11.25">
      <c r="B125" s="206"/>
      <c r="C125" s="207"/>
      <c r="D125" s="197" t="s">
        <v>238</v>
      </c>
      <c r="E125" s="208" t="s">
        <v>28</v>
      </c>
      <c r="F125" s="209" t="s">
        <v>2398</v>
      </c>
      <c r="G125" s="207"/>
      <c r="H125" s="210">
        <v>1.333</v>
      </c>
      <c r="I125" s="211"/>
      <c r="J125" s="207"/>
      <c r="K125" s="207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238</v>
      </c>
      <c r="AU125" s="216" t="s">
        <v>85</v>
      </c>
      <c r="AV125" s="14" t="s">
        <v>85</v>
      </c>
      <c r="AW125" s="14" t="s">
        <v>35</v>
      </c>
      <c r="AX125" s="14" t="s">
        <v>82</v>
      </c>
      <c r="AY125" s="216" t="s">
        <v>228</v>
      </c>
    </row>
    <row r="126" spans="1:65" s="2" customFormat="1" ht="33" customHeight="1">
      <c r="A126" s="36"/>
      <c r="B126" s="37"/>
      <c r="C126" s="177" t="s">
        <v>272</v>
      </c>
      <c r="D126" s="177" t="s">
        <v>230</v>
      </c>
      <c r="E126" s="178" t="s">
        <v>273</v>
      </c>
      <c r="F126" s="179" t="s">
        <v>274</v>
      </c>
      <c r="G126" s="180" t="s">
        <v>275</v>
      </c>
      <c r="H126" s="181">
        <v>1.72</v>
      </c>
      <c r="I126" s="182"/>
      <c r="J126" s="183">
        <f>ROUND(I126*H126,2)</f>
        <v>0</v>
      </c>
      <c r="K126" s="179" t="s">
        <v>234</v>
      </c>
      <c r="L126" s="41"/>
      <c r="M126" s="184" t="s">
        <v>28</v>
      </c>
      <c r="N126" s="185" t="s">
        <v>45</v>
      </c>
      <c r="O126" s="66"/>
      <c r="P126" s="186">
        <f>O126*H126</f>
        <v>0</v>
      </c>
      <c r="Q126" s="186">
        <v>0</v>
      </c>
      <c r="R126" s="186">
        <f>Q126*H126</f>
        <v>0</v>
      </c>
      <c r="S126" s="186">
        <v>0</v>
      </c>
      <c r="T126" s="187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8" t="s">
        <v>176</v>
      </c>
      <c r="AT126" s="188" t="s">
        <v>230</v>
      </c>
      <c r="AU126" s="188" t="s">
        <v>85</v>
      </c>
      <c r="AY126" s="19" t="s">
        <v>228</v>
      </c>
      <c r="BE126" s="189">
        <f>IF(N126="základní",J126,0)</f>
        <v>0</v>
      </c>
      <c r="BF126" s="189">
        <f>IF(N126="snížená",J126,0)</f>
        <v>0</v>
      </c>
      <c r="BG126" s="189">
        <f>IF(N126="zákl. přenesená",J126,0)</f>
        <v>0</v>
      </c>
      <c r="BH126" s="189">
        <f>IF(N126="sníž. přenesená",J126,0)</f>
        <v>0</v>
      </c>
      <c r="BI126" s="189">
        <f>IF(N126="nulová",J126,0)</f>
        <v>0</v>
      </c>
      <c r="BJ126" s="19" t="s">
        <v>82</v>
      </c>
      <c r="BK126" s="189">
        <f>ROUND(I126*H126,2)</f>
        <v>0</v>
      </c>
      <c r="BL126" s="19" t="s">
        <v>176</v>
      </c>
      <c r="BM126" s="188" t="s">
        <v>2454</v>
      </c>
    </row>
    <row r="127" spans="1:47" s="2" customFormat="1" ht="11.25">
      <c r="A127" s="36"/>
      <c r="B127" s="37"/>
      <c r="C127" s="38"/>
      <c r="D127" s="190" t="s">
        <v>236</v>
      </c>
      <c r="E127" s="38"/>
      <c r="F127" s="191" t="s">
        <v>277</v>
      </c>
      <c r="G127" s="38"/>
      <c r="H127" s="38"/>
      <c r="I127" s="192"/>
      <c r="J127" s="38"/>
      <c r="K127" s="38"/>
      <c r="L127" s="41"/>
      <c r="M127" s="193"/>
      <c r="N127" s="194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236</v>
      </c>
      <c r="AU127" s="19" t="s">
        <v>85</v>
      </c>
    </row>
    <row r="128" spans="2:51" s="13" customFormat="1" ht="11.25">
      <c r="B128" s="195"/>
      <c r="C128" s="196"/>
      <c r="D128" s="197" t="s">
        <v>238</v>
      </c>
      <c r="E128" s="198" t="s">
        <v>28</v>
      </c>
      <c r="F128" s="199" t="s">
        <v>2445</v>
      </c>
      <c r="G128" s="196"/>
      <c r="H128" s="198" t="s">
        <v>28</v>
      </c>
      <c r="I128" s="200"/>
      <c r="J128" s="196"/>
      <c r="K128" s="196"/>
      <c r="L128" s="201"/>
      <c r="M128" s="202"/>
      <c r="N128" s="203"/>
      <c r="O128" s="203"/>
      <c r="P128" s="203"/>
      <c r="Q128" s="203"/>
      <c r="R128" s="203"/>
      <c r="S128" s="203"/>
      <c r="T128" s="204"/>
      <c r="AT128" s="205" t="s">
        <v>238</v>
      </c>
      <c r="AU128" s="205" t="s">
        <v>85</v>
      </c>
      <c r="AV128" s="13" t="s">
        <v>82</v>
      </c>
      <c r="AW128" s="13" t="s">
        <v>35</v>
      </c>
      <c r="AX128" s="13" t="s">
        <v>74</v>
      </c>
      <c r="AY128" s="205" t="s">
        <v>228</v>
      </c>
    </row>
    <row r="129" spans="2:51" s="14" customFormat="1" ht="11.25">
      <c r="B129" s="206"/>
      <c r="C129" s="207"/>
      <c r="D129" s="197" t="s">
        <v>238</v>
      </c>
      <c r="E129" s="208" t="s">
        <v>28</v>
      </c>
      <c r="F129" s="209" t="s">
        <v>2455</v>
      </c>
      <c r="G129" s="207"/>
      <c r="H129" s="210">
        <v>1.72</v>
      </c>
      <c r="I129" s="211"/>
      <c r="J129" s="207"/>
      <c r="K129" s="207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238</v>
      </c>
      <c r="AU129" s="216" t="s">
        <v>85</v>
      </c>
      <c r="AV129" s="14" t="s">
        <v>85</v>
      </c>
      <c r="AW129" s="14" t="s">
        <v>35</v>
      </c>
      <c r="AX129" s="14" t="s">
        <v>82</v>
      </c>
      <c r="AY129" s="216" t="s">
        <v>228</v>
      </c>
    </row>
    <row r="130" spans="2:63" s="12" customFormat="1" ht="22.9" customHeight="1">
      <c r="B130" s="161"/>
      <c r="C130" s="162"/>
      <c r="D130" s="163" t="s">
        <v>73</v>
      </c>
      <c r="E130" s="175" t="s">
        <v>85</v>
      </c>
      <c r="F130" s="175" t="s">
        <v>2456</v>
      </c>
      <c r="G130" s="162"/>
      <c r="H130" s="162"/>
      <c r="I130" s="165"/>
      <c r="J130" s="176">
        <f>BK130</f>
        <v>0</v>
      </c>
      <c r="K130" s="162"/>
      <c r="L130" s="167"/>
      <c r="M130" s="168"/>
      <c r="N130" s="169"/>
      <c r="O130" s="169"/>
      <c r="P130" s="170">
        <f>SUM(P131:P142)</f>
        <v>0</v>
      </c>
      <c r="Q130" s="169"/>
      <c r="R130" s="170">
        <f>SUM(R131:R142)</f>
        <v>2.3696607699999994</v>
      </c>
      <c r="S130" s="169"/>
      <c r="T130" s="171">
        <f>SUM(T131:T142)</f>
        <v>0</v>
      </c>
      <c r="AR130" s="172" t="s">
        <v>82</v>
      </c>
      <c r="AT130" s="173" t="s">
        <v>73</v>
      </c>
      <c r="AU130" s="173" t="s">
        <v>82</v>
      </c>
      <c r="AY130" s="172" t="s">
        <v>228</v>
      </c>
      <c r="BK130" s="174">
        <f>SUM(BK131:BK142)</f>
        <v>0</v>
      </c>
    </row>
    <row r="131" spans="1:65" s="2" customFormat="1" ht="24.2" customHeight="1">
      <c r="A131" s="36"/>
      <c r="B131" s="37"/>
      <c r="C131" s="177" t="s">
        <v>280</v>
      </c>
      <c r="D131" s="177" t="s">
        <v>230</v>
      </c>
      <c r="E131" s="178" t="s">
        <v>2457</v>
      </c>
      <c r="F131" s="179" t="s">
        <v>2458</v>
      </c>
      <c r="G131" s="180" t="s">
        <v>233</v>
      </c>
      <c r="H131" s="181">
        <v>0.946</v>
      </c>
      <c r="I131" s="182"/>
      <c r="J131" s="183">
        <f>ROUND(I131*H131,2)</f>
        <v>0</v>
      </c>
      <c r="K131" s="179" t="s">
        <v>234</v>
      </c>
      <c r="L131" s="41"/>
      <c r="M131" s="184" t="s">
        <v>28</v>
      </c>
      <c r="N131" s="185" t="s">
        <v>45</v>
      </c>
      <c r="O131" s="66"/>
      <c r="P131" s="186">
        <f>O131*H131</f>
        <v>0</v>
      </c>
      <c r="Q131" s="186">
        <v>2.50187</v>
      </c>
      <c r="R131" s="186">
        <f>Q131*H131</f>
        <v>2.3667690199999996</v>
      </c>
      <c r="S131" s="186">
        <v>0</v>
      </c>
      <c r="T131" s="187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8" t="s">
        <v>176</v>
      </c>
      <c r="AT131" s="188" t="s">
        <v>230</v>
      </c>
      <c r="AU131" s="188" t="s">
        <v>85</v>
      </c>
      <c r="AY131" s="19" t="s">
        <v>228</v>
      </c>
      <c r="BE131" s="189">
        <f>IF(N131="základní",J131,0)</f>
        <v>0</v>
      </c>
      <c r="BF131" s="189">
        <f>IF(N131="snížená",J131,0)</f>
        <v>0</v>
      </c>
      <c r="BG131" s="189">
        <f>IF(N131="zákl. přenesená",J131,0)</f>
        <v>0</v>
      </c>
      <c r="BH131" s="189">
        <f>IF(N131="sníž. přenesená",J131,0)</f>
        <v>0</v>
      </c>
      <c r="BI131" s="189">
        <f>IF(N131="nulová",J131,0)</f>
        <v>0</v>
      </c>
      <c r="BJ131" s="19" t="s">
        <v>82</v>
      </c>
      <c r="BK131" s="189">
        <f>ROUND(I131*H131,2)</f>
        <v>0</v>
      </c>
      <c r="BL131" s="19" t="s">
        <v>176</v>
      </c>
      <c r="BM131" s="188" t="s">
        <v>2459</v>
      </c>
    </row>
    <row r="132" spans="1:47" s="2" customFormat="1" ht="11.25">
      <c r="A132" s="36"/>
      <c r="B132" s="37"/>
      <c r="C132" s="38"/>
      <c r="D132" s="190" t="s">
        <v>236</v>
      </c>
      <c r="E132" s="38"/>
      <c r="F132" s="191" t="s">
        <v>2460</v>
      </c>
      <c r="G132" s="38"/>
      <c r="H132" s="38"/>
      <c r="I132" s="192"/>
      <c r="J132" s="38"/>
      <c r="K132" s="38"/>
      <c r="L132" s="41"/>
      <c r="M132" s="193"/>
      <c r="N132" s="194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236</v>
      </c>
      <c r="AU132" s="19" t="s">
        <v>85</v>
      </c>
    </row>
    <row r="133" spans="2:51" s="13" customFormat="1" ht="11.25">
      <c r="B133" s="195"/>
      <c r="C133" s="196"/>
      <c r="D133" s="197" t="s">
        <v>238</v>
      </c>
      <c r="E133" s="198" t="s">
        <v>28</v>
      </c>
      <c r="F133" s="199" t="s">
        <v>2445</v>
      </c>
      <c r="G133" s="196"/>
      <c r="H133" s="198" t="s">
        <v>28</v>
      </c>
      <c r="I133" s="200"/>
      <c r="J133" s="196"/>
      <c r="K133" s="196"/>
      <c r="L133" s="201"/>
      <c r="M133" s="202"/>
      <c r="N133" s="203"/>
      <c r="O133" s="203"/>
      <c r="P133" s="203"/>
      <c r="Q133" s="203"/>
      <c r="R133" s="203"/>
      <c r="S133" s="203"/>
      <c r="T133" s="204"/>
      <c r="AT133" s="205" t="s">
        <v>238</v>
      </c>
      <c r="AU133" s="205" t="s">
        <v>85</v>
      </c>
      <c r="AV133" s="13" t="s">
        <v>82</v>
      </c>
      <c r="AW133" s="13" t="s">
        <v>35</v>
      </c>
      <c r="AX133" s="13" t="s">
        <v>74</v>
      </c>
      <c r="AY133" s="205" t="s">
        <v>228</v>
      </c>
    </row>
    <row r="134" spans="2:51" s="14" customFormat="1" ht="11.25">
      <c r="B134" s="206"/>
      <c r="C134" s="207"/>
      <c r="D134" s="197" t="s">
        <v>238</v>
      </c>
      <c r="E134" s="208" t="s">
        <v>28</v>
      </c>
      <c r="F134" s="209" t="s">
        <v>2461</v>
      </c>
      <c r="G134" s="207"/>
      <c r="H134" s="210">
        <v>0.946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238</v>
      </c>
      <c r="AU134" s="216" t="s">
        <v>85</v>
      </c>
      <c r="AV134" s="14" t="s">
        <v>85</v>
      </c>
      <c r="AW134" s="14" t="s">
        <v>35</v>
      </c>
      <c r="AX134" s="14" t="s">
        <v>82</v>
      </c>
      <c r="AY134" s="216" t="s">
        <v>228</v>
      </c>
    </row>
    <row r="135" spans="1:65" s="2" customFormat="1" ht="16.5" customHeight="1">
      <c r="A135" s="36"/>
      <c r="B135" s="37"/>
      <c r="C135" s="177" t="s">
        <v>285</v>
      </c>
      <c r="D135" s="177" t="s">
        <v>230</v>
      </c>
      <c r="E135" s="178" t="s">
        <v>2462</v>
      </c>
      <c r="F135" s="179" t="s">
        <v>2463</v>
      </c>
      <c r="G135" s="180" t="s">
        <v>275</v>
      </c>
      <c r="H135" s="181">
        <v>1.075</v>
      </c>
      <c r="I135" s="182"/>
      <c r="J135" s="183">
        <f>ROUND(I135*H135,2)</f>
        <v>0</v>
      </c>
      <c r="K135" s="179" t="s">
        <v>234</v>
      </c>
      <c r="L135" s="41"/>
      <c r="M135" s="184" t="s">
        <v>28</v>
      </c>
      <c r="N135" s="185" t="s">
        <v>45</v>
      </c>
      <c r="O135" s="66"/>
      <c r="P135" s="186">
        <f>O135*H135</f>
        <v>0</v>
      </c>
      <c r="Q135" s="186">
        <v>0.00269</v>
      </c>
      <c r="R135" s="186">
        <f>Q135*H135</f>
        <v>0.00289175</v>
      </c>
      <c r="S135" s="186">
        <v>0</v>
      </c>
      <c r="T135" s="187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8" t="s">
        <v>176</v>
      </c>
      <c r="AT135" s="188" t="s">
        <v>230</v>
      </c>
      <c r="AU135" s="188" t="s">
        <v>85</v>
      </c>
      <c r="AY135" s="19" t="s">
        <v>228</v>
      </c>
      <c r="BE135" s="189">
        <f>IF(N135="základní",J135,0)</f>
        <v>0</v>
      </c>
      <c r="BF135" s="189">
        <f>IF(N135="snížená",J135,0)</f>
        <v>0</v>
      </c>
      <c r="BG135" s="189">
        <f>IF(N135="zákl. přenesená",J135,0)</f>
        <v>0</v>
      </c>
      <c r="BH135" s="189">
        <f>IF(N135="sníž. přenesená",J135,0)</f>
        <v>0</v>
      </c>
      <c r="BI135" s="189">
        <f>IF(N135="nulová",J135,0)</f>
        <v>0</v>
      </c>
      <c r="BJ135" s="19" t="s">
        <v>82</v>
      </c>
      <c r="BK135" s="189">
        <f>ROUND(I135*H135,2)</f>
        <v>0</v>
      </c>
      <c r="BL135" s="19" t="s">
        <v>176</v>
      </c>
      <c r="BM135" s="188" t="s">
        <v>2464</v>
      </c>
    </row>
    <row r="136" spans="1:47" s="2" customFormat="1" ht="11.25">
      <c r="A136" s="36"/>
      <c r="B136" s="37"/>
      <c r="C136" s="38"/>
      <c r="D136" s="190" t="s">
        <v>236</v>
      </c>
      <c r="E136" s="38"/>
      <c r="F136" s="191" t="s">
        <v>2465</v>
      </c>
      <c r="G136" s="38"/>
      <c r="H136" s="38"/>
      <c r="I136" s="192"/>
      <c r="J136" s="38"/>
      <c r="K136" s="38"/>
      <c r="L136" s="41"/>
      <c r="M136" s="193"/>
      <c r="N136" s="194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236</v>
      </c>
      <c r="AU136" s="19" t="s">
        <v>85</v>
      </c>
    </row>
    <row r="137" spans="2:51" s="13" customFormat="1" ht="11.25">
      <c r="B137" s="195"/>
      <c r="C137" s="196"/>
      <c r="D137" s="197" t="s">
        <v>238</v>
      </c>
      <c r="E137" s="198" t="s">
        <v>28</v>
      </c>
      <c r="F137" s="199" t="s">
        <v>2445</v>
      </c>
      <c r="G137" s="196"/>
      <c r="H137" s="198" t="s">
        <v>28</v>
      </c>
      <c r="I137" s="200"/>
      <c r="J137" s="196"/>
      <c r="K137" s="196"/>
      <c r="L137" s="201"/>
      <c r="M137" s="202"/>
      <c r="N137" s="203"/>
      <c r="O137" s="203"/>
      <c r="P137" s="203"/>
      <c r="Q137" s="203"/>
      <c r="R137" s="203"/>
      <c r="S137" s="203"/>
      <c r="T137" s="204"/>
      <c r="AT137" s="205" t="s">
        <v>238</v>
      </c>
      <c r="AU137" s="205" t="s">
        <v>85</v>
      </c>
      <c r="AV137" s="13" t="s">
        <v>82</v>
      </c>
      <c r="AW137" s="13" t="s">
        <v>35</v>
      </c>
      <c r="AX137" s="13" t="s">
        <v>74</v>
      </c>
      <c r="AY137" s="205" t="s">
        <v>228</v>
      </c>
    </row>
    <row r="138" spans="2:51" s="14" customFormat="1" ht="11.25">
      <c r="B138" s="206"/>
      <c r="C138" s="207"/>
      <c r="D138" s="197" t="s">
        <v>238</v>
      </c>
      <c r="E138" s="208" t="s">
        <v>28</v>
      </c>
      <c r="F138" s="209" t="s">
        <v>2466</v>
      </c>
      <c r="G138" s="207"/>
      <c r="H138" s="210">
        <v>1.075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238</v>
      </c>
      <c r="AU138" s="216" t="s">
        <v>85</v>
      </c>
      <c r="AV138" s="14" t="s">
        <v>85</v>
      </c>
      <c r="AW138" s="14" t="s">
        <v>35</v>
      </c>
      <c r="AX138" s="14" t="s">
        <v>82</v>
      </c>
      <c r="AY138" s="216" t="s">
        <v>228</v>
      </c>
    </row>
    <row r="139" spans="1:65" s="2" customFormat="1" ht="16.5" customHeight="1">
      <c r="A139" s="36"/>
      <c r="B139" s="37"/>
      <c r="C139" s="177" t="s">
        <v>290</v>
      </c>
      <c r="D139" s="177" t="s">
        <v>230</v>
      </c>
      <c r="E139" s="178" t="s">
        <v>2467</v>
      </c>
      <c r="F139" s="179" t="s">
        <v>2468</v>
      </c>
      <c r="G139" s="180" t="s">
        <v>275</v>
      </c>
      <c r="H139" s="181">
        <v>1.075</v>
      </c>
      <c r="I139" s="182"/>
      <c r="J139" s="183">
        <f>ROUND(I139*H139,2)</f>
        <v>0</v>
      </c>
      <c r="K139" s="179" t="s">
        <v>234</v>
      </c>
      <c r="L139" s="41"/>
      <c r="M139" s="184" t="s">
        <v>28</v>
      </c>
      <c r="N139" s="185" t="s">
        <v>45</v>
      </c>
      <c r="O139" s="66"/>
      <c r="P139" s="186">
        <f>O139*H139</f>
        <v>0</v>
      </c>
      <c r="Q139" s="186">
        <v>0</v>
      </c>
      <c r="R139" s="186">
        <f>Q139*H139</f>
        <v>0</v>
      </c>
      <c r="S139" s="186">
        <v>0</v>
      </c>
      <c r="T139" s="187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8" t="s">
        <v>176</v>
      </c>
      <c r="AT139" s="188" t="s">
        <v>230</v>
      </c>
      <c r="AU139" s="188" t="s">
        <v>85</v>
      </c>
      <c r="AY139" s="19" t="s">
        <v>228</v>
      </c>
      <c r="BE139" s="189">
        <f>IF(N139="základní",J139,0)</f>
        <v>0</v>
      </c>
      <c r="BF139" s="189">
        <f>IF(N139="snížená",J139,0)</f>
        <v>0</v>
      </c>
      <c r="BG139" s="189">
        <f>IF(N139="zákl. přenesená",J139,0)</f>
        <v>0</v>
      </c>
      <c r="BH139" s="189">
        <f>IF(N139="sníž. přenesená",J139,0)</f>
        <v>0</v>
      </c>
      <c r="BI139" s="189">
        <f>IF(N139="nulová",J139,0)</f>
        <v>0</v>
      </c>
      <c r="BJ139" s="19" t="s">
        <v>82</v>
      </c>
      <c r="BK139" s="189">
        <f>ROUND(I139*H139,2)</f>
        <v>0</v>
      </c>
      <c r="BL139" s="19" t="s">
        <v>176</v>
      </c>
      <c r="BM139" s="188" t="s">
        <v>2469</v>
      </c>
    </row>
    <row r="140" spans="1:47" s="2" customFormat="1" ht="11.25">
      <c r="A140" s="36"/>
      <c r="B140" s="37"/>
      <c r="C140" s="38"/>
      <c r="D140" s="190" t="s">
        <v>236</v>
      </c>
      <c r="E140" s="38"/>
      <c r="F140" s="191" t="s">
        <v>2470</v>
      </c>
      <c r="G140" s="38"/>
      <c r="H140" s="38"/>
      <c r="I140" s="192"/>
      <c r="J140" s="38"/>
      <c r="K140" s="38"/>
      <c r="L140" s="41"/>
      <c r="M140" s="193"/>
      <c r="N140" s="194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236</v>
      </c>
      <c r="AU140" s="19" t="s">
        <v>85</v>
      </c>
    </row>
    <row r="141" spans="2:51" s="13" customFormat="1" ht="11.25">
      <c r="B141" s="195"/>
      <c r="C141" s="196"/>
      <c r="D141" s="197" t="s">
        <v>238</v>
      </c>
      <c r="E141" s="198" t="s">
        <v>28</v>
      </c>
      <c r="F141" s="199" t="s">
        <v>2445</v>
      </c>
      <c r="G141" s="196"/>
      <c r="H141" s="198" t="s">
        <v>28</v>
      </c>
      <c r="I141" s="200"/>
      <c r="J141" s="196"/>
      <c r="K141" s="196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238</v>
      </c>
      <c r="AU141" s="205" t="s">
        <v>85</v>
      </c>
      <c r="AV141" s="13" t="s">
        <v>82</v>
      </c>
      <c r="AW141" s="13" t="s">
        <v>35</v>
      </c>
      <c r="AX141" s="13" t="s">
        <v>74</v>
      </c>
      <c r="AY141" s="205" t="s">
        <v>228</v>
      </c>
    </row>
    <row r="142" spans="2:51" s="14" customFormat="1" ht="11.25">
      <c r="B142" s="206"/>
      <c r="C142" s="207"/>
      <c r="D142" s="197" t="s">
        <v>238</v>
      </c>
      <c r="E142" s="208" t="s">
        <v>28</v>
      </c>
      <c r="F142" s="209" t="s">
        <v>2466</v>
      </c>
      <c r="G142" s="207"/>
      <c r="H142" s="210">
        <v>1.075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238</v>
      </c>
      <c r="AU142" s="216" t="s">
        <v>85</v>
      </c>
      <c r="AV142" s="14" t="s">
        <v>85</v>
      </c>
      <c r="AW142" s="14" t="s">
        <v>35</v>
      </c>
      <c r="AX142" s="14" t="s">
        <v>82</v>
      </c>
      <c r="AY142" s="216" t="s">
        <v>228</v>
      </c>
    </row>
    <row r="143" spans="2:63" s="12" customFormat="1" ht="22.9" customHeight="1">
      <c r="B143" s="161"/>
      <c r="C143" s="162"/>
      <c r="D143" s="163" t="s">
        <v>73</v>
      </c>
      <c r="E143" s="175" t="s">
        <v>246</v>
      </c>
      <c r="F143" s="175" t="s">
        <v>279</v>
      </c>
      <c r="G143" s="162"/>
      <c r="H143" s="162"/>
      <c r="I143" s="165"/>
      <c r="J143" s="176">
        <f>BK143</f>
        <v>0</v>
      </c>
      <c r="K143" s="162"/>
      <c r="L143" s="167"/>
      <c r="M143" s="168"/>
      <c r="N143" s="169"/>
      <c r="O143" s="169"/>
      <c r="P143" s="170">
        <f>SUM(P144:P147)</f>
        <v>0</v>
      </c>
      <c r="Q143" s="169"/>
      <c r="R143" s="170">
        <f>SUM(R144:R147)</f>
        <v>0.9293625</v>
      </c>
      <c r="S143" s="169"/>
      <c r="T143" s="171">
        <f>SUM(T144:T147)</f>
        <v>0</v>
      </c>
      <c r="AR143" s="172" t="s">
        <v>82</v>
      </c>
      <c r="AT143" s="173" t="s">
        <v>73</v>
      </c>
      <c r="AU143" s="173" t="s">
        <v>82</v>
      </c>
      <c r="AY143" s="172" t="s">
        <v>228</v>
      </c>
      <c r="BK143" s="174">
        <f>SUM(BK144:BK147)</f>
        <v>0</v>
      </c>
    </row>
    <row r="144" spans="1:65" s="2" customFormat="1" ht="37.9" customHeight="1">
      <c r="A144" s="36"/>
      <c r="B144" s="37"/>
      <c r="C144" s="177" t="s">
        <v>297</v>
      </c>
      <c r="D144" s="177" t="s">
        <v>230</v>
      </c>
      <c r="E144" s="178" t="s">
        <v>291</v>
      </c>
      <c r="F144" s="179" t="s">
        <v>292</v>
      </c>
      <c r="G144" s="180" t="s">
        <v>233</v>
      </c>
      <c r="H144" s="181">
        <v>0.495</v>
      </c>
      <c r="I144" s="182"/>
      <c r="J144" s="183">
        <f>ROUND(I144*H144,2)</f>
        <v>0</v>
      </c>
      <c r="K144" s="179" t="s">
        <v>234</v>
      </c>
      <c r="L144" s="41"/>
      <c r="M144" s="184" t="s">
        <v>28</v>
      </c>
      <c r="N144" s="185" t="s">
        <v>45</v>
      </c>
      <c r="O144" s="66"/>
      <c r="P144" s="186">
        <f>O144*H144</f>
        <v>0</v>
      </c>
      <c r="Q144" s="186">
        <v>1.8775</v>
      </c>
      <c r="R144" s="186">
        <f>Q144*H144</f>
        <v>0.9293625</v>
      </c>
      <c r="S144" s="186">
        <v>0</v>
      </c>
      <c r="T144" s="187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8" t="s">
        <v>176</v>
      </c>
      <c r="AT144" s="188" t="s">
        <v>230</v>
      </c>
      <c r="AU144" s="188" t="s">
        <v>85</v>
      </c>
      <c r="AY144" s="19" t="s">
        <v>228</v>
      </c>
      <c r="BE144" s="189">
        <f>IF(N144="základní",J144,0)</f>
        <v>0</v>
      </c>
      <c r="BF144" s="189">
        <f>IF(N144="snížená",J144,0)</f>
        <v>0</v>
      </c>
      <c r="BG144" s="189">
        <f>IF(N144="zákl. přenesená",J144,0)</f>
        <v>0</v>
      </c>
      <c r="BH144" s="189">
        <f>IF(N144="sníž. přenesená",J144,0)</f>
        <v>0</v>
      </c>
      <c r="BI144" s="189">
        <f>IF(N144="nulová",J144,0)</f>
        <v>0</v>
      </c>
      <c r="BJ144" s="19" t="s">
        <v>82</v>
      </c>
      <c r="BK144" s="189">
        <f>ROUND(I144*H144,2)</f>
        <v>0</v>
      </c>
      <c r="BL144" s="19" t="s">
        <v>176</v>
      </c>
      <c r="BM144" s="188" t="s">
        <v>2471</v>
      </c>
    </row>
    <row r="145" spans="1:47" s="2" customFormat="1" ht="11.25">
      <c r="A145" s="36"/>
      <c r="B145" s="37"/>
      <c r="C145" s="38"/>
      <c r="D145" s="190" t="s">
        <v>236</v>
      </c>
      <c r="E145" s="38"/>
      <c r="F145" s="191" t="s">
        <v>294</v>
      </c>
      <c r="G145" s="38"/>
      <c r="H145" s="38"/>
      <c r="I145" s="192"/>
      <c r="J145" s="38"/>
      <c r="K145" s="38"/>
      <c r="L145" s="41"/>
      <c r="M145" s="193"/>
      <c r="N145" s="194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236</v>
      </c>
      <c r="AU145" s="19" t="s">
        <v>85</v>
      </c>
    </row>
    <row r="146" spans="2:51" s="13" customFormat="1" ht="11.25">
      <c r="B146" s="195"/>
      <c r="C146" s="196"/>
      <c r="D146" s="197" t="s">
        <v>238</v>
      </c>
      <c r="E146" s="198" t="s">
        <v>28</v>
      </c>
      <c r="F146" s="199" t="s">
        <v>2445</v>
      </c>
      <c r="G146" s="196"/>
      <c r="H146" s="198" t="s">
        <v>28</v>
      </c>
      <c r="I146" s="200"/>
      <c r="J146" s="196"/>
      <c r="K146" s="196"/>
      <c r="L146" s="201"/>
      <c r="M146" s="202"/>
      <c r="N146" s="203"/>
      <c r="O146" s="203"/>
      <c r="P146" s="203"/>
      <c r="Q146" s="203"/>
      <c r="R146" s="203"/>
      <c r="S146" s="203"/>
      <c r="T146" s="204"/>
      <c r="AT146" s="205" t="s">
        <v>238</v>
      </c>
      <c r="AU146" s="205" t="s">
        <v>85</v>
      </c>
      <c r="AV146" s="13" t="s">
        <v>82</v>
      </c>
      <c r="AW146" s="13" t="s">
        <v>35</v>
      </c>
      <c r="AX146" s="13" t="s">
        <v>74</v>
      </c>
      <c r="AY146" s="205" t="s">
        <v>228</v>
      </c>
    </row>
    <row r="147" spans="2:51" s="14" customFormat="1" ht="11.25">
      <c r="B147" s="206"/>
      <c r="C147" s="207"/>
      <c r="D147" s="197" t="s">
        <v>238</v>
      </c>
      <c r="E147" s="208" t="s">
        <v>28</v>
      </c>
      <c r="F147" s="209" t="s">
        <v>2472</v>
      </c>
      <c r="G147" s="207"/>
      <c r="H147" s="210">
        <v>0.495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238</v>
      </c>
      <c r="AU147" s="216" t="s">
        <v>85</v>
      </c>
      <c r="AV147" s="14" t="s">
        <v>85</v>
      </c>
      <c r="AW147" s="14" t="s">
        <v>35</v>
      </c>
      <c r="AX147" s="14" t="s">
        <v>82</v>
      </c>
      <c r="AY147" s="216" t="s">
        <v>228</v>
      </c>
    </row>
    <row r="148" spans="2:63" s="12" customFormat="1" ht="22.9" customHeight="1">
      <c r="B148" s="161"/>
      <c r="C148" s="162"/>
      <c r="D148" s="163" t="s">
        <v>73</v>
      </c>
      <c r="E148" s="175" t="s">
        <v>261</v>
      </c>
      <c r="F148" s="175" t="s">
        <v>333</v>
      </c>
      <c r="G148" s="162"/>
      <c r="H148" s="162"/>
      <c r="I148" s="165"/>
      <c r="J148" s="176">
        <f>BK148</f>
        <v>0</v>
      </c>
      <c r="K148" s="162"/>
      <c r="L148" s="167"/>
      <c r="M148" s="168"/>
      <c r="N148" s="169"/>
      <c r="O148" s="169"/>
      <c r="P148" s="170">
        <f>SUM(P149:P244)</f>
        <v>0</v>
      </c>
      <c r="Q148" s="169"/>
      <c r="R148" s="170">
        <f>SUM(R149:R244)</f>
        <v>3.0891634399999996</v>
      </c>
      <c r="S148" s="169"/>
      <c r="T148" s="171">
        <f>SUM(T149:T244)</f>
        <v>0</v>
      </c>
      <c r="AR148" s="172" t="s">
        <v>82</v>
      </c>
      <c r="AT148" s="173" t="s">
        <v>73</v>
      </c>
      <c r="AU148" s="173" t="s">
        <v>82</v>
      </c>
      <c r="AY148" s="172" t="s">
        <v>228</v>
      </c>
      <c r="BK148" s="174">
        <f>SUM(BK149:BK244)</f>
        <v>0</v>
      </c>
    </row>
    <row r="149" spans="1:65" s="2" customFormat="1" ht="33" customHeight="1">
      <c r="A149" s="36"/>
      <c r="B149" s="37"/>
      <c r="C149" s="177" t="s">
        <v>303</v>
      </c>
      <c r="D149" s="177" t="s">
        <v>230</v>
      </c>
      <c r="E149" s="178" t="s">
        <v>2473</v>
      </c>
      <c r="F149" s="179" t="s">
        <v>2474</v>
      </c>
      <c r="G149" s="180" t="s">
        <v>275</v>
      </c>
      <c r="H149" s="181">
        <v>5.5</v>
      </c>
      <c r="I149" s="182"/>
      <c r="J149" s="183">
        <f>ROUND(I149*H149,2)</f>
        <v>0</v>
      </c>
      <c r="K149" s="179" t="s">
        <v>234</v>
      </c>
      <c r="L149" s="41"/>
      <c r="M149" s="184" t="s">
        <v>28</v>
      </c>
      <c r="N149" s="185" t="s">
        <v>45</v>
      </c>
      <c r="O149" s="66"/>
      <c r="P149" s="186">
        <f>O149*H149</f>
        <v>0</v>
      </c>
      <c r="Q149" s="186">
        <v>0.00735</v>
      </c>
      <c r="R149" s="186">
        <f>Q149*H149</f>
        <v>0.040424999999999996</v>
      </c>
      <c r="S149" s="186">
        <v>0</v>
      </c>
      <c r="T149" s="187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8" t="s">
        <v>176</v>
      </c>
      <c r="AT149" s="188" t="s">
        <v>230</v>
      </c>
      <c r="AU149" s="188" t="s">
        <v>85</v>
      </c>
      <c r="AY149" s="19" t="s">
        <v>228</v>
      </c>
      <c r="BE149" s="189">
        <f>IF(N149="základní",J149,0)</f>
        <v>0</v>
      </c>
      <c r="BF149" s="189">
        <f>IF(N149="snížená",J149,0)</f>
        <v>0</v>
      </c>
      <c r="BG149" s="189">
        <f>IF(N149="zákl. přenesená",J149,0)</f>
        <v>0</v>
      </c>
      <c r="BH149" s="189">
        <f>IF(N149="sníž. přenesená",J149,0)</f>
        <v>0</v>
      </c>
      <c r="BI149" s="189">
        <f>IF(N149="nulová",J149,0)</f>
        <v>0</v>
      </c>
      <c r="BJ149" s="19" t="s">
        <v>82</v>
      </c>
      <c r="BK149" s="189">
        <f>ROUND(I149*H149,2)</f>
        <v>0</v>
      </c>
      <c r="BL149" s="19" t="s">
        <v>176</v>
      </c>
      <c r="BM149" s="188" t="s">
        <v>2475</v>
      </c>
    </row>
    <row r="150" spans="1:47" s="2" customFormat="1" ht="11.25">
      <c r="A150" s="36"/>
      <c r="B150" s="37"/>
      <c r="C150" s="38"/>
      <c r="D150" s="190" t="s">
        <v>236</v>
      </c>
      <c r="E150" s="38"/>
      <c r="F150" s="191" t="s">
        <v>2476</v>
      </c>
      <c r="G150" s="38"/>
      <c r="H150" s="38"/>
      <c r="I150" s="192"/>
      <c r="J150" s="38"/>
      <c r="K150" s="38"/>
      <c r="L150" s="41"/>
      <c r="M150" s="193"/>
      <c r="N150" s="194"/>
      <c r="O150" s="66"/>
      <c r="P150" s="66"/>
      <c r="Q150" s="66"/>
      <c r="R150" s="66"/>
      <c r="S150" s="66"/>
      <c r="T150" s="6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236</v>
      </c>
      <c r="AU150" s="19" t="s">
        <v>85</v>
      </c>
    </row>
    <row r="151" spans="2:51" s="13" customFormat="1" ht="11.25">
      <c r="B151" s="195"/>
      <c r="C151" s="196"/>
      <c r="D151" s="197" t="s">
        <v>238</v>
      </c>
      <c r="E151" s="198" t="s">
        <v>28</v>
      </c>
      <c r="F151" s="199" t="s">
        <v>2445</v>
      </c>
      <c r="G151" s="196"/>
      <c r="H151" s="198" t="s">
        <v>28</v>
      </c>
      <c r="I151" s="200"/>
      <c r="J151" s="196"/>
      <c r="K151" s="196"/>
      <c r="L151" s="201"/>
      <c r="M151" s="202"/>
      <c r="N151" s="203"/>
      <c r="O151" s="203"/>
      <c r="P151" s="203"/>
      <c r="Q151" s="203"/>
      <c r="R151" s="203"/>
      <c r="S151" s="203"/>
      <c r="T151" s="204"/>
      <c r="AT151" s="205" t="s">
        <v>238</v>
      </c>
      <c r="AU151" s="205" t="s">
        <v>85</v>
      </c>
      <c r="AV151" s="13" t="s">
        <v>82</v>
      </c>
      <c r="AW151" s="13" t="s">
        <v>35</v>
      </c>
      <c r="AX151" s="13" t="s">
        <v>74</v>
      </c>
      <c r="AY151" s="205" t="s">
        <v>228</v>
      </c>
    </row>
    <row r="152" spans="2:51" s="14" customFormat="1" ht="11.25">
      <c r="B152" s="206"/>
      <c r="C152" s="207"/>
      <c r="D152" s="197" t="s">
        <v>238</v>
      </c>
      <c r="E152" s="208" t="s">
        <v>28</v>
      </c>
      <c r="F152" s="209" t="s">
        <v>2477</v>
      </c>
      <c r="G152" s="207"/>
      <c r="H152" s="210">
        <v>1.3</v>
      </c>
      <c r="I152" s="211"/>
      <c r="J152" s="207"/>
      <c r="K152" s="207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238</v>
      </c>
      <c r="AU152" s="216" t="s">
        <v>85</v>
      </c>
      <c r="AV152" s="14" t="s">
        <v>85</v>
      </c>
      <c r="AW152" s="14" t="s">
        <v>35</v>
      </c>
      <c r="AX152" s="14" t="s">
        <v>74</v>
      </c>
      <c r="AY152" s="216" t="s">
        <v>228</v>
      </c>
    </row>
    <row r="153" spans="2:51" s="14" customFormat="1" ht="11.25">
      <c r="B153" s="206"/>
      <c r="C153" s="207"/>
      <c r="D153" s="197" t="s">
        <v>238</v>
      </c>
      <c r="E153" s="208" t="s">
        <v>2400</v>
      </c>
      <c r="F153" s="209" t="s">
        <v>2478</v>
      </c>
      <c r="G153" s="207"/>
      <c r="H153" s="210">
        <v>4.2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238</v>
      </c>
      <c r="AU153" s="216" t="s">
        <v>85</v>
      </c>
      <c r="AV153" s="14" t="s">
        <v>85</v>
      </c>
      <c r="AW153" s="14" t="s">
        <v>35</v>
      </c>
      <c r="AX153" s="14" t="s">
        <v>74</v>
      </c>
      <c r="AY153" s="216" t="s">
        <v>228</v>
      </c>
    </row>
    <row r="154" spans="2:51" s="15" customFormat="1" ht="11.25">
      <c r="B154" s="217"/>
      <c r="C154" s="218"/>
      <c r="D154" s="197" t="s">
        <v>238</v>
      </c>
      <c r="E154" s="219" t="s">
        <v>177</v>
      </c>
      <c r="F154" s="220" t="s">
        <v>241</v>
      </c>
      <c r="G154" s="218"/>
      <c r="H154" s="221">
        <v>5.5</v>
      </c>
      <c r="I154" s="222"/>
      <c r="J154" s="218"/>
      <c r="K154" s="218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238</v>
      </c>
      <c r="AU154" s="227" t="s">
        <v>85</v>
      </c>
      <c r="AV154" s="15" t="s">
        <v>176</v>
      </c>
      <c r="AW154" s="15" t="s">
        <v>35</v>
      </c>
      <c r="AX154" s="15" t="s">
        <v>82</v>
      </c>
      <c r="AY154" s="227" t="s">
        <v>228</v>
      </c>
    </row>
    <row r="155" spans="1:65" s="2" customFormat="1" ht="21.75" customHeight="1">
      <c r="A155" s="36"/>
      <c r="B155" s="37"/>
      <c r="C155" s="177" t="s">
        <v>308</v>
      </c>
      <c r="D155" s="177" t="s">
        <v>230</v>
      </c>
      <c r="E155" s="178" t="s">
        <v>352</v>
      </c>
      <c r="F155" s="179" t="s">
        <v>353</v>
      </c>
      <c r="G155" s="180" t="s">
        <v>275</v>
      </c>
      <c r="H155" s="181">
        <v>5.1</v>
      </c>
      <c r="I155" s="182"/>
      <c r="J155" s="183">
        <f>ROUND(I155*H155,2)</f>
        <v>0</v>
      </c>
      <c r="K155" s="179" t="s">
        <v>234</v>
      </c>
      <c r="L155" s="41"/>
      <c r="M155" s="184" t="s">
        <v>28</v>
      </c>
      <c r="N155" s="185" t="s">
        <v>45</v>
      </c>
      <c r="O155" s="66"/>
      <c r="P155" s="186">
        <f>O155*H155</f>
        <v>0</v>
      </c>
      <c r="Q155" s="186">
        <v>0.04</v>
      </c>
      <c r="R155" s="186">
        <f>Q155*H155</f>
        <v>0.204</v>
      </c>
      <c r="S155" s="186">
        <v>0</v>
      </c>
      <c r="T155" s="187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8" t="s">
        <v>176</v>
      </c>
      <c r="AT155" s="188" t="s">
        <v>230</v>
      </c>
      <c r="AU155" s="188" t="s">
        <v>85</v>
      </c>
      <c r="AY155" s="19" t="s">
        <v>228</v>
      </c>
      <c r="BE155" s="189">
        <f>IF(N155="základní",J155,0)</f>
        <v>0</v>
      </c>
      <c r="BF155" s="189">
        <f>IF(N155="snížená",J155,0)</f>
        <v>0</v>
      </c>
      <c r="BG155" s="189">
        <f>IF(N155="zákl. přenesená",J155,0)</f>
        <v>0</v>
      </c>
      <c r="BH155" s="189">
        <f>IF(N155="sníž. přenesená",J155,0)</f>
        <v>0</v>
      </c>
      <c r="BI155" s="189">
        <f>IF(N155="nulová",J155,0)</f>
        <v>0</v>
      </c>
      <c r="BJ155" s="19" t="s">
        <v>82</v>
      </c>
      <c r="BK155" s="189">
        <f>ROUND(I155*H155,2)</f>
        <v>0</v>
      </c>
      <c r="BL155" s="19" t="s">
        <v>176</v>
      </c>
      <c r="BM155" s="188" t="s">
        <v>2479</v>
      </c>
    </row>
    <row r="156" spans="1:47" s="2" customFormat="1" ht="11.25">
      <c r="A156" s="36"/>
      <c r="B156" s="37"/>
      <c r="C156" s="38"/>
      <c r="D156" s="190" t="s">
        <v>236</v>
      </c>
      <c r="E156" s="38"/>
      <c r="F156" s="191" t="s">
        <v>355</v>
      </c>
      <c r="G156" s="38"/>
      <c r="H156" s="38"/>
      <c r="I156" s="192"/>
      <c r="J156" s="38"/>
      <c r="K156" s="38"/>
      <c r="L156" s="41"/>
      <c r="M156" s="193"/>
      <c r="N156" s="194"/>
      <c r="O156" s="66"/>
      <c r="P156" s="66"/>
      <c r="Q156" s="66"/>
      <c r="R156" s="66"/>
      <c r="S156" s="66"/>
      <c r="T156" s="67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236</v>
      </c>
      <c r="AU156" s="19" t="s">
        <v>85</v>
      </c>
    </row>
    <row r="157" spans="2:51" s="13" customFormat="1" ht="11.25">
      <c r="B157" s="195"/>
      <c r="C157" s="196"/>
      <c r="D157" s="197" t="s">
        <v>238</v>
      </c>
      <c r="E157" s="198" t="s">
        <v>28</v>
      </c>
      <c r="F157" s="199" t="s">
        <v>2445</v>
      </c>
      <c r="G157" s="196"/>
      <c r="H157" s="198" t="s">
        <v>28</v>
      </c>
      <c r="I157" s="200"/>
      <c r="J157" s="196"/>
      <c r="K157" s="196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238</v>
      </c>
      <c r="AU157" s="205" t="s">
        <v>85</v>
      </c>
      <c r="AV157" s="13" t="s">
        <v>82</v>
      </c>
      <c r="AW157" s="13" t="s">
        <v>35</v>
      </c>
      <c r="AX157" s="13" t="s">
        <v>74</v>
      </c>
      <c r="AY157" s="205" t="s">
        <v>228</v>
      </c>
    </row>
    <row r="158" spans="2:51" s="14" customFormat="1" ht="11.25">
      <c r="B158" s="206"/>
      <c r="C158" s="207"/>
      <c r="D158" s="197" t="s">
        <v>238</v>
      </c>
      <c r="E158" s="208" t="s">
        <v>28</v>
      </c>
      <c r="F158" s="209" t="s">
        <v>2480</v>
      </c>
      <c r="G158" s="207"/>
      <c r="H158" s="210">
        <v>5.1</v>
      </c>
      <c r="I158" s="211"/>
      <c r="J158" s="207"/>
      <c r="K158" s="207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238</v>
      </c>
      <c r="AU158" s="216" t="s">
        <v>85</v>
      </c>
      <c r="AV158" s="14" t="s">
        <v>85</v>
      </c>
      <c r="AW158" s="14" t="s">
        <v>35</v>
      </c>
      <c r="AX158" s="14" t="s">
        <v>82</v>
      </c>
      <c r="AY158" s="216" t="s">
        <v>228</v>
      </c>
    </row>
    <row r="159" spans="1:65" s="2" customFormat="1" ht="44.25" customHeight="1">
      <c r="A159" s="36"/>
      <c r="B159" s="37"/>
      <c r="C159" s="177" t="s">
        <v>8</v>
      </c>
      <c r="D159" s="177" t="s">
        <v>230</v>
      </c>
      <c r="E159" s="178" t="s">
        <v>2481</v>
      </c>
      <c r="F159" s="179" t="s">
        <v>2482</v>
      </c>
      <c r="G159" s="180" t="s">
        <v>275</v>
      </c>
      <c r="H159" s="181">
        <v>1.3</v>
      </c>
      <c r="I159" s="182"/>
      <c r="J159" s="183">
        <f>ROUND(I159*H159,2)</f>
        <v>0</v>
      </c>
      <c r="K159" s="179" t="s">
        <v>234</v>
      </c>
      <c r="L159" s="41"/>
      <c r="M159" s="184" t="s">
        <v>28</v>
      </c>
      <c r="N159" s="185" t="s">
        <v>45</v>
      </c>
      <c r="O159" s="66"/>
      <c r="P159" s="186">
        <f>O159*H159</f>
        <v>0</v>
      </c>
      <c r="Q159" s="186">
        <v>0.01733</v>
      </c>
      <c r="R159" s="186">
        <f>Q159*H159</f>
        <v>0.022529000000000004</v>
      </c>
      <c r="S159" s="186">
        <v>0</v>
      </c>
      <c r="T159" s="187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8" t="s">
        <v>176</v>
      </c>
      <c r="AT159" s="188" t="s">
        <v>230</v>
      </c>
      <c r="AU159" s="188" t="s">
        <v>85</v>
      </c>
      <c r="AY159" s="19" t="s">
        <v>228</v>
      </c>
      <c r="BE159" s="189">
        <f>IF(N159="základní",J159,0)</f>
        <v>0</v>
      </c>
      <c r="BF159" s="189">
        <f>IF(N159="snížená",J159,0)</f>
        <v>0</v>
      </c>
      <c r="BG159" s="189">
        <f>IF(N159="zákl. přenesená",J159,0)</f>
        <v>0</v>
      </c>
      <c r="BH159" s="189">
        <f>IF(N159="sníž. přenesená",J159,0)</f>
        <v>0</v>
      </c>
      <c r="BI159" s="189">
        <f>IF(N159="nulová",J159,0)</f>
        <v>0</v>
      </c>
      <c r="BJ159" s="19" t="s">
        <v>82</v>
      </c>
      <c r="BK159" s="189">
        <f>ROUND(I159*H159,2)</f>
        <v>0</v>
      </c>
      <c r="BL159" s="19" t="s">
        <v>176</v>
      </c>
      <c r="BM159" s="188" t="s">
        <v>2483</v>
      </c>
    </row>
    <row r="160" spans="1:47" s="2" customFormat="1" ht="11.25">
      <c r="A160" s="36"/>
      <c r="B160" s="37"/>
      <c r="C160" s="38"/>
      <c r="D160" s="190" t="s">
        <v>236</v>
      </c>
      <c r="E160" s="38"/>
      <c r="F160" s="191" t="s">
        <v>2484</v>
      </c>
      <c r="G160" s="38"/>
      <c r="H160" s="38"/>
      <c r="I160" s="192"/>
      <c r="J160" s="38"/>
      <c r="K160" s="38"/>
      <c r="L160" s="41"/>
      <c r="M160" s="193"/>
      <c r="N160" s="194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236</v>
      </c>
      <c r="AU160" s="19" t="s">
        <v>85</v>
      </c>
    </row>
    <row r="161" spans="2:51" s="13" customFormat="1" ht="11.25">
      <c r="B161" s="195"/>
      <c r="C161" s="196"/>
      <c r="D161" s="197" t="s">
        <v>238</v>
      </c>
      <c r="E161" s="198" t="s">
        <v>28</v>
      </c>
      <c r="F161" s="199" t="s">
        <v>2445</v>
      </c>
      <c r="G161" s="196"/>
      <c r="H161" s="198" t="s">
        <v>28</v>
      </c>
      <c r="I161" s="200"/>
      <c r="J161" s="196"/>
      <c r="K161" s="196"/>
      <c r="L161" s="201"/>
      <c r="M161" s="202"/>
      <c r="N161" s="203"/>
      <c r="O161" s="203"/>
      <c r="P161" s="203"/>
      <c r="Q161" s="203"/>
      <c r="R161" s="203"/>
      <c r="S161" s="203"/>
      <c r="T161" s="204"/>
      <c r="AT161" s="205" t="s">
        <v>238</v>
      </c>
      <c r="AU161" s="205" t="s">
        <v>85</v>
      </c>
      <c r="AV161" s="13" t="s">
        <v>82</v>
      </c>
      <c r="AW161" s="13" t="s">
        <v>35</v>
      </c>
      <c r="AX161" s="13" t="s">
        <v>74</v>
      </c>
      <c r="AY161" s="205" t="s">
        <v>228</v>
      </c>
    </row>
    <row r="162" spans="2:51" s="14" customFormat="1" ht="11.25">
      <c r="B162" s="206"/>
      <c r="C162" s="207"/>
      <c r="D162" s="197" t="s">
        <v>238</v>
      </c>
      <c r="E162" s="208" t="s">
        <v>28</v>
      </c>
      <c r="F162" s="209" t="s">
        <v>2477</v>
      </c>
      <c r="G162" s="207"/>
      <c r="H162" s="210">
        <v>1.3</v>
      </c>
      <c r="I162" s="211"/>
      <c r="J162" s="207"/>
      <c r="K162" s="207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238</v>
      </c>
      <c r="AU162" s="216" t="s">
        <v>85</v>
      </c>
      <c r="AV162" s="14" t="s">
        <v>85</v>
      </c>
      <c r="AW162" s="14" t="s">
        <v>35</v>
      </c>
      <c r="AX162" s="14" t="s">
        <v>74</v>
      </c>
      <c r="AY162" s="216" t="s">
        <v>228</v>
      </c>
    </row>
    <row r="163" spans="2:51" s="15" customFormat="1" ht="11.25">
      <c r="B163" s="217"/>
      <c r="C163" s="218"/>
      <c r="D163" s="197" t="s">
        <v>238</v>
      </c>
      <c r="E163" s="219" t="s">
        <v>2485</v>
      </c>
      <c r="F163" s="220" t="s">
        <v>241</v>
      </c>
      <c r="G163" s="218"/>
      <c r="H163" s="221">
        <v>1.3</v>
      </c>
      <c r="I163" s="222"/>
      <c r="J163" s="218"/>
      <c r="K163" s="218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238</v>
      </c>
      <c r="AU163" s="227" t="s">
        <v>85</v>
      </c>
      <c r="AV163" s="15" t="s">
        <v>176</v>
      </c>
      <c r="AW163" s="15" t="s">
        <v>35</v>
      </c>
      <c r="AX163" s="15" t="s">
        <v>82</v>
      </c>
      <c r="AY163" s="227" t="s">
        <v>228</v>
      </c>
    </row>
    <row r="164" spans="1:65" s="2" customFormat="1" ht="24.2" customHeight="1">
      <c r="A164" s="36"/>
      <c r="B164" s="37"/>
      <c r="C164" s="177" t="s">
        <v>320</v>
      </c>
      <c r="D164" s="177" t="s">
        <v>230</v>
      </c>
      <c r="E164" s="178" t="s">
        <v>2486</v>
      </c>
      <c r="F164" s="179" t="s">
        <v>2487</v>
      </c>
      <c r="G164" s="180" t="s">
        <v>275</v>
      </c>
      <c r="H164" s="181">
        <v>4.2</v>
      </c>
      <c r="I164" s="182"/>
      <c r="J164" s="183">
        <f>ROUND(I164*H164,2)</f>
        <v>0</v>
      </c>
      <c r="K164" s="179" t="s">
        <v>234</v>
      </c>
      <c r="L164" s="41"/>
      <c r="M164" s="184" t="s">
        <v>28</v>
      </c>
      <c r="N164" s="185" t="s">
        <v>45</v>
      </c>
      <c r="O164" s="66"/>
      <c r="P164" s="186">
        <f>O164*H164</f>
        <v>0</v>
      </c>
      <c r="Q164" s="186">
        <v>0.03358</v>
      </c>
      <c r="R164" s="186">
        <f>Q164*H164</f>
        <v>0.141036</v>
      </c>
      <c r="S164" s="186">
        <v>0</v>
      </c>
      <c r="T164" s="187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8" t="s">
        <v>176</v>
      </c>
      <c r="AT164" s="188" t="s">
        <v>230</v>
      </c>
      <c r="AU164" s="188" t="s">
        <v>85</v>
      </c>
      <c r="AY164" s="19" t="s">
        <v>228</v>
      </c>
      <c r="BE164" s="189">
        <f>IF(N164="základní",J164,0)</f>
        <v>0</v>
      </c>
      <c r="BF164" s="189">
        <f>IF(N164="snížená",J164,0)</f>
        <v>0</v>
      </c>
      <c r="BG164" s="189">
        <f>IF(N164="zákl. přenesená",J164,0)</f>
        <v>0</v>
      </c>
      <c r="BH164" s="189">
        <f>IF(N164="sníž. přenesená",J164,0)</f>
        <v>0</v>
      </c>
      <c r="BI164" s="189">
        <f>IF(N164="nulová",J164,0)</f>
        <v>0</v>
      </c>
      <c r="BJ164" s="19" t="s">
        <v>82</v>
      </c>
      <c r="BK164" s="189">
        <f>ROUND(I164*H164,2)</f>
        <v>0</v>
      </c>
      <c r="BL164" s="19" t="s">
        <v>176</v>
      </c>
      <c r="BM164" s="188" t="s">
        <v>2488</v>
      </c>
    </row>
    <row r="165" spans="1:47" s="2" customFormat="1" ht="11.25">
      <c r="A165" s="36"/>
      <c r="B165" s="37"/>
      <c r="C165" s="38"/>
      <c r="D165" s="190" t="s">
        <v>236</v>
      </c>
      <c r="E165" s="38"/>
      <c r="F165" s="191" t="s">
        <v>2489</v>
      </c>
      <c r="G165" s="38"/>
      <c r="H165" s="38"/>
      <c r="I165" s="192"/>
      <c r="J165" s="38"/>
      <c r="K165" s="38"/>
      <c r="L165" s="41"/>
      <c r="M165" s="193"/>
      <c r="N165" s="194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236</v>
      </c>
      <c r="AU165" s="19" t="s">
        <v>85</v>
      </c>
    </row>
    <row r="166" spans="2:51" s="14" customFormat="1" ht="11.25">
      <c r="B166" s="206"/>
      <c r="C166" s="207"/>
      <c r="D166" s="197" t="s">
        <v>238</v>
      </c>
      <c r="E166" s="208" t="s">
        <v>28</v>
      </c>
      <c r="F166" s="209" t="s">
        <v>2400</v>
      </c>
      <c r="G166" s="207"/>
      <c r="H166" s="210">
        <v>4.2</v>
      </c>
      <c r="I166" s="211"/>
      <c r="J166" s="207"/>
      <c r="K166" s="207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238</v>
      </c>
      <c r="AU166" s="216" t="s">
        <v>85</v>
      </c>
      <c r="AV166" s="14" t="s">
        <v>85</v>
      </c>
      <c r="AW166" s="14" t="s">
        <v>35</v>
      </c>
      <c r="AX166" s="14" t="s">
        <v>82</v>
      </c>
      <c r="AY166" s="216" t="s">
        <v>228</v>
      </c>
    </row>
    <row r="167" spans="1:65" s="2" customFormat="1" ht="49.15" customHeight="1">
      <c r="A167" s="36"/>
      <c r="B167" s="37"/>
      <c r="C167" s="177" t="s">
        <v>327</v>
      </c>
      <c r="D167" s="177" t="s">
        <v>230</v>
      </c>
      <c r="E167" s="178" t="s">
        <v>2490</v>
      </c>
      <c r="F167" s="179" t="s">
        <v>2491</v>
      </c>
      <c r="G167" s="180" t="s">
        <v>275</v>
      </c>
      <c r="H167" s="181">
        <v>5.95</v>
      </c>
      <c r="I167" s="182"/>
      <c r="J167" s="183">
        <f>ROUND(I167*H167,2)</f>
        <v>0</v>
      </c>
      <c r="K167" s="179" t="s">
        <v>234</v>
      </c>
      <c r="L167" s="41"/>
      <c r="M167" s="184" t="s">
        <v>28</v>
      </c>
      <c r="N167" s="185" t="s">
        <v>45</v>
      </c>
      <c r="O167" s="66"/>
      <c r="P167" s="186">
        <f>O167*H167</f>
        <v>0</v>
      </c>
      <c r="Q167" s="186">
        <v>0.0303</v>
      </c>
      <c r="R167" s="186">
        <f>Q167*H167</f>
        <v>0.180285</v>
      </c>
      <c r="S167" s="186">
        <v>0</v>
      </c>
      <c r="T167" s="187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8" t="s">
        <v>176</v>
      </c>
      <c r="AT167" s="188" t="s">
        <v>230</v>
      </c>
      <c r="AU167" s="188" t="s">
        <v>85</v>
      </c>
      <c r="AY167" s="19" t="s">
        <v>228</v>
      </c>
      <c r="BE167" s="189">
        <f>IF(N167="základní",J167,0)</f>
        <v>0</v>
      </c>
      <c r="BF167" s="189">
        <f>IF(N167="snížená",J167,0)</f>
        <v>0</v>
      </c>
      <c r="BG167" s="189">
        <f>IF(N167="zákl. přenesená",J167,0)</f>
        <v>0</v>
      </c>
      <c r="BH167" s="189">
        <f>IF(N167="sníž. přenesená",J167,0)</f>
        <v>0</v>
      </c>
      <c r="BI167" s="189">
        <f>IF(N167="nulová",J167,0)</f>
        <v>0</v>
      </c>
      <c r="BJ167" s="19" t="s">
        <v>82</v>
      </c>
      <c r="BK167" s="189">
        <f>ROUND(I167*H167,2)</f>
        <v>0</v>
      </c>
      <c r="BL167" s="19" t="s">
        <v>176</v>
      </c>
      <c r="BM167" s="188" t="s">
        <v>2492</v>
      </c>
    </row>
    <row r="168" spans="1:47" s="2" customFormat="1" ht="11.25">
      <c r="A168" s="36"/>
      <c r="B168" s="37"/>
      <c r="C168" s="38"/>
      <c r="D168" s="190" t="s">
        <v>236</v>
      </c>
      <c r="E168" s="38"/>
      <c r="F168" s="191" t="s">
        <v>2493</v>
      </c>
      <c r="G168" s="38"/>
      <c r="H168" s="38"/>
      <c r="I168" s="192"/>
      <c r="J168" s="38"/>
      <c r="K168" s="38"/>
      <c r="L168" s="41"/>
      <c r="M168" s="193"/>
      <c r="N168" s="194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236</v>
      </c>
      <c r="AU168" s="19" t="s">
        <v>85</v>
      </c>
    </row>
    <row r="169" spans="2:51" s="14" customFormat="1" ht="11.25">
      <c r="B169" s="206"/>
      <c r="C169" s="207"/>
      <c r="D169" s="197" t="s">
        <v>238</v>
      </c>
      <c r="E169" s="208" t="s">
        <v>28</v>
      </c>
      <c r="F169" s="209" t="s">
        <v>2403</v>
      </c>
      <c r="G169" s="207"/>
      <c r="H169" s="210">
        <v>5.95</v>
      </c>
      <c r="I169" s="211"/>
      <c r="J169" s="207"/>
      <c r="K169" s="207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238</v>
      </c>
      <c r="AU169" s="216" t="s">
        <v>85</v>
      </c>
      <c r="AV169" s="14" t="s">
        <v>85</v>
      </c>
      <c r="AW169" s="14" t="s">
        <v>35</v>
      </c>
      <c r="AX169" s="14" t="s">
        <v>82</v>
      </c>
      <c r="AY169" s="216" t="s">
        <v>228</v>
      </c>
    </row>
    <row r="170" spans="1:65" s="2" customFormat="1" ht="37.9" customHeight="1">
      <c r="A170" s="36"/>
      <c r="B170" s="37"/>
      <c r="C170" s="177" t="s">
        <v>334</v>
      </c>
      <c r="D170" s="177" t="s">
        <v>230</v>
      </c>
      <c r="E170" s="178" t="s">
        <v>2494</v>
      </c>
      <c r="F170" s="179" t="s">
        <v>2495</v>
      </c>
      <c r="G170" s="180" t="s">
        <v>275</v>
      </c>
      <c r="H170" s="181">
        <v>13</v>
      </c>
      <c r="I170" s="182"/>
      <c r="J170" s="183">
        <f>ROUND(I170*H170,2)</f>
        <v>0</v>
      </c>
      <c r="K170" s="179" t="s">
        <v>234</v>
      </c>
      <c r="L170" s="41"/>
      <c r="M170" s="184" t="s">
        <v>28</v>
      </c>
      <c r="N170" s="185" t="s">
        <v>45</v>
      </c>
      <c r="O170" s="66"/>
      <c r="P170" s="186">
        <f>O170*H170</f>
        <v>0</v>
      </c>
      <c r="Q170" s="186">
        <v>0.0217</v>
      </c>
      <c r="R170" s="186">
        <f>Q170*H170</f>
        <v>0.2821</v>
      </c>
      <c r="S170" s="186">
        <v>0</v>
      </c>
      <c r="T170" s="187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8" t="s">
        <v>176</v>
      </c>
      <c r="AT170" s="188" t="s">
        <v>230</v>
      </c>
      <c r="AU170" s="188" t="s">
        <v>85</v>
      </c>
      <c r="AY170" s="19" t="s">
        <v>228</v>
      </c>
      <c r="BE170" s="189">
        <f>IF(N170="základní",J170,0)</f>
        <v>0</v>
      </c>
      <c r="BF170" s="189">
        <f>IF(N170="snížená",J170,0)</f>
        <v>0</v>
      </c>
      <c r="BG170" s="189">
        <f>IF(N170="zákl. přenesená",J170,0)</f>
        <v>0</v>
      </c>
      <c r="BH170" s="189">
        <f>IF(N170="sníž. přenesená",J170,0)</f>
        <v>0</v>
      </c>
      <c r="BI170" s="189">
        <f>IF(N170="nulová",J170,0)</f>
        <v>0</v>
      </c>
      <c r="BJ170" s="19" t="s">
        <v>82</v>
      </c>
      <c r="BK170" s="189">
        <f>ROUND(I170*H170,2)</f>
        <v>0</v>
      </c>
      <c r="BL170" s="19" t="s">
        <v>176</v>
      </c>
      <c r="BM170" s="188" t="s">
        <v>2496</v>
      </c>
    </row>
    <row r="171" spans="1:47" s="2" customFormat="1" ht="11.25">
      <c r="A171" s="36"/>
      <c r="B171" s="37"/>
      <c r="C171" s="38"/>
      <c r="D171" s="190" t="s">
        <v>236</v>
      </c>
      <c r="E171" s="38"/>
      <c r="F171" s="191" t="s">
        <v>2497</v>
      </c>
      <c r="G171" s="38"/>
      <c r="H171" s="38"/>
      <c r="I171" s="192"/>
      <c r="J171" s="38"/>
      <c r="K171" s="38"/>
      <c r="L171" s="41"/>
      <c r="M171" s="193"/>
      <c r="N171" s="194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236</v>
      </c>
      <c r="AU171" s="19" t="s">
        <v>85</v>
      </c>
    </row>
    <row r="172" spans="2:51" s="14" customFormat="1" ht="11.25">
      <c r="B172" s="206"/>
      <c r="C172" s="207"/>
      <c r="D172" s="197" t="s">
        <v>238</v>
      </c>
      <c r="E172" s="208" t="s">
        <v>28</v>
      </c>
      <c r="F172" s="209" t="s">
        <v>2405</v>
      </c>
      <c r="G172" s="207"/>
      <c r="H172" s="210">
        <v>13</v>
      </c>
      <c r="I172" s="211"/>
      <c r="J172" s="207"/>
      <c r="K172" s="207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238</v>
      </c>
      <c r="AU172" s="216" t="s">
        <v>85</v>
      </c>
      <c r="AV172" s="14" t="s">
        <v>85</v>
      </c>
      <c r="AW172" s="14" t="s">
        <v>35</v>
      </c>
      <c r="AX172" s="14" t="s">
        <v>82</v>
      </c>
      <c r="AY172" s="216" t="s">
        <v>228</v>
      </c>
    </row>
    <row r="173" spans="1:65" s="2" customFormat="1" ht="33" customHeight="1">
      <c r="A173" s="36"/>
      <c r="B173" s="37"/>
      <c r="C173" s="177" t="s">
        <v>340</v>
      </c>
      <c r="D173" s="177" t="s">
        <v>230</v>
      </c>
      <c r="E173" s="178" t="s">
        <v>382</v>
      </c>
      <c r="F173" s="179" t="s">
        <v>383</v>
      </c>
      <c r="G173" s="180" t="s">
        <v>275</v>
      </c>
      <c r="H173" s="181">
        <v>19.901</v>
      </c>
      <c r="I173" s="182"/>
      <c r="J173" s="183">
        <f>ROUND(I173*H173,2)</f>
        <v>0</v>
      </c>
      <c r="K173" s="179" t="s">
        <v>234</v>
      </c>
      <c r="L173" s="41"/>
      <c r="M173" s="184" t="s">
        <v>28</v>
      </c>
      <c r="N173" s="185" t="s">
        <v>45</v>
      </c>
      <c r="O173" s="66"/>
      <c r="P173" s="186">
        <f>O173*H173</f>
        <v>0</v>
      </c>
      <c r="Q173" s="186">
        <v>0.00735</v>
      </c>
      <c r="R173" s="186">
        <f>Q173*H173</f>
        <v>0.14627235</v>
      </c>
      <c r="S173" s="186">
        <v>0</v>
      </c>
      <c r="T173" s="187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8" t="s">
        <v>176</v>
      </c>
      <c r="AT173" s="188" t="s">
        <v>230</v>
      </c>
      <c r="AU173" s="188" t="s">
        <v>85</v>
      </c>
      <c r="AY173" s="19" t="s">
        <v>228</v>
      </c>
      <c r="BE173" s="189">
        <f>IF(N173="základní",J173,0)</f>
        <v>0</v>
      </c>
      <c r="BF173" s="189">
        <f>IF(N173="snížená",J173,0)</f>
        <v>0</v>
      </c>
      <c r="BG173" s="189">
        <f>IF(N173="zákl. přenesená",J173,0)</f>
        <v>0</v>
      </c>
      <c r="BH173" s="189">
        <f>IF(N173="sníž. přenesená",J173,0)</f>
        <v>0</v>
      </c>
      <c r="BI173" s="189">
        <f>IF(N173="nulová",J173,0)</f>
        <v>0</v>
      </c>
      <c r="BJ173" s="19" t="s">
        <v>82</v>
      </c>
      <c r="BK173" s="189">
        <f>ROUND(I173*H173,2)</f>
        <v>0</v>
      </c>
      <c r="BL173" s="19" t="s">
        <v>176</v>
      </c>
      <c r="BM173" s="188" t="s">
        <v>2498</v>
      </c>
    </row>
    <row r="174" spans="1:47" s="2" customFormat="1" ht="11.25">
      <c r="A174" s="36"/>
      <c r="B174" s="37"/>
      <c r="C174" s="38"/>
      <c r="D174" s="190" t="s">
        <v>236</v>
      </c>
      <c r="E174" s="38"/>
      <c r="F174" s="191" t="s">
        <v>385</v>
      </c>
      <c r="G174" s="38"/>
      <c r="H174" s="38"/>
      <c r="I174" s="192"/>
      <c r="J174" s="38"/>
      <c r="K174" s="38"/>
      <c r="L174" s="41"/>
      <c r="M174" s="193"/>
      <c r="N174" s="194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236</v>
      </c>
      <c r="AU174" s="19" t="s">
        <v>85</v>
      </c>
    </row>
    <row r="175" spans="2:51" s="14" customFormat="1" ht="11.25">
      <c r="B175" s="206"/>
      <c r="C175" s="207"/>
      <c r="D175" s="197" t="s">
        <v>238</v>
      </c>
      <c r="E175" s="208" t="s">
        <v>28</v>
      </c>
      <c r="F175" s="209" t="s">
        <v>2410</v>
      </c>
      <c r="G175" s="207"/>
      <c r="H175" s="210">
        <v>19.901</v>
      </c>
      <c r="I175" s="211"/>
      <c r="J175" s="207"/>
      <c r="K175" s="207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238</v>
      </c>
      <c r="AU175" s="216" t="s">
        <v>85</v>
      </c>
      <c r="AV175" s="14" t="s">
        <v>85</v>
      </c>
      <c r="AW175" s="14" t="s">
        <v>35</v>
      </c>
      <c r="AX175" s="14" t="s">
        <v>82</v>
      </c>
      <c r="AY175" s="216" t="s">
        <v>228</v>
      </c>
    </row>
    <row r="176" spans="1:65" s="2" customFormat="1" ht="44.25" customHeight="1">
      <c r="A176" s="36"/>
      <c r="B176" s="37"/>
      <c r="C176" s="177" t="s">
        <v>347</v>
      </c>
      <c r="D176" s="177" t="s">
        <v>230</v>
      </c>
      <c r="E176" s="178" t="s">
        <v>388</v>
      </c>
      <c r="F176" s="179" t="s">
        <v>389</v>
      </c>
      <c r="G176" s="180" t="s">
        <v>323</v>
      </c>
      <c r="H176" s="181">
        <v>8.1</v>
      </c>
      <c r="I176" s="182"/>
      <c r="J176" s="183">
        <f>ROUND(I176*H176,2)</f>
        <v>0</v>
      </c>
      <c r="K176" s="179" t="s">
        <v>234</v>
      </c>
      <c r="L176" s="41"/>
      <c r="M176" s="184" t="s">
        <v>28</v>
      </c>
      <c r="N176" s="185" t="s">
        <v>45</v>
      </c>
      <c r="O176" s="66"/>
      <c r="P176" s="186">
        <f>O176*H176</f>
        <v>0</v>
      </c>
      <c r="Q176" s="186">
        <v>0</v>
      </c>
      <c r="R176" s="186">
        <f>Q176*H176</f>
        <v>0</v>
      </c>
      <c r="S176" s="186">
        <v>0</v>
      </c>
      <c r="T176" s="187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8" t="s">
        <v>176</v>
      </c>
      <c r="AT176" s="188" t="s">
        <v>230</v>
      </c>
      <c r="AU176" s="188" t="s">
        <v>85</v>
      </c>
      <c r="AY176" s="19" t="s">
        <v>228</v>
      </c>
      <c r="BE176" s="189">
        <f>IF(N176="základní",J176,0)</f>
        <v>0</v>
      </c>
      <c r="BF176" s="189">
        <f>IF(N176="snížená",J176,0)</f>
        <v>0</v>
      </c>
      <c r="BG176" s="189">
        <f>IF(N176="zákl. přenesená",J176,0)</f>
        <v>0</v>
      </c>
      <c r="BH176" s="189">
        <f>IF(N176="sníž. přenesená",J176,0)</f>
        <v>0</v>
      </c>
      <c r="BI176" s="189">
        <f>IF(N176="nulová",J176,0)</f>
        <v>0</v>
      </c>
      <c r="BJ176" s="19" t="s">
        <v>82</v>
      </c>
      <c r="BK176" s="189">
        <f>ROUND(I176*H176,2)</f>
        <v>0</v>
      </c>
      <c r="BL176" s="19" t="s">
        <v>176</v>
      </c>
      <c r="BM176" s="188" t="s">
        <v>2499</v>
      </c>
    </row>
    <row r="177" spans="1:47" s="2" customFormat="1" ht="11.25">
      <c r="A177" s="36"/>
      <c r="B177" s="37"/>
      <c r="C177" s="38"/>
      <c r="D177" s="190" t="s">
        <v>236</v>
      </c>
      <c r="E177" s="38"/>
      <c r="F177" s="191" t="s">
        <v>391</v>
      </c>
      <c r="G177" s="38"/>
      <c r="H177" s="38"/>
      <c r="I177" s="192"/>
      <c r="J177" s="38"/>
      <c r="K177" s="38"/>
      <c r="L177" s="41"/>
      <c r="M177" s="193"/>
      <c r="N177" s="194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236</v>
      </c>
      <c r="AU177" s="19" t="s">
        <v>85</v>
      </c>
    </row>
    <row r="178" spans="2:51" s="13" customFormat="1" ht="11.25">
      <c r="B178" s="195"/>
      <c r="C178" s="196"/>
      <c r="D178" s="197" t="s">
        <v>238</v>
      </c>
      <c r="E178" s="198" t="s">
        <v>28</v>
      </c>
      <c r="F178" s="199" t="s">
        <v>2445</v>
      </c>
      <c r="G178" s="196"/>
      <c r="H178" s="198" t="s">
        <v>28</v>
      </c>
      <c r="I178" s="200"/>
      <c r="J178" s="196"/>
      <c r="K178" s="196"/>
      <c r="L178" s="201"/>
      <c r="M178" s="202"/>
      <c r="N178" s="203"/>
      <c r="O178" s="203"/>
      <c r="P178" s="203"/>
      <c r="Q178" s="203"/>
      <c r="R178" s="203"/>
      <c r="S178" s="203"/>
      <c r="T178" s="204"/>
      <c r="AT178" s="205" t="s">
        <v>238</v>
      </c>
      <c r="AU178" s="205" t="s">
        <v>85</v>
      </c>
      <c r="AV178" s="13" t="s">
        <v>82</v>
      </c>
      <c r="AW178" s="13" t="s">
        <v>35</v>
      </c>
      <c r="AX178" s="13" t="s">
        <v>74</v>
      </c>
      <c r="AY178" s="205" t="s">
        <v>228</v>
      </c>
    </row>
    <row r="179" spans="2:51" s="14" customFormat="1" ht="11.25">
      <c r="B179" s="206"/>
      <c r="C179" s="207"/>
      <c r="D179" s="197" t="s">
        <v>238</v>
      </c>
      <c r="E179" s="208" t="s">
        <v>28</v>
      </c>
      <c r="F179" s="209" t="s">
        <v>2500</v>
      </c>
      <c r="G179" s="207"/>
      <c r="H179" s="210">
        <v>8.1</v>
      </c>
      <c r="I179" s="211"/>
      <c r="J179" s="207"/>
      <c r="K179" s="207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238</v>
      </c>
      <c r="AU179" s="216" t="s">
        <v>85</v>
      </c>
      <c r="AV179" s="14" t="s">
        <v>85</v>
      </c>
      <c r="AW179" s="14" t="s">
        <v>35</v>
      </c>
      <c r="AX179" s="14" t="s">
        <v>74</v>
      </c>
      <c r="AY179" s="216" t="s">
        <v>228</v>
      </c>
    </row>
    <row r="180" spans="2:51" s="15" customFormat="1" ht="11.25">
      <c r="B180" s="217"/>
      <c r="C180" s="218"/>
      <c r="D180" s="197" t="s">
        <v>238</v>
      </c>
      <c r="E180" s="219" t="s">
        <v>2406</v>
      </c>
      <c r="F180" s="220" t="s">
        <v>241</v>
      </c>
      <c r="G180" s="218"/>
      <c r="H180" s="221">
        <v>8.1</v>
      </c>
      <c r="I180" s="222"/>
      <c r="J180" s="218"/>
      <c r="K180" s="218"/>
      <c r="L180" s="223"/>
      <c r="M180" s="224"/>
      <c r="N180" s="225"/>
      <c r="O180" s="225"/>
      <c r="P180" s="225"/>
      <c r="Q180" s="225"/>
      <c r="R180" s="225"/>
      <c r="S180" s="225"/>
      <c r="T180" s="226"/>
      <c r="AT180" s="227" t="s">
        <v>238</v>
      </c>
      <c r="AU180" s="227" t="s">
        <v>85</v>
      </c>
      <c r="AV180" s="15" t="s">
        <v>176</v>
      </c>
      <c r="AW180" s="15" t="s">
        <v>35</v>
      </c>
      <c r="AX180" s="15" t="s">
        <v>82</v>
      </c>
      <c r="AY180" s="227" t="s">
        <v>228</v>
      </c>
    </row>
    <row r="181" spans="1:65" s="2" customFormat="1" ht="16.5" customHeight="1">
      <c r="A181" s="36"/>
      <c r="B181" s="37"/>
      <c r="C181" s="228" t="s">
        <v>7</v>
      </c>
      <c r="D181" s="228" t="s">
        <v>395</v>
      </c>
      <c r="E181" s="229" t="s">
        <v>396</v>
      </c>
      <c r="F181" s="230" t="s">
        <v>397</v>
      </c>
      <c r="G181" s="231" t="s">
        <v>323</v>
      </c>
      <c r="H181" s="232">
        <v>8.505</v>
      </c>
      <c r="I181" s="233"/>
      <c r="J181" s="234">
        <f>ROUND(I181*H181,2)</f>
        <v>0</v>
      </c>
      <c r="K181" s="230" t="s">
        <v>28</v>
      </c>
      <c r="L181" s="235"/>
      <c r="M181" s="236" t="s">
        <v>28</v>
      </c>
      <c r="N181" s="237" t="s">
        <v>45</v>
      </c>
      <c r="O181" s="66"/>
      <c r="P181" s="186">
        <f>O181*H181</f>
        <v>0</v>
      </c>
      <c r="Q181" s="186">
        <v>0.0001</v>
      </c>
      <c r="R181" s="186">
        <f>Q181*H181</f>
        <v>0.0008505000000000001</v>
      </c>
      <c r="S181" s="186">
        <v>0</v>
      </c>
      <c r="T181" s="187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88" t="s">
        <v>272</v>
      </c>
      <c r="AT181" s="188" t="s">
        <v>395</v>
      </c>
      <c r="AU181" s="188" t="s">
        <v>85</v>
      </c>
      <c r="AY181" s="19" t="s">
        <v>228</v>
      </c>
      <c r="BE181" s="189">
        <f>IF(N181="základní",J181,0)</f>
        <v>0</v>
      </c>
      <c r="BF181" s="189">
        <f>IF(N181="snížená",J181,0)</f>
        <v>0</v>
      </c>
      <c r="BG181" s="189">
        <f>IF(N181="zákl. přenesená",J181,0)</f>
        <v>0</v>
      </c>
      <c r="BH181" s="189">
        <f>IF(N181="sníž. přenesená",J181,0)</f>
        <v>0</v>
      </c>
      <c r="BI181" s="189">
        <f>IF(N181="nulová",J181,0)</f>
        <v>0</v>
      </c>
      <c r="BJ181" s="19" t="s">
        <v>82</v>
      </c>
      <c r="BK181" s="189">
        <f>ROUND(I181*H181,2)</f>
        <v>0</v>
      </c>
      <c r="BL181" s="19" t="s">
        <v>176</v>
      </c>
      <c r="BM181" s="188" t="s">
        <v>2501</v>
      </c>
    </row>
    <row r="182" spans="2:51" s="14" customFormat="1" ht="11.25">
      <c r="B182" s="206"/>
      <c r="C182" s="207"/>
      <c r="D182" s="197" t="s">
        <v>238</v>
      </c>
      <c r="E182" s="208" t="s">
        <v>28</v>
      </c>
      <c r="F182" s="209" t="s">
        <v>2502</v>
      </c>
      <c r="G182" s="207"/>
      <c r="H182" s="210">
        <v>8.505</v>
      </c>
      <c r="I182" s="211"/>
      <c r="J182" s="207"/>
      <c r="K182" s="207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238</v>
      </c>
      <c r="AU182" s="216" t="s">
        <v>85</v>
      </c>
      <c r="AV182" s="14" t="s">
        <v>85</v>
      </c>
      <c r="AW182" s="14" t="s">
        <v>35</v>
      </c>
      <c r="AX182" s="14" t="s">
        <v>82</v>
      </c>
      <c r="AY182" s="216" t="s">
        <v>228</v>
      </c>
    </row>
    <row r="183" spans="1:65" s="2" customFormat="1" ht="55.5" customHeight="1">
      <c r="A183" s="36"/>
      <c r="B183" s="37"/>
      <c r="C183" s="177" t="s">
        <v>358</v>
      </c>
      <c r="D183" s="177" t="s">
        <v>230</v>
      </c>
      <c r="E183" s="178" t="s">
        <v>401</v>
      </c>
      <c r="F183" s="179" t="s">
        <v>402</v>
      </c>
      <c r="G183" s="180" t="s">
        <v>323</v>
      </c>
      <c r="H183" s="181">
        <v>14</v>
      </c>
      <c r="I183" s="182"/>
      <c r="J183" s="183">
        <f>ROUND(I183*H183,2)</f>
        <v>0</v>
      </c>
      <c r="K183" s="179" t="s">
        <v>234</v>
      </c>
      <c r="L183" s="41"/>
      <c r="M183" s="184" t="s">
        <v>28</v>
      </c>
      <c r="N183" s="185" t="s">
        <v>45</v>
      </c>
      <c r="O183" s="66"/>
      <c r="P183" s="186">
        <f>O183*H183</f>
        <v>0</v>
      </c>
      <c r="Q183" s="186">
        <v>0</v>
      </c>
      <c r="R183" s="186">
        <f>Q183*H183</f>
        <v>0</v>
      </c>
      <c r="S183" s="186">
        <v>0</v>
      </c>
      <c r="T183" s="187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8" t="s">
        <v>176</v>
      </c>
      <c r="AT183" s="188" t="s">
        <v>230</v>
      </c>
      <c r="AU183" s="188" t="s">
        <v>85</v>
      </c>
      <c r="AY183" s="19" t="s">
        <v>228</v>
      </c>
      <c r="BE183" s="189">
        <f>IF(N183="základní",J183,0)</f>
        <v>0</v>
      </c>
      <c r="BF183" s="189">
        <f>IF(N183="snížená",J183,0)</f>
        <v>0</v>
      </c>
      <c r="BG183" s="189">
        <f>IF(N183="zákl. přenesená",J183,0)</f>
        <v>0</v>
      </c>
      <c r="BH183" s="189">
        <f>IF(N183="sníž. přenesená",J183,0)</f>
        <v>0</v>
      </c>
      <c r="BI183" s="189">
        <f>IF(N183="nulová",J183,0)</f>
        <v>0</v>
      </c>
      <c r="BJ183" s="19" t="s">
        <v>82</v>
      </c>
      <c r="BK183" s="189">
        <f>ROUND(I183*H183,2)</f>
        <v>0</v>
      </c>
      <c r="BL183" s="19" t="s">
        <v>176</v>
      </c>
      <c r="BM183" s="188" t="s">
        <v>2503</v>
      </c>
    </row>
    <row r="184" spans="1:47" s="2" customFormat="1" ht="11.25">
      <c r="A184" s="36"/>
      <c r="B184" s="37"/>
      <c r="C184" s="38"/>
      <c r="D184" s="190" t="s">
        <v>236</v>
      </c>
      <c r="E184" s="38"/>
      <c r="F184" s="191" t="s">
        <v>404</v>
      </c>
      <c r="G184" s="38"/>
      <c r="H184" s="38"/>
      <c r="I184" s="192"/>
      <c r="J184" s="38"/>
      <c r="K184" s="38"/>
      <c r="L184" s="41"/>
      <c r="M184" s="193"/>
      <c r="N184" s="194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236</v>
      </c>
      <c r="AU184" s="19" t="s">
        <v>85</v>
      </c>
    </row>
    <row r="185" spans="2:51" s="13" customFormat="1" ht="11.25">
      <c r="B185" s="195"/>
      <c r="C185" s="196"/>
      <c r="D185" s="197" t="s">
        <v>238</v>
      </c>
      <c r="E185" s="198" t="s">
        <v>28</v>
      </c>
      <c r="F185" s="199" t="s">
        <v>2445</v>
      </c>
      <c r="G185" s="196"/>
      <c r="H185" s="198" t="s">
        <v>28</v>
      </c>
      <c r="I185" s="200"/>
      <c r="J185" s="196"/>
      <c r="K185" s="196"/>
      <c r="L185" s="201"/>
      <c r="M185" s="202"/>
      <c r="N185" s="203"/>
      <c r="O185" s="203"/>
      <c r="P185" s="203"/>
      <c r="Q185" s="203"/>
      <c r="R185" s="203"/>
      <c r="S185" s="203"/>
      <c r="T185" s="204"/>
      <c r="AT185" s="205" t="s">
        <v>238</v>
      </c>
      <c r="AU185" s="205" t="s">
        <v>85</v>
      </c>
      <c r="AV185" s="13" t="s">
        <v>82</v>
      </c>
      <c r="AW185" s="13" t="s">
        <v>35</v>
      </c>
      <c r="AX185" s="13" t="s">
        <v>74</v>
      </c>
      <c r="AY185" s="205" t="s">
        <v>228</v>
      </c>
    </row>
    <row r="186" spans="2:51" s="14" customFormat="1" ht="11.25">
      <c r="B186" s="206"/>
      <c r="C186" s="207"/>
      <c r="D186" s="197" t="s">
        <v>238</v>
      </c>
      <c r="E186" s="208" t="s">
        <v>28</v>
      </c>
      <c r="F186" s="209" t="s">
        <v>2504</v>
      </c>
      <c r="G186" s="207"/>
      <c r="H186" s="210">
        <v>14</v>
      </c>
      <c r="I186" s="211"/>
      <c r="J186" s="207"/>
      <c r="K186" s="207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238</v>
      </c>
      <c r="AU186" s="216" t="s">
        <v>85</v>
      </c>
      <c r="AV186" s="14" t="s">
        <v>85</v>
      </c>
      <c r="AW186" s="14" t="s">
        <v>35</v>
      </c>
      <c r="AX186" s="14" t="s">
        <v>74</v>
      </c>
      <c r="AY186" s="216" t="s">
        <v>228</v>
      </c>
    </row>
    <row r="187" spans="2:51" s="15" customFormat="1" ht="11.25">
      <c r="B187" s="217"/>
      <c r="C187" s="218"/>
      <c r="D187" s="197" t="s">
        <v>238</v>
      </c>
      <c r="E187" s="219" t="s">
        <v>2408</v>
      </c>
      <c r="F187" s="220" t="s">
        <v>241</v>
      </c>
      <c r="G187" s="218"/>
      <c r="H187" s="221">
        <v>14</v>
      </c>
      <c r="I187" s="222"/>
      <c r="J187" s="218"/>
      <c r="K187" s="218"/>
      <c r="L187" s="223"/>
      <c r="M187" s="224"/>
      <c r="N187" s="225"/>
      <c r="O187" s="225"/>
      <c r="P187" s="225"/>
      <c r="Q187" s="225"/>
      <c r="R187" s="225"/>
      <c r="S187" s="225"/>
      <c r="T187" s="226"/>
      <c r="AT187" s="227" t="s">
        <v>238</v>
      </c>
      <c r="AU187" s="227" t="s">
        <v>85</v>
      </c>
      <c r="AV187" s="15" t="s">
        <v>176</v>
      </c>
      <c r="AW187" s="15" t="s">
        <v>35</v>
      </c>
      <c r="AX187" s="15" t="s">
        <v>82</v>
      </c>
      <c r="AY187" s="227" t="s">
        <v>228</v>
      </c>
    </row>
    <row r="188" spans="1:65" s="2" customFormat="1" ht="16.5" customHeight="1">
      <c r="A188" s="36"/>
      <c r="B188" s="37"/>
      <c r="C188" s="228" t="s">
        <v>364</v>
      </c>
      <c r="D188" s="228" t="s">
        <v>395</v>
      </c>
      <c r="E188" s="229" t="s">
        <v>407</v>
      </c>
      <c r="F188" s="230" t="s">
        <v>408</v>
      </c>
      <c r="G188" s="231" t="s">
        <v>323</v>
      </c>
      <c r="H188" s="232">
        <v>14.7</v>
      </c>
      <c r="I188" s="233"/>
      <c r="J188" s="234">
        <f>ROUND(I188*H188,2)</f>
        <v>0</v>
      </c>
      <c r="K188" s="230" t="s">
        <v>28</v>
      </c>
      <c r="L188" s="235"/>
      <c r="M188" s="236" t="s">
        <v>28</v>
      </c>
      <c r="N188" s="237" t="s">
        <v>45</v>
      </c>
      <c r="O188" s="66"/>
      <c r="P188" s="186">
        <f>O188*H188</f>
        <v>0</v>
      </c>
      <c r="Q188" s="186">
        <v>0.0001</v>
      </c>
      <c r="R188" s="186">
        <f>Q188*H188</f>
        <v>0.00147</v>
      </c>
      <c r="S188" s="186">
        <v>0</v>
      </c>
      <c r="T188" s="187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88" t="s">
        <v>272</v>
      </c>
      <c r="AT188" s="188" t="s">
        <v>395</v>
      </c>
      <c r="AU188" s="188" t="s">
        <v>85</v>
      </c>
      <c r="AY188" s="19" t="s">
        <v>228</v>
      </c>
      <c r="BE188" s="189">
        <f>IF(N188="základní",J188,0)</f>
        <v>0</v>
      </c>
      <c r="BF188" s="189">
        <f>IF(N188="snížená",J188,0)</f>
        <v>0</v>
      </c>
      <c r="BG188" s="189">
        <f>IF(N188="zákl. přenesená",J188,0)</f>
        <v>0</v>
      </c>
      <c r="BH188" s="189">
        <f>IF(N188="sníž. přenesená",J188,0)</f>
        <v>0</v>
      </c>
      <c r="BI188" s="189">
        <f>IF(N188="nulová",J188,0)</f>
        <v>0</v>
      </c>
      <c r="BJ188" s="19" t="s">
        <v>82</v>
      </c>
      <c r="BK188" s="189">
        <f>ROUND(I188*H188,2)</f>
        <v>0</v>
      </c>
      <c r="BL188" s="19" t="s">
        <v>176</v>
      </c>
      <c r="BM188" s="188" t="s">
        <v>2505</v>
      </c>
    </row>
    <row r="189" spans="2:51" s="14" customFormat="1" ht="11.25">
      <c r="B189" s="206"/>
      <c r="C189" s="207"/>
      <c r="D189" s="197" t="s">
        <v>238</v>
      </c>
      <c r="E189" s="208" t="s">
        <v>28</v>
      </c>
      <c r="F189" s="209" t="s">
        <v>2506</v>
      </c>
      <c r="G189" s="207"/>
      <c r="H189" s="210">
        <v>14.7</v>
      </c>
      <c r="I189" s="211"/>
      <c r="J189" s="207"/>
      <c r="K189" s="207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238</v>
      </c>
      <c r="AU189" s="216" t="s">
        <v>85</v>
      </c>
      <c r="AV189" s="14" t="s">
        <v>85</v>
      </c>
      <c r="AW189" s="14" t="s">
        <v>35</v>
      </c>
      <c r="AX189" s="14" t="s">
        <v>82</v>
      </c>
      <c r="AY189" s="216" t="s">
        <v>228</v>
      </c>
    </row>
    <row r="190" spans="1:65" s="2" customFormat="1" ht="44.25" customHeight="1">
      <c r="A190" s="36"/>
      <c r="B190" s="37"/>
      <c r="C190" s="177" t="s">
        <v>376</v>
      </c>
      <c r="D190" s="177" t="s">
        <v>230</v>
      </c>
      <c r="E190" s="178" t="s">
        <v>412</v>
      </c>
      <c r="F190" s="179" t="s">
        <v>413</v>
      </c>
      <c r="G190" s="180" t="s">
        <v>275</v>
      </c>
      <c r="H190" s="181">
        <v>19.901</v>
      </c>
      <c r="I190" s="182"/>
      <c r="J190" s="183">
        <f>ROUND(I190*H190,2)</f>
        <v>0</v>
      </c>
      <c r="K190" s="179" t="s">
        <v>234</v>
      </c>
      <c r="L190" s="41"/>
      <c r="M190" s="184" t="s">
        <v>28</v>
      </c>
      <c r="N190" s="185" t="s">
        <v>45</v>
      </c>
      <c r="O190" s="66"/>
      <c r="P190" s="186">
        <f>O190*H190</f>
        <v>0</v>
      </c>
      <c r="Q190" s="186">
        <v>0.02636</v>
      </c>
      <c r="R190" s="186">
        <f>Q190*H190</f>
        <v>0.52459036</v>
      </c>
      <c r="S190" s="186">
        <v>0</v>
      </c>
      <c r="T190" s="187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88" t="s">
        <v>176</v>
      </c>
      <c r="AT190" s="188" t="s">
        <v>230</v>
      </c>
      <c r="AU190" s="188" t="s">
        <v>85</v>
      </c>
      <c r="AY190" s="19" t="s">
        <v>228</v>
      </c>
      <c r="BE190" s="189">
        <f>IF(N190="základní",J190,0)</f>
        <v>0</v>
      </c>
      <c r="BF190" s="189">
        <f>IF(N190="snížená",J190,0)</f>
        <v>0</v>
      </c>
      <c r="BG190" s="189">
        <f>IF(N190="zákl. přenesená",J190,0)</f>
        <v>0</v>
      </c>
      <c r="BH190" s="189">
        <f>IF(N190="sníž. přenesená",J190,0)</f>
        <v>0</v>
      </c>
      <c r="BI190" s="189">
        <f>IF(N190="nulová",J190,0)</f>
        <v>0</v>
      </c>
      <c r="BJ190" s="19" t="s">
        <v>82</v>
      </c>
      <c r="BK190" s="189">
        <f>ROUND(I190*H190,2)</f>
        <v>0</v>
      </c>
      <c r="BL190" s="19" t="s">
        <v>176</v>
      </c>
      <c r="BM190" s="188" t="s">
        <v>2507</v>
      </c>
    </row>
    <row r="191" spans="1:47" s="2" customFormat="1" ht="11.25">
      <c r="A191" s="36"/>
      <c r="B191" s="37"/>
      <c r="C191" s="38"/>
      <c r="D191" s="190" t="s">
        <v>236</v>
      </c>
      <c r="E191" s="38"/>
      <c r="F191" s="191" t="s">
        <v>415</v>
      </c>
      <c r="G191" s="38"/>
      <c r="H191" s="38"/>
      <c r="I191" s="192"/>
      <c r="J191" s="38"/>
      <c r="K191" s="38"/>
      <c r="L191" s="41"/>
      <c r="M191" s="193"/>
      <c r="N191" s="194"/>
      <c r="O191" s="66"/>
      <c r="P191" s="66"/>
      <c r="Q191" s="66"/>
      <c r="R191" s="66"/>
      <c r="S191" s="66"/>
      <c r="T191" s="67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9" t="s">
        <v>236</v>
      </c>
      <c r="AU191" s="19" t="s">
        <v>85</v>
      </c>
    </row>
    <row r="192" spans="2:51" s="13" customFormat="1" ht="11.25">
      <c r="B192" s="195"/>
      <c r="C192" s="196"/>
      <c r="D192" s="197" t="s">
        <v>238</v>
      </c>
      <c r="E192" s="198" t="s">
        <v>28</v>
      </c>
      <c r="F192" s="199" t="s">
        <v>2445</v>
      </c>
      <c r="G192" s="196"/>
      <c r="H192" s="198" t="s">
        <v>28</v>
      </c>
      <c r="I192" s="200"/>
      <c r="J192" s="196"/>
      <c r="K192" s="196"/>
      <c r="L192" s="201"/>
      <c r="M192" s="202"/>
      <c r="N192" s="203"/>
      <c r="O192" s="203"/>
      <c r="P192" s="203"/>
      <c r="Q192" s="203"/>
      <c r="R192" s="203"/>
      <c r="S192" s="203"/>
      <c r="T192" s="204"/>
      <c r="AT192" s="205" t="s">
        <v>238</v>
      </c>
      <c r="AU192" s="205" t="s">
        <v>85</v>
      </c>
      <c r="AV192" s="13" t="s">
        <v>82</v>
      </c>
      <c r="AW192" s="13" t="s">
        <v>35</v>
      </c>
      <c r="AX192" s="13" t="s">
        <v>74</v>
      </c>
      <c r="AY192" s="205" t="s">
        <v>228</v>
      </c>
    </row>
    <row r="193" spans="2:51" s="14" customFormat="1" ht="22.5">
      <c r="B193" s="206"/>
      <c r="C193" s="207"/>
      <c r="D193" s="197" t="s">
        <v>238</v>
      </c>
      <c r="E193" s="208" t="s">
        <v>28</v>
      </c>
      <c r="F193" s="209" t="s">
        <v>2508</v>
      </c>
      <c r="G193" s="207"/>
      <c r="H193" s="210">
        <v>19.901</v>
      </c>
      <c r="I193" s="211"/>
      <c r="J193" s="207"/>
      <c r="K193" s="207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238</v>
      </c>
      <c r="AU193" s="216" t="s">
        <v>85</v>
      </c>
      <c r="AV193" s="14" t="s">
        <v>85</v>
      </c>
      <c r="AW193" s="14" t="s">
        <v>35</v>
      </c>
      <c r="AX193" s="14" t="s">
        <v>74</v>
      </c>
      <c r="AY193" s="216" t="s">
        <v>228</v>
      </c>
    </row>
    <row r="194" spans="2:51" s="15" customFormat="1" ht="11.25">
      <c r="B194" s="217"/>
      <c r="C194" s="218"/>
      <c r="D194" s="197" t="s">
        <v>238</v>
      </c>
      <c r="E194" s="219" t="s">
        <v>2410</v>
      </c>
      <c r="F194" s="220" t="s">
        <v>241</v>
      </c>
      <c r="G194" s="218"/>
      <c r="H194" s="221">
        <v>19.901</v>
      </c>
      <c r="I194" s="222"/>
      <c r="J194" s="218"/>
      <c r="K194" s="218"/>
      <c r="L194" s="223"/>
      <c r="M194" s="224"/>
      <c r="N194" s="225"/>
      <c r="O194" s="225"/>
      <c r="P194" s="225"/>
      <c r="Q194" s="225"/>
      <c r="R194" s="225"/>
      <c r="S194" s="225"/>
      <c r="T194" s="226"/>
      <c r="AT194" s="227" t="s">
        <v>238</v>
      </c>
      <c r="AU194" s="227" t="s">
        <v>85</v>
      </c>
      <c r="AV194" s="15" t="s">
        <v>176</v>
      </c>
      <c r="AW194" s="15" t="s">
        <v>35</v>
      </c>
      <c r="AX194" s="15" t="s">
        <v>82</v>
      </c>
      <c r="AY194" s="227" t="s">
        <v>228</v>
      </c>
    </row>
    <row r="195" spans="1:65" s="2" customFormat="1" ht="24.2" customHeight="1">
      <c r="A195" s="36"/>
      <c r="B195" s="37"/>
      <c r="C195" s="177" t="s">
        <v>381</v>
      </c>
      <c r="D195" s="177" t="s">
        <v>230</v>
      </c>
      <c r="E195" s="178" t="s">
        <v>430</v>
      </c>
      <c r="F195" s="179" t="s">
        <v>431</v>
      </c>
      <c r="G195" s="180" t="s">
        <v>323</v>
      </c>
      <c r="H195" s="181">
        <v>2</v>
      </c>
      <c r="I195" s="182"/>
      <c r="J195" s="183">
        <f>ROUND(I195*H195,2)</f>
        <v>0</v>
      </c>
      <c r="K195" s="179" t="s">
        <v>234</v>
      </c>
      <c r="L195" s="41"/>
      <c r="M195" s="184" t="s">
        <v>28</v>
      </c>
      <c r="N195" s="185" t="s">
        <v>45</v>
      </c>
      <c r="O195" s="66"/>
      <c r="P195" s="186">
        <f>O195*H195</f>
        <v>0</v>
      </c>
      <c r="Q195" s="186">
        <v>0.02065</v>
      </c>
      <c r="R195" s="186">
        <f>Q195*H195</f>
        <v>0.0413</v>
      </c>
      <c r="S195" s="186">
        <v>0</v>
      </c>
      <c r="T195" s="187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8" t="s">
        <v>176</v>
      </c>
      <c r="AT195" s="188" t="s">
        <v>230</v>
      </c>
      <c r="AU195" s="188" t="s">
        <v>85</v>
      </c>
      <c r="AY195" s="19" t="s">
        <v>228</v>
      </c>
      <c r="BE195" s="189">
        <f>IF(N195="základní",J195,0)</f>
        <v>0</v>
      </c>
      <c r="BF195" s="189">
        <f>IF(N195="snížená",J195,0)</f>
        <v>0</v>
      </c>
      <c r="BG195" s="189">
        <f>IF(N195="zákl. přenesená",J195,0)</f>
        <v>0</v>
      </c>
      <c r="BH195" s="189">
        <f>IF(N195="sníž. přenesená",J195,0)</f>
        <v>0</v>
      </c>
      <c r="BI195" s="189">
        <f>IF(N195="nulová",J195,0)</f>
        <v>0</v>
      </c>
      <c r="BJ195" s="19" t="s">
        <v>82</v>
      </c>
      <c r="BK195" s="189">
        <f>ROUND(I195*H195,2)</f>
        <v>0</v>
      </c>
      <c r="BL195" s="19" t="s">
        <v>176</v>
      </c>
      <c r="BM195" s="188" t="s">
        <v>2509</v>
      </c>
    </row>
    <row r="196" spans="1:47" s="2" customFormat="1" ht="11.25">
      <c r="A196" s="36"/>
      <c r="B196" s="37"/>
      <c r="C196" s="38"/>
      <c r="D196" s="190" t="s">
        <v>236</v>
      </c>
      <c r="E196" s="38"/>
      <c r="F196" s="191" t="s">
        <v>433</v>
      </c>
      <c r="G196" s="38"/>
      <c r="H196" s="38"/>
      <c r="I196" s="192"/>
      <c r="J196" s="38"/>
      <c r="K196" s="38"/>
      <c r="L196" s="41"/>
      <c r="M196" s="193"/>
      <c r="N196" s="194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236</v>
      </c>
      <c r="AU196" s="19" t="s">
        <v>85</v>
      </c>
    </row>
    <row r="197" spans="2:51" s="13" customFormat="1" ht="11.25">
      <c r="B197" s="195"/>
      <c r="C197" s="196"/>
      <c r="D197" s="197" t="s">
        <v>238</v>
      </c>
      <c r="E197" s="198" t="s">
        <v>28</v>
      </c>
      <c r="F197" s="199" t="s">
        <v>2445</v>
      </c>
      <c r="G197" s="196"/>
      <c r="H197" s="198" t="s">
        <v>28</v>
      </c>
      <c r="I197" s="200"/>
      <c r="J197" s="196"/>
      <c r="K197" s="196"/>
      <c r="L197" s="201"/>
      <c r="M197" s="202"/>
      <c r="N197" s="203"/>
      <c r="O197" s="203"/>
      <c r="P197" s="203"/>
      <c r="Q197" s="203"/>
      <c r="R197" s="203"/>
      <c r="S197" s="203"/>
      <c r="T197" s="204"/>
      <c r="AT197" s="205" t="s">
        <v>238</v>
      </c>
      <c r="AU197" s="205" t="s">
        <v>85</v>
      </c>
      <c r="AV197" s="13" t="s">
        <v>82</v>
      </c>
      <c r="AW197" s="13" t="s">
        <v>35</v>
      </c>
      <c r="AX197" s="13" t="s">
        <v>74</v>
      </c>
      <c r="AY197" s="205" t="s">
        <v>228</v>
      </c>
    </row>
    <row r="198" spans="2:51" s="14" customFormat="1" ht="11.25">
      <c r="B198" s="206"/>
      <c r="C198" s="207"/>
      <c r="D198" s="197" t="s">
        <v>238</v>
      </c>
      <c r="E198" s="208" t="s">
        <v>28</v>
      </c>
      <c r="F198" s="209" t="s">
        <v>1907</v>
      </c>
      <c r="G198" s="207"/>
      <c r="H198" s="210">
        <v>2</v>
      </c>
      <c r="I198" s="211"/>
      <c r="J198" s="207"/>
      <c r="K198" s="207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238</v>
      </c>
      <c r="AU198" s="216" t="s">
        <v>85</v>
      </c>
      <c r="AV198" s="14" t="s">
        <v>85</v>
      </c>
      <c r="AW198" s="14" t="s">
        <v>35</v>
      </c>
      <c r="AX198" s="14" t="s">
        <v>82</v>
      </c>
      <c r="AY198" s="216" t="s">
        <v>228</v>
      </c>
    </row>
    <row r="199" spans="1:65" s="2" customFormat="1" ht="37.9" customHeight="1">
      <c r="A199" s="36"/>
      <c r="B199" s="37"/>
      <c r="C199" s="177" t="s">
        <v>387</v>
      </c>
      <c r="D199" s="177" t="s">
        <v>230</v>
      </c>
      <c r="E199" s="178" t="s">
        <v>436</v>
      </c>
      <c r="F199" s="179" t="s">
        <v>437</v>
      </c>
      <c r="G199" s="180" t="s">
        <v>275</v>
      </c>
      <c r="H199" s="181">
        <v>19.055</v>
      </c>
      <c r="I199" s="182"/>
      <c r="J199" s="183">
        <f>ROUND(I199*H199,2)</f>
        <v>0</v>
      </c>
      <c r="K199" s="179" t="s">
        <v>234</v>
      </c>
      <c r="L199" s="41"/>
      <c r="M199" s="184" t="s">
        <v>28</v>
      </c>
      <c r="N199" s="185" t="s">
        <v>45</v>
      </c>
      <c r="O199" s="66"/>
      <c r="P199" s="186">
        <f>O199*H199</f>
        <v>0</v>
      </c>
      <c r="Q199" s="186">
        <v>0</v>
      </c>
      <c r="R199" s="186">
        <f>Q199*H199</f>
        <v>0</v>
      </c>
      <c r="S199" s="186">
        <v>0</v>
      </c>
      <c r="T199" s="187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88" t="s">
        <v>176</v>
      </c>
      <c r="AT199" s="188" t="s">
        <v>230</v>
      </c>
      <c r="AU199" s="188" t="s">
        <v>85</v>
      </c>
      <c r="AY199" s="19" t="s">
        <v>228</v>
      </c>
      <c r="BE199" s="189">
        <f>IF(N199="základní",J199,0)</f>
        <v>0</v>
      </c>
      <c r="BF199" s="189">
        <f>IF(N199="snížená",J199,0)</f>
        <v>0</v>
      </c>
      <c r="BG199" s="189">
        <f>IF(N199="zákl. přenesená",J199,0)</f>
        <v>0</v>
      </c>
      <c r="BH199" s="189">
        <f>IF(N199="sníž. přenesená",J199,0)</f>
        <v>0</v>
      </c>
      <c r="BI199" s="189">
        <f>IF(N199="nulová",J199,0)</f>
        <v>0</v>
      </c>
      <c r="BJ199" s="19" t="s">
        <v>82</v>
      </c>
      <c r="BK199" s="189">
        <f>ROUND(I199*H199,2)</f>
        <v>0</v>
      </c>
      <c r="BL199" s="19" t="s">
        <v>176</v>
      </c>
      <c r="BM199" s="188" t="s">
        <v>2510</v>
      </c>
    </row>
    <row r="200" spans="1:47" s="2" customFormat="1" ht="11.25">
      <c r="A200" s="36"/>
      <c r="B200" s="37"/>
      <c r="C200" s="38"/>
      <c r="D200" s="190" t="s">
        <v>236</v>
      </c>
      <c r="E200" s="38"/>
      <c r="F200" s="191" t="s">
        <v>439</v>
      </c>
      <c r="G200" s="38"/>
      <c r="H200" s="38"/>
      <c r="I200" s="192"/>
      <c r="J200" s="38"/>
      <c r="K200" s="38"/>
      <c r="L200" s="41"/>
      <c r="M200" s="193"/>
      <c r="N200" s="194"/>
      <c r="O200" s="66"/>
      <c r="P200" s="66"/>
      <c r="Q200" s="66"/>
      <c r="R200" s="66"/>
      <c r="S200" s="66"/>
      <c r="T200" s="67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9" t="s">
        <v>236</v>
      </c>
      <c r="AU200" s="19" t="s">
        <v>85</v>
      </c>
    </row>
    <row r="201" spans="2:51" s="13" customFormat="1" ht="11.25">
      <c r="B201" s="195"/>
      <c r="C201" s="196"/>
      <c r="D201" s="197" t="s">
        <v>238</v>
      </c>
      <c r="E201" s="198" t="s">
        <v>28</v>
      </c>
      <c r="F201" s="199" t="s">
        <v>2445</v>
      </c>
      <c r="G201" s="196"/>
      <c r="H201" s="198" t="s">
        <v>28</v>
      </c>
      <c r="I201" s="200"/>
      <c r="J201" s="196"/>
      <c r="K201" s="196"/>
      <c r="L201" s="201"/>
      <c r="M201" s="202"/>
      <c r="N201" s="203"/>
      <c r="O201" s="203"/>
      <c r="P201" s="203"/>
      <c r="Q201" s="203"/>
      <c r="R201" s="203"/>
      <c r="S201" s="203"/>
      <c r="T201" s="204"/>
      <c r="AT201" s="205" t="s">
        <v>238</v>
      </c>
      <c r="AU201" s="205" t="s">
        <v>85</v>
      </c>
      <c r="AV201" s="13" t="s">
        <v>82</v>
      </c>
      <c r="AW201" s="13" t="s">
        <v>35</v>
      </c>
      <c r="AX201" s="13" t="s">
        <v>74</v>
      </c>
      <c r="AY201" s="205" t="s">
        <v>228</v>
      </c>
    </row>
    <row r="202" spans="2:51" s="14" customFormat="1" ht="11.25">
      <c r="B202" s="206"/>
      <c r="C202" s="207"/>
      <c r="D202" s="197" t="s">
        <v>238</v>
      </c>
      <c r="E202" s="208" t="s">
        <v>28</v>
      </c>
      <c r="F202" s="209" t="s">
        <v>2511</v>
      </c>
      <c r="G202" s="207"/>
      <c r="H202" s="210">
        <v>19.055</v>
      </c>
      <c r="I202" s="211"/>
      <c r="J202" s="207"/>
      <c r="K202" s="207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238</v>
      </c>
      <c r="AU202" s="216" t="s">
        <v>85</v>
      </c>
      <c r="AV202" s="14" t="s">
        <v>85</v>
      </c>
      <c r="AW202" s="14" t="s">
        <v>35</v>
      </c>
      <c r="AX202" s="14" t="s">
        <v>82</v>
      </c>
      <c r="AY202" s="216" t="s">
        <v>228</v>
      </c>
    </row>
    <row r="203" spans="1:65" s="2" customFormat="1" ht="33" customHeight="1">
      <c r="A203" s="36"/>
      <c r="B203" s="37"/>
      <c r="C203" s="177" t="s">
        <v>394</v>
      </c>
      <c r="D203" s="177" t="s">
        <v>230</v>
      </c>
      <c r="E203" s="178" t="s">
        <v>442</v>
      </c>
      <c r="F203" s="179" t="s">
        <v>443</v>
      </c>
      <c r="G203" s="180" t="s">
        <v>233</v>
      </c>
      <c r="H203" s="181">
        <v>0.12</v>
      </c>
      <c r="I203" s="182"/>
      <c r="J203" s="183">
        <f>ROUND(I203*H203,2)</f>
        <v>0</v>
      </c>
      <c r="K203" s="179" t="s">
        <v>234</v>
      </c>
      <c r="L203" s="41"/>
      <c r="M203" s="184" t="s">
        <v>28</v>
      </c>
      <c r="N203" s="185" t="s">
        <v>45</v>
      </c>
      <c r="O203" s="66"/>
      <c r="P203" s="186">
        <f>O203*H203</f>
        <v>0</v>
      </c>
      <c r="Q203" s="186">
        <v>2.50187</v>
      </c>
      <c r="R203" s="186">
        <f>Q203*H203</f>
        <v>0.30022439999999995</v>
      </c>
      <c r="S203" s="186">
        <v>0</v>
      </c>
      <c r="T203" s="187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88" t="s">
        <v>176</v>
      </c>
      <c r="AT203" s="188" t="s">
        <v>230</v>
      </c>
      <c r="AU203" s="188" t="s">
        <v>85</v>
      </c>
      <c r="AY203" s="19" t="s">
        <v>228</v>
      </c>
      <c r="BE203" s="189">
        <f>IF(N203="základní",J203,0)</f>
        <v>0</v>
      </c>
      <c r="BF203" s="189">
        <f>IF(N203="snížená",J203,0)</f>
        <v>0</v>
      </c>
      <c r="BG203" s="189">
        <f>IF(N203="zákl. přenesená",J203,0)</f>
        <v>0</v>
      </c>
      <c r="BH203" s="189">
        <f>IF(N203="sníž. přenesená",J203,0)</f>
        <v>0</v>
      </c>
      <c r="BI203" s="189">
        <f>IF(N203="nulová",J203,0)</f>
        <v>0</v>
      </c>
      <c r="BJ203" s="19" t="s">
        <v>82</v>
      </c>
      <c r="BK203" s="189">
        <f>ROUND(I203*H203,2)</f>
        <v>0</v>
      </c>
      <c r="BL203" s="19" t="s">
        <v>176</v>
      </c>
      <c r="BM203" s="188" t="s">
        <v>2512</v>
      </c>
    </row>
    <row r="204" spans="1:47" s="2" customFormat="1" ht="11.25">
      <c r="A204" s="36"/>
      <c r="B204" s="37"/>
      <c r="C204" s="38"/>
      <c r="D204" s="190" t="s">
        <v>236</v>
      </c>
      <c r="E204" s="38"/>
      <c r="F204" s="191" t="s">
        <v>445</v>
      </c>
      <c r="G204" s="38"/>
      <c r="H204" s="38"/>
      <c r="I204" s="192"/>
      <c r="J204" s="38"/>
      <c r="K204" s="38"/>
      <c r="L204" s="41"/>
      <c r="M204" s="193"/>
      <c r="N204" s="194"/>
      <c r="O204" s="66"/>
      <c r="P204" s="66"/>
      <c r="Q204" s="66"/>
      <c r="R204" s="66"/>
      <c r="S204" s="66"/>
      <c r="T204" s="67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9" t="s">
        <v>236</v>
      </c>
      <c r="AU204" s="19" t="s">
        <v>85</v>
      </c>
    </row>
    <row r="205" spans="2:51" s="13" customFormat="1" ht="11.25">
      <c r="B205" s="195"/>
      <c r="C205" s="196"/>
      <c r="D205" s="197" t="s">
        <v>238</v>
      </c>
      <c r="E205" s="198" t="s">
        <v>28</v>
      </c>
      <c r="F205" s="199" t="s">
        <v>2445</v>
      </c>
      <c r="G205" s="196"/>
      <c r="H205" s="198" t="s">
        <v>28</v>
      </c>
      <c r="I205" s="200"/>
      <c r="J205" s="196"/>
      <c r="K205" s="196"/>
      <c r="L205" s="201"/>
      <c r="M205" s="202"/>
      <c r="N205" s="203"/>
      <c r="O205" s="203"/>
      <c r="P205" s="203"/>
      <c r="Q205" s="203"/>
      <c r="R205" s="203"/>
      <c r="S205" s="203"/>
      <c r="T205" s="204"/>
      <c r="AT205" s="205" t="s">
        <v>238</v>
      </c>
      <c r="AU205" s="205" t="s">
        <v>85</v>
      </c>
      <c r="AV205" s="13" t="s">
        <v>82</v>
      </c>
      <c r="AW205" s="13" t="s">
        <v>35</v>
      </c>
      <c r="AX205" s="13" t="s">
        <v>74</v>
      </c>
      <c r="AY205" s="205" t="s">
        <v>228</v>
      </c>
    </row>
    <row r="206" spans="2:51" s="14" customFormat="1" ht="11.25">
      <c r="B206" s="206"/>
      <c r="C206" s="207"/>
      <c r="D206" s="197" t="s">
        <v>238</v>
      </c>
      <c r="E206" s="208" t="s">
        <v>28</v>
      </c>
      <c r="F206" s="209" t="s">
        <v>2513</v>
      </c>
      <c r="G206" s="207"/>
      <c r="H206" s="210">
        <v>0.12</v>
      </c>
      <c r="I206" s="211"/>
      <c r="J206" s="207"/>
      <c r="K206" s="207"/>
      <c r="L206" s="212"/>
      <c r="M206" s="213"/>
      <c r="N206" s="214"/>
      <c r="O206" s="214"/>
      <c r="P206" s="214"/>
      <c r="Q206" s="214"/>
      <c r="R206" s="214"/>
      <c r="S206" s="214"/>
      <c r="T206" s="215"/>
      <c r="AT206" s="216" t="s">
        <v>238</v>
      </c>
      <c r="AU206" s="216" t="s">
        <v>85</v>
      </c>
      <c r="AV206" s="14" t="s">
        <v>85</v>
      </c>
      <c r="AW206" s="14" t="s">
        <v>35</v>
      </c>
      <c r="AX206" s="14" t="s">
        <v>74</v>
      </c>
      <c r="AY206" s="216" t="s">
        <v>228</v>
      </c>
    </row>
    <row r="207" spans="2:51" s="15" customFormat="1" ht="11.25">
      <c r="B207" s="217"/>
      <c r="C207" s="218"/>
      <c r="D207" s="197" t="s">
        <v>238</v>
      </c>
      <c r="E207" s="219" t="s">
        <v>2416</v>
      </c>
      <c r="F207" s="220" t="s">
        <v>241</v>
      </c>
      <c r="G207" s="218"/>
      <c r="H207" s="221">
        <v>0.12</v>
      </c>
      <c r="I207" s="222"/>
      <c r="J207" s="218"/>
      <c r="K207" s="218"/>
      <c r="L207" s="223"/>
      <c r="M207" s="224"/>
      <c r="N207" s="225"/>
      <c r="O207" s="225"/>
      <c r="P207" s="225"/>
      <c r="Q207" s="225"/>
      <c r="R207" s="225"/>
      <c r="S207" s="225"/>
      <c r="T207" s="226"/>
      <c r="AT207" s="227" t="s">
        <v>238</v>
      </c>
      <c r="AU207" s="227" t="s">
        <v>85</v>
      </c>
      <c r="AV207" s="15" t="s">
        <v>176</v>
      </c>
      <c r="AW207" s="15" t="s">
        <v>35</v>
      </c>
      <c r="AX207" s="15" t="s">
        <v>82</v>
      </c>
      <c r="AY207" s="227" t="s">
        <v>228</v>
      </c>
    </row>
    <row r="208" spans="1:65" s="2" customFormat="1" ht="33" customHeight="1">
      <c r="A208" s="36"/>
      <c r="B208" s="37"/>
      <c r="C208" s="177" t="s">
        <v>400</v>
      </c>
      <c r="D208" s="177" t="s">
        <v>230</v>
      </c>
      <c r="E208" s="178" t="s">
        <v>448</v>
      </c>
      <c r="F208" s="179" t="s">
        <v>449</v>
      </c>
      <c r="G208" s="180" t="s">
        <v>233</v>
      </c>
      <c r="H208" s="181">
        <v>0.172</v>
      </c>
      <c r="I208" s="182"/>
      <c r="J208" s="183">
        <f>ROUND(I208*H208,2)</f>
        <v>0</v>
      </c>
      <c r="K208" s="179" t="s">
        <v>234</v>
      </c>
      <c r="L208" s="41"/>
      <c r="M208" s="184" t="s">
        <v>28</v>
      </c>
      <c r="N208" s="185" t="s">
        <v>45</v>
      </c>
      <c r="O208" s="66"/>
      <c r="P208" s="186">
        <f>O208*H208</f>
        <v>0</v>
      </c>
      <c r="Q208" s="186">
        <v>2.50187</v>
      </c>
      <c r="R208" s="186">
        <f>Q208*H208</f>
        <v>0.43032163999999995</v>
      </c>
      <c r="S208" s="186">
        <v>0</v>
      </c>
      <c r="T208" s="187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88" t="s">
        <v>176</v>
      </c>
      <c r="AT208" s="188" t="s">
        <v>230</v>
      </c>
      <c r="AU208" s="188" t="s">
        <v>85</v>
      </c>
      <c r="AY208" s="19" t="s">
        <v>228</v>
      </c>
      <c r="BE208" s="189">
        <f>IF(N208="základní",J208,0)</f>
        <v>0</v>
      </c>
      <c r="BF208" s="189">
        <f>IF(N208="snížená",J208,0)</f>
        <v>0</v>
      </c>
      <c r="BG208" s="189">
        <f>IF(N208="zákl. přenesená",J208,0)</f>
        <v>0</v>
      </c>
      <c r="BH208" s="189">
        <f>IF(N208="sníž. přenesená",J208,0)</f>
        <v>0</v>
      </c>
      <c r="BI208" s="189">
        <f>IF(N208="nulová",J208,0)</f>
        <v>0</v>
      </c>
      <c r="BJ208" s="19" t="s">
        <v>82</v>
      </c>
      <c r="BK208" s="189">
        <f>ROUND(I208*H208,2)</f>
        <v>0</v>
      </c>
      <c r="BL208" s="19" t="s">
        <v>176</v>
      </c>
      <c r="BM208" s="188" t="s">
        <v>2514</v>
      </c>
    </row>
    <row r="209" spans="1:47" s="2" customFormat="1" ht="11.25">
      <c r="A209" s="36"/>
      <c r="B209" s="37"/>
      <c r="C209" s="38"/>
      <c r="D209" s="190" t="s">
        <v>236</v>
      </c>
      <c r="E209" s="38"/>
      <c r="F209" s="191" t="s">
        <v>451</v>
      </c>
      <c r="G209" s="38"/>
      <c r="H209" s="38"/>
      <c r="I209" s="192"/>
      <c r="J209" s="38"/>
      <c r="K209" s="38"/>
      <c r="L209" s="41"/>
      <c r="M209" s="193"/>
      <c r="N209" s="194"/>
      <c r="O209" s="66"/>
      <c r="P209" s="66"/>
      <c r="Q209" s="66"/>
      <c r="R209" s="66"/>
      <c r="S209" s="66"/>
      <c r="T209" s="67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9" t="s">
        <v>236</v>
      </c>
      <c r="AU209" s="19" t="s">
        <v>85</v>
      </c>
    </row>
    <row r="210" spans="2:51" s="13" customFormat="1" ht="11.25">
      <c r="B210" s="195"/>
      <c r="C210" s="196"/>
      <c r="D210" s="197" t="s">
        <v>238</v>
      </c>
      <c r="E210" s="198" t="s">
        <v>28</v>
      </c>
      <c r="F210" s="199" t="s">
        <v>2445</v>
      </c>
      <c r="G210" s="196"/>
      <c r="H210" s="198" t="s">
        <v>28</v>
      </c>
      <c r="I210" s="200"/>
      <c r="J210" s="196"/>
      <c r="K210" s="196"/>
      <c r="L210" s="201"/>
      <c r="M210" s="202"/>
      <c r="N210" s="203"/>
      <c r="O210" s="203"/>
      <c r="P210" s="203"/>
      <c r="Q210" s="203"/>
      <c r="R210" s="203"/>
      <c r="S210" s="203"/>
      <c r="T210" s="204"/>
      <c r="AT210" s="205" t="s">
        <v>238</v>
      </c>
      <c r="AU210" s="205" t="s">
        <v>85</v>
      </c>
      <c r="AV210" s="13" t="s">
        <v>82</v>
      </c>
      <c r="AW210" s="13" t="s">
        <v>35</v>
      </c>
      <c r="AX210" s="13" t="s">
        <v>74</v>
      </c>
      <c r="AY210" s="205" t="s">
        <v>228</v>
      </c>
    </row>
    <row r="211" spans="2:51" s="14" customFormat="1" ht="11.25">
      <c r="B211" s="206"/>
      <c r="C211" s="207"/>
      <c r="D211" s="197" t="s">
        <v>238</v>
      </c>
      <c r="E211" s="208" t="s">
        <v>28</v>
      </c>
      <c r="F211" s="209" t="s">
        <v>2515</v>
      </c>
      <c r="G211" s="207"/>
      <c r="H211" s="210">
        <v>0.172</v>
      </c>
      <c r="I211" s="211"/>
      <c r="J211" s="207"/>
      <c r="K211" s="207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238</v>
      </c>
      <c r="AU211" s="216" t="s">
        <v>85</v>
      </c>
      <c r="AV211" s="14" t="s">
        <v>85</v>
      </c>
      <c r="AW211" s="14" t="s">
        <v>35</v>
      </c>
      <c r="AX211" s="14" t="s">
        <v>74</v>
      </c>
      <c r="AY211" s="216" t="s">
        <v>228</v>
      </c>
    </row>
    <row r="212" spans="2:51" s="15" customFormat="1" ht="11.25">
      <c r="B212" s="217"/>
      <c r="C212" s="218"/>
      <c r="D212" s="197" t="s">
        <v>238</v>
      </c>
      <c r="E212" s="219" t="s">
        <v>165</v>
      </c>
      <c r="F212" s="220" t="s">
        <v>241</v>
      </c>
      <c r="G212" s="218"/>
      <c r="H212" s="221">
        <v>0.172</v>
      </c>
      <c r="I212" s="222"/>
      <c r="J212" s="218"/>
      <c r="K212" s="218"/>
      <c r="L212" s="223"/>
      <c r="M212" s="224"/>
      <c r="N212" s="225"/>
      <c r="O212" s="225"/>
      <c r="P212" s="225"/>
      <c r="Q212" s="225"/>
      <c r="R212" s="225"/>
      <c r="S212" s="225"/>
      <c r="T212" s="226"/>
      <c r="AT212" s="227" t="s">
        <v>238</v>
      </c>
      <c r="AU212" s="227" t="s">
        <v>85</v>
      </c>
      <c r="AV212" s="15" t="s">
        <v>176</v>
      </c>
      <c r="AW212" s="15" t="s">
        <v>35</v>
      </c>
      <c r="AX212" s="15" t="s">
        <v>82</v>
      </c>
      <c r="AY212" s="227" t="s">
        <v>228</v>
      </c>
    </row>
    <row r="213" spans="1:65" s="2" customFormat="1" ht="37.9" customHeight="1">
      <c r="A213" s="36"/>
      <c r="B213" s="37"/>
      <c r="C213" s="177" t="s">
        <v>406</v>
      </c>
      <c r="D213" s="177" t="s">
        <v>230</v>
      </c>
      <c r="E213" s="178" t="s">
        <v>2516</v>
      </c>
      <c r="F213" s="179" t="s">
        <v>2517</v>
      </c>
      <c r="G213" s="180" t="s">
        <v>233</v>
      </c>
      <c r="H213" s="181">
        <v>0.086</v>
      </c>
      <c r="I213" s="182"/>
      <c r="J213" s="183">
        <f>ROUND(I213*H213,2)</f>
        <v>0</v>
      </c>
      <c r="K213" s="179" t="s">
        <v>234</v>
      </c>
      <c r="L213" s="41"/>
      <c r="M213" s="184" t="s">
        <v>28</v>
      </c>
      <c r="N213" s="185" t="s">
        <v>45</v>
      </c>
      <c r="O213" s="66"/>
      <c r="P213" s="186">
        <f>O213*H213</f>
        <v>0</v>
      </c>
      <c r="Q213" s="186">
        <v>2.30102</v>
      </c>
      <c r="R213" s="186">
        <f>Q213*H213</f>
        <v>0.19788771999999996</v>
      </c>
      <c r="S213" s="186">
        <v>0</v>
      </c>
      <c r="T213" s="187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88" t="s">
        <v>176</v>
      </c>
      <c r="AT213" s="188" t="s">
        <v>230</v>
      </c>
      <c r="AU213" s="188" t="s">
        <v>85</v>
      </c>
      <c r="AY213" s="19" t="s">
        <v>228</v>
      </c>
      <c r="BE213" s="189">
        <f>IF(N213="základní",J213,0)</f>
        <v>0</v>
      </c>
      <c r="BF213" s="189">
        <f>IF(N213="snížená",J213,0)</f>
        <v>0</v>
      </c>
      <c r="BG213" s="189">
        <f>IF(N213="zákl. přenesená",J213,0)</f>
        <v>0</v>
      </c>
      <c r="BH213" s="189">
        <f>IF(N213="sníž. přenesená",J213,0)</f>
        <v>0</v>
      </c>
      <c r="BI213" s="189">
        <f>IF(N213="nulová",J213,0)</f>
        <v>0</v>
      </c>
      <c r="BJ213" s="19" t="s">
        <v>82</v>
      </c>
      <c r="BK213" s="189">
        <f>ROUND(I213*H213,2)</f>
        <v>0</v>
      </c>
      <c r="BL213" s="19" t="s">
        <v>176</v>
      </c>
      <c r="BM213" s="188" t="s">
        <v>2518</v>
      </c>
    </row>
    <row r="214" spans="1:47" s="2" customFormat="1" ht="11.25">
      <c r="A214" s="36"/>
      <c r="B214" s="37"/>
      <c r="C214" s="38"/>
      <c r="D214" s="190" t="s">
        <v>236</v>
      </c>
      <c r="E214" s="38"/>
      <c r="F214" s="191" t="s">
        <v>2519</v>
      </c>
      <c r="G214" s="38"/>
      <c r="H214" s="38"/>
      <c r="I214" s="192"/>
      <c r="J214" s="38"/>
      <c r="K214" s="38"/>
      <c r="L214" s="41"/>
      <c r="M214" s="193"/>
      <c r="N214" s="194"/>
      <c r="O214" s="66"/>
      <c r="P214" s="66"/>
      <c r="Q214" s="66"/>
      <c r="R214" s="66"/>
      <c r="S214" s="66"/>
      <c r="T214" s="67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9" t="s">
        <v>236</v>
      </c>
      <c r="AU214" s="19" t="s">
        <v>85</v>
      </c>
    </row>
    <row r="215" spans="2:51" s="13" customFormat="1" ht="11.25">
      <c r="B215" s="195"/>
      <c r="C215" s="196"/>
      <c r="D215" s="197" t="s">
        <v>238</v>
      </c>
      <c r="E215" s="198" t="s">
        <v>28</v>
      </c>
      <c r="F215" s="199" t="s">
        <v>2445</v>
      </c>
      <c r="G215" s="196"/>
      <c r="H215" s="198" t="s">
        <v>28</v>
      </c>
      <c r="I215" s="200"/>
      <c r="J215" s="196"/>
      <c r="K215" s="196"/>
      <c r="L215" s="201"/>
      <c r="M215" s="202"/>
      <c r="N215" s="203"/>
      <c r="O215" s="203"/>
      <c r="P215" s="203"/>
      <c r="Q215" s="203"/>
      <c r="R215" s="203"/>
      <c r="S215" s="203"/>
      <c r="T215" s="204"/>
      <c r="AT215" s="205" t="s">
        <v>238</v>
      </c>
      <c r="AU215" s="205" t="s">
        <v>85</v>
      </c>
      <c r="AV215" s="13" t="s">
        <v>82</v>
      </c>
      <c r="AW215" s="13" t="s">
        <v>35</v>
      </c>
      <c r="AX215" s="13" t="s">
        <v>74</v>
      </c>
      <c r="AY215" s="205" t="s">
        <v>228</v>
      </c>
    </row>
    <row r="216" spans="2:51" s="14" customFormat="1" ht="11.25">
      <c r="B216" s="206"/>
      <c r="C216" s="207"/>
      <c r="D216" s="197" t="s">
        <v>238</v>
      </c>
      <c r="E216" s="208" t="s">
        <v>28</v>
      </c>
      <c r="F216" s="209" t="s">
        <v>2520</v>
      </c>
      <c r="G216" s="207"/>
      <c r="H216" s="210">
        <v>0.086</v>
      </c>
      <c r="I216" s="211"/>
      <c r="J216" s="207"/>
      <c r="K216" s="207"/>
      <c r="L216" s="212"/>
      <c r="M216" s="213"/>
      <c r="N216" s="214"/>
      <c r="O216" s="214"/>
      <c r="P216" s="214"/>
      <c r="Q216" s="214"/>
      <c r="R216" s="214"/>
      <c r="S216" s="214"/>
      <c r="T216" s="215"/>
      <c r="AT216" s="216" t="s">
        <v>238</v>
      </c>
      <c r="AU216" s="216" t="s">
        <v>85</v>
      </c>
      <c r="AV216" s="14" t="s">
        <v>85</v>
      </c>
      <c r="AW216" s="14" t="s">
        <v>35</v>
      </c>
      <c r="AX216" s="14" t="s">
        <v>82</v>
      </c>
      <c r="AY216" s="216" t="s">
        <v>228</v>
      </c>
    </row>
    <row r="217" spans="1:65" s="2" customFormat="1" ht="33" customHeight="1">
      <c r="A217" s="36"/>
      <c r="B217" s="37"/>
      <c r="C217" s="177" t="s">
        <v>411</v>
      </c>
      <c r="D217" s="177" t="s">
        <v>230</v>
      </c>
      <c r="E217" s="178" t="s">
        <v>461</v>
      </c>
      <c r="F217" s="179" t="s">
        <v>462</v>
      </c>
      <c r="G217" s="180" t="s">
        <v>233</v>
      </c>
      <c r="H217" s="181">
        <v>0.12</v>
      </c>
      <c r="I217" s="182"/>
      <c r="J217" s="183">
        <f>ROUND(I217*H217,2)</f>
        <v>0</v>
      </c>
      <c r="K217" s="179" t="s">
        <v>234</v>
      </c>
      <c r="L217" s="41"/>
      <c r="M217" s="184" t="s">
        <v>28</v>
      </c>
      <c r="N217" s="185" t="s">
        <v>45</v>
      </c>
      <c r="O217" s="66"/>
      <c r="P217" s="186">
        <f>O217*H217</f>
        <v>0</v>
      </c>
      <c r="Q217" s="186">
        <v>0</v>
      </c>
      <c r="R217" s="186">
        <f>Q217*H217</f>
        <v>0</v>
      </c>
      <c r="S217" s="186">
        <v>0</v>
      </c>
      <c r="T217" s="187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8" t="s">
        <v>176</v>
      </c>
      <c r="AT217" s="188" t="s">
        <v>230</v>
      </c>
      <c r="AU217" s="188" t="s">
        <v>85</v>
      </c>
      <c r="AY217" s="19" t="s">
        <v>228</v>
      </c>
      <c r="BE217" s="189">
        <f>IF(N217="základní",J217,0)</f>
        <v>0</v>
      </c>
      <c r="BF217" s="189">
        <f>IF(N217="snížená",J217,0)</f>
        <v>0</v>
      </c>
      <c r="BG217" s="189">
        <f>IF(N217="zákl. přenesená",J217,0)</f>
        <v>0</v>
      </c>
      <c r="BH217" s="189">
        <f>IF(N217="sníž. přenesená",J217,0)</f>
        <v>0</v>
      </c>
      <c r="BI217" s="189">
        <f>IF(N217="nulová",J217,0)</f>
        <v>0</v>
      </c>
      <c r="BJ217" s="19" t="s">
        <v>82</v>
      </c>
      <c r="BK217" s="189">
        <f>ROUND(I217*H217,2)</f>
        <v>0</v>
      </c>
      <c r="BL217" s="19" t="s">
        <v>176</v>
      </c>
      <c r="BM217" s="188" t="s">
        <v>2521</v>
      </c>
    </row>
    <row r="218" spans="1:47" s="2" customFormat="1" ht="11.25">
      <c r="A218" s="36"/>
      <c r="B218" s="37"/>
      <c r="C218" s="38"/>
      <c r="D218" s="190" t="s">
        <v>236</v>
      </c>
      <c r="E218" s="38"/>
      <c r="F218" s="191" t="s">
        <v>464</v>
      </c>
      <c r="G218" s="38"/>
      <c r="H218" s="38"/>
      <c r="I218" s="192"/>
      <c r="J218" s="38"/>
      <c r="K218" s="38"/>
      <c r="L218" s="41"/>
      <c r="M218" s="193"/>
      <c r="N218" s="194"/>
      <c r="O218" s="66"/>
      <c r="P218" s="66"/>
      <c r="Q218" s="66"/>
      <c r="R218" s="66"/>
      <c r="S218" s="66"/>
      <c r="T218" s="67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9" t="s">
        <v>236</v>
      </c>
      <c r="AU218" s="19" t="s">
        <v>85</v>
      </c>
    </row>
    <row r="219" spans="2:51" s="14" customFormat="1" ht="11.25">
      <c r="B219" s="206"/>
      <c r="C219" s="207"/>
      <c r="D219" s="197" t="s">
        <v>238</v>
      </c>
      <c r="E219" s="208" t="s">
        <v>28</v>
      </c>
      <c r="F219" s="209" t="s">
        <v>2416</v>
      </c>
      <c r="G219" s="207"/>
      <c r="H219" s="210">
        <v>0.12</v>
      </c>
      <c r="I219" s="211"/>
      <c r="J219" s="207"/>
      <c r="K219" s="207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238</v>
      </c>
      <c r="AU219" s="216" t="s">
        <v>85</v>
      </c>
      <c r="AV219" s="14" t="s">
        <v>85</v>
      </c>
      <c r="AW219" s="14" t="s">
        <v>35</v>
      </c>
      <c r="AX219" s="14" t="s">
        <v>82</v>
      </c>
      <c r="AY219" s="216" t="s">
        <v>228</v>
      </c>
    </row>
    <row r="220" spans="1:65" s="2" customFormat="1" ht="37.9" customHeight="1">
      <c r="A220" s="36"/>
      <c r="B220" s="37"/>
      <c r="C220" s="177" t="s">
        <v>416</v>
      </c>
      <c r="D220" s="177" t="s">
        <v>230</v>
      </c>
      <c r="E220" s="178" t="s">
        <v>466</v>
      </c>
      <c r="F220" s="179" t="s">
        <v>467</v>
      </c>
      <c r="G220" s="180" t="s">
        <v>233</v>
      </c>
      <c r="H220" s="181">
        <v>0.172</v>
      </c>
      <c r="I220" s="182"/>
      <c r="J220" s="183">
        <f>ROUND(I220*H220,2)</f>
        <v>0</v>
      </c>
      <c r="K220" s="179" t="s">
        <v>234</v>
      </c>
      <c r="L220" s="41"/>
      <c r="M220" s="184" t="s">
        <v>28</v>
      </c>
      <c r="N220" s="185" t="s">
        <v>45</v>
      </c>
      <c r="O220" s="66"/>
      <c r="P220" s="186">
        <f>O220*H220</f>
        <v>0</v>
      </c>
      <c r="Q220" s="186">
        <v>0</v>
      </c>
      <c r="R220" s="186">
        <f>Q220*H220</f>
        <v>0</v>
      </c>
      <c r="S220" s="186">
        <v>0</v>
      </c>
      <c r="T220" s="187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8" t="s">
        <v>176</v>
      </c>
      <c r="AT220" s="188" t="s">
        <v>230</v>
      </c>
      <c r="AU220" s="188" t="s">
        <v>85</v>
      </c>
      <c r="AY220" s="19" t="s">
        <v>228</v>
      </c>
      <c r="BE220" s="189">
        <f>IF(N220="základní",J220,0)</f>
        <v>0</v>
      </c>
      <c r="BF220" s="189">
        <f>IF(N220="snížená",J220,0)</f>
        <v>0</v>
      </c>
      <c r="BG220" s="189">
        <f>IF(N220="zákl. přenesená",J220,0)</f>
        <v>0</v>
      </c>
      <c r="BH220" s="189">
        <f>IF(N220="sníž. přenesená",J220,0)</f>
        <v>0</v>
      </c>
      <c r="BI220" s="189">
        <f>IF(N220="nulová",J220,0)</f>
        <v>0</v>
      </c>
      <c r="BJ220" s="19" t="s">
        <v>82</v>
      </c>
      <c r="BK220" s="189">
        <f>ROUND(I220*H220,2)</f>
        <v>0</v>
      </c>
      <c r="BL220" s="19" t="s">
        <v>176</v>
      </c>
      <c r="BM220" s="188" t="s">
        <v>2522</v>
      </c>
    </row>
    <row r="221" spans="1:47" s="2" customFormat="1" ht="11.25">
      <c r="A221" s="36"/>
      <c r="B221" s="37"/>
      <c r="C221" s="38"/>
      <c r="D221" s="190" t="s">
        <v>236</v>
      </c>
      <c r="E221" s="38"/>
      <c r="F221" s="191" t="s">
        <v>469</v>
      </c>
      <c r="G221" s="38"/>
      <c r="H221" s="38"/>
      <c r="I221" s="192"/>
      <c r="J221" s="38"/>
      <c r="K221" s="38"/>
      <c r="L221" s="41"/>
      <c r="M221" s="193"/>
      <c r="N221" s="194"/>
      <c r="O221" s="66"/>
      <c r="P221" s="66"/>
      <c r="Q221" s="66"/>
      <c r="R221" s="66"/>
      <c r="S221" s="66"/>
      <c r="T221" s="67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9" t="s">
        <v>236</v>
      </c>
      <c r="AU221" s="19" t="s">
        <v>85</v>
      </c>
    </row>
    <row r="222" spans="2:51" s="14" customFormat="1" ht="11.25">
      <c r="B222" s="206"/>
      <c r="C222" s="207"/>
      <c r="D222" s="197" t="s">
        <v>238</v>
      </c>
      <c r="E222" s="208" t="s">
        <v>28</v>
      </c>
      <c r="F222" s="209" t="s">
        <v>165</v>
      </c>
      <c r="G222" s="207"/>
      <c r="H222" s="210">
        <v>0.172</v>
      </c>
      <c r="I222" s="211"/>
      <c r="J222" s="207"/>
      <c r="K222" s="207"/>
      <c r="L222" s="212"/>
      <c r="M222" s="213"/>
      <c r="N222" s="214"/>
      <c r="O222" s="214"/>
      <c r="P222" s="214"/>
      <c r="Q222" s="214"/>
      <c r="R222" s="214"/>
      <c r="S222" s="214"/>
      <c r="T222" s="215"/>
      <c r="AT222" s="216" t="s">
        <v>238</v>
      </c>
      <c r="AU222" s="216" t="s">
        <v>85</v>
      </c>
      <c r="AV222" s="14" t="s">
        <v>85</v>
      </c>
      <c r="AW222" s="14" t="s">
        <v>35</v>
      </c>
      <c r="AX222" s="14" t="s">
        <v>82</v>
      </c>
      <c r="AY222" s="216" t="s">
        <v>228</v>
      </c>
    </row>
    <row r="223" spans="1:65" s="2" customFormat="1" ht="44.25" customHeight="1">
      <c r="A223" s="36"/>
      <c r="B223" s="37"/>
      <c r="C223" s="177" t="s">
        <v>420</v>
      </c>
      <c r="D223" s="177" t="s">
        <v>230</v>
      </c>
      <c r="E223" s="178" t="s">
        <v>476</v>
      </c>
      <c r="F223" s="179" t="s">
        <v>477</v>
      </c>
      <c r="G223" s="180" t="s">
        <v>233</v>
      </c>
      <c r="H223" s="181">
        <v>0.12</v>
      </c>
      <c r="I223" s="182"/>
      <c r="J223" s="183">
        <f>ROUND(I223*H223,2)</f>
        <v>0</v>
      </c>
      <c r="K223" s="179" t="s">
        <v>234</v>
      </c>
      <c r="L223" s="41"/>
      <c r="M223" s="184" t="s">
        <v>28</v>
      </c>
      <c r="N223" s="185" t="s">
        <v>45</v>
      </c>
      <c r="O223" s="66"/>
      <c r="P223" s="186">
        <f>O223*H223</f>
        <v>0</v>
      </c>
      <c r="Q223" s="186">
        <v>0</v>
      </c>
      <c r="R223" s="186">
        <f>Q223*H223</f>
        <v>0</v>
      </c>
      <c r="S223" s="186">
        <v>0</v>
      </c>
      <c r="T223" s="187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88" t="s">
        <v>176</v>
      </c>
      <c r="AT223" s="188" t="s">
        <v>230</v>
      </c>
      <c r="AU223" s="188" t="s">
        <v>85</v>
      </c>
      <c r="AY223" s="19" t="s">
        <v>228</v>
      </c>
      <c r="BE223" s="189">
        <f>IF(N223="základní",J223,0)</f>
        <v>0</v>
      </c>
      <c r="BF223" s="189">
        <f>IF(N223="snížená",J223,0)</f>
        <v>0</v>
      </c>
      <c r="BG223" s="189">
        <f>IF(N223="zákl. přenesená",J223,0)</f>
        <v>0</v>
      </c>
      <c r="BH223" s="189">
        <f>IF(N223="sníž. přenesená",J223,0)</f>
        <v>0</v>
      </c>
      <c r="BI223" s="189">
        <f>IF(N223="nulová",J223,0)</f>
        <v>0</v>
      </c>
      <c r="BJ223" s="19" t="s">
        <v>82</v>
      </c>
      <c r="BK223" s="189">
        <f>ROUND(I223*H223,2)</f>
        <v>0</v>
      </c>
      <c r="BL223" s="19" t="s">
        <v>176</v>
      </c>
      <c r="BM223" s="188" t="s">
        <v>2523</v>
      </c>
    </row>
    <row r="224" spans="1:47" s="2" customFormat="1" ht="11.25">
      <c r="A224" s="36"/>
      <c r="B224" s="37"/>
      <c r="C224" s="38"/>
      <c r="D224" s="190" t="s">
        <v>236</v>
      </c>
      <c r="E224" s="38"/>
      <c r="F224" s="191" t="s">
        <v>479</v>
      </c>
      <c r="G224" s="38"/>
      <c r="H224" s="38"/>
      <c r="I224" s="192"/>
      <c r="J224" s="38"/>
      <c r="K224" s="38"/>
      <c r="L224" s="41"/>
      <c r="M224" s="193"/>
      <c r="N224" s="194"/>
      <c r="O224" s="66"/>
      <c r="P224" s="66"/>
      <c r="Q224" s="66"/>
      <c r="R224" s="66"/>
      <c r="S224" s="66"/>
      <c r="T224" s="67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9" t="s">
        <v>236</v>
      </c>
      <c r="AU224" s="19" t="s">
        <v>85</v>
      </c>
    </row>
    <row r="225" spans="2:51" s="14" customFormat="1" ht="11.25">
      <c r="B225" s="206"/>
      <c r="C225" s="207"/>
      <c r="D225" s="197" t="s">
        <v>238</v>
      </c>
      <c r="E225" s="208" t="s">
        <v>28</v>
      </c>
      <c r="F225" s="209" t="s">
        <v>2416</v>
      </c>
      <c r="G225" s="207"/>
      <c r="H225" s="210">
        <v>0.12</v>
      </c>
      <c r="I225" s="211"/>
      <c r="J225" s="207"/>
      <c r="K225" s="207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238</v>
      </c>
      <c r="AU225" s="216" t="s">
        <v>85</v>
      </c>
      <c r="AV225" s="14" t="s">
        <v>85</v>
      </c>
      <c r="AW225" s="14" t="s">
        <v>35</v>
      </c>
      <c r="AX225" s="14" t="s">
        <v>82</v>
      </c>
      <c r="AY225" s="216" t="s">
        <v>228</v>
      </c>
    </row>
    <row r="226" spans="1:65" s="2" customFormat="1" ht="44.25" customHeight="1">
      <c r="A226" s="36"/>
      <c r="B226" s="37"/>
      <c r="C226" s="177" t="s">
        <v>424</v>
      </c>
      <c r="D226" s="177" t="s">
        <v>230</v>
      </c>
      <c r="E226" s="178" t="s">
        <v>481</v>
      </c>
      <c r="F226" s="179" t="s">
        <v>482</v>
      </c>
      <c r="G226" s="180" t="s">
        <v>233</v>
      </c>
      <c r="H226" s="181">
        <v>0.172</v>
      </c>
      <c r="I226" s="182"/>
      <c r="J226" s="183">
        <f>ROUND(I226*H226,2)</f>
        <v>0</v>
      </c>
      <c r="K226" s="179" t="s">
        <v>234</v>
      </c>
      <c r="L226" s="41"/>
      <c r="M226" s="184" t="s">
        <v>28</v>
      </c>
      <c r="N226" s="185" t="s">
        <v>45</v>
      </c>
      <c r="O226" s="66"/>
      <c r="P226" s="186">
        <f>O226*H226</f>
        <v>0</v>
      </c>
      <c r="Q226" s="186">
        <v>0</v>
      </c>
      <c r="R226" s="186">
        <f>Q226*H226</f>
        <v>0</v>
      </c>
      <c r="S226" s="186">
        <v>0</v>
      </c>
      <c r="T226" s="187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8" t="s">
        <v>176</v>
      </c>
      <c r="AT226" s="188" t="s">
        <v>230</v>
      </c>
      <c r="AU226" s="188" t="s">
        <v>85</v>
      </c>
      <c r="AY226" s="19" t="s">
        <v>228</v>
      </c>
      <c r="BE226" s="189">
        <f>IF(N226="základní",J226,0)</f>
        <v>0</v>
      </c>
      <c r="BF226" s="189">
        <f>IF(N226="snížená",J226,0)</f>
        <v>0</v>
      </c>
      <c r="BG226" s="189">
        <f>IF(N226="zákl. přenesená",J226,0)</f>
        <v>0</v>
      </c>
      <c r="BH226" s="189">
        <f>IF(N226="sníž. přenesená",J226,0)</f>
        <v>0</v>
      </c>
      <c r="BI226" s="189">
        <f>IF(N226="nulová",J226,0)</f>
        <v>0</v>
      </c>
      <c r="BJ226" s="19" t="s">
        <v>82</v>
      </c>
      <c r="BK226" s="189">
        <f>ROUND(I226*H226,2)</f>
        <v>0</v>
      </c>
      <c r="BL226" s="19" t="s">
        <v>176</v>
      </c>
      <c r="BM226" s="188" t="s">
        <v>2524</v>
      </c>
    </row>
    <row r="227" spans="1:47" s="2" customFormat="1" ht="11.25">
      <c r="A227" s="36"/>
      <c r="B227" s="37"/>
      <c r="C227" s="38"/>
      <c r="D227" s="190" t="s">
        <v>236</v>
      </c>
      <c r="E227" s="38"/>
      <c r="F227" s="191" t="s">
        <v>484</v>
      </c>
      <c r="G227" s="38"/>
      <c r="H227" s="38"/>
      <c r="I227" s="192"/>
      <c r="J227" s="38"/>
      <c r="K227" s="38"/>
      <c r="L227" s="41"/>
      <c r="M227" s="193"/>
      <c r="N227" s="194"/>
      <c r="O227" s="66"/>
      <c r="P227" s="66"/>
      <c r="Q227" s="66"/>
      <c r="R227" s="66"/>
      <c r="S227" s="66"/>
      <c r="T227" s="67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236</v>
      </c>
      <c r="AU227" s="19" t="s">
        <v>85</v>
      </c>
    </row>
    <row r="228" spans="2:51" s="14" customFormat="1" ht="11.25">
      <c r="B228" s="206"/>
      <c r="C228" s="207"/>
      <c r="D228" s="197" t="s">
        <v>238</v>
      </c>
      <c r="E228" s="208" t="s">
        <v>28</v>
      </c>
      <c r="F228" s="209" t="s">
        <v>165</v>
      </c>
      <c r="G228" s="207"/>
      <c r="H228" s="210">
        <v>0.172</v>
      </c>
      <c r="I228" s="211"/>
      <c r="J228" s="207"/>
      <c r="K228" s="207"/>
      <c r="L228" s="212"/>
      <c r="M228" s="213"/>
      <c r="N228" s="214"/>
      <c r="O228" s="214"/>
      <c r="P228" s="214"/>
      <c r="Q228" s="214"/>
      <c r="R228" s="214"/>
      <c r="S228" s="214"/>
      <c r="T228" s="215"/>
      <c r="AT228" s="216" t="s">
        <v>238</v>
      </c>
      <c r="AU228" s="216" t="s">
        <v>85</v>
      </c>
      <c r="AV228" s="14" t="s">
        <v>85</v>
      </c>
      <c r="AW228" s="14" t="s">
        <v>35</v>
      </c>
      <c r="AX228" s="14" t="s">
        <v>82</v>
      </c>
      <c r="AY228" s="216" t="s">
        <v>228</v>
      </c>
    </row>
    <row r="229" spans="1:65" s="2" customFormat="1" ht="16.5" customHeight="1">
      <c r="A229" s="36"/>
      <c r="B229" s="37"/>
      <c r="C229" s="177" t="s">
        <v>429</v>
      </c>
      <c r="D229" s="177" t="s">
        <v>230</v>
      </c>
      <c r="E229" s="178" t="s">
        <v>486</v>
      </c>
      <c r="F229" s="179" t="s">
        <v>487</v>
      </c>
      <c r="G229" s="180" t="s">
        <v>275</v>
      </c>
      <c r="H229" s="181">
        <v>0.196</v>
      </c>
      <c r="I229" s="182"/>
      <c r="J229" s="183">
        <f>ROUND(I229*H229,2)</f>
        <v>0</v>
      </c>
      <c r="K229" s="179" t="s">
        <v>234</v>
      </c>
      <c r="L229" s="41"/>
      <c r="M229" s="184" t="s">
        <v>28</v>
      </c>
      <c r="N229" s="185" t="s">
        <v>45</v>
      </c>
      <c r="O229" s="66"/>
      <c r="P229" s="186">
        <f>O229*H229</f>
        <v>0</v>
      </c>
      <c r="Q229" s="186">
        <v>0.01352</v>
      </c>
      <c r="R229" s="186">
        <f>Q229*H229</f>
        <v>0.00264992</v>
      </c>
      <c r="S229" s="186">
        <v>0</v>
      </c>
      <c r="T229" s="187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88" t="s">
        <v>176</v>
      </c>
      <c r="AT229" s="188" t="s">
        <v>230</v>
      </c>
      <c r="AU229" s="188" t="s">
        <v>85</v>
      </c>
      <c r="AY229" s="19" t="s">
        <v>228</v>
      </c>
      <c r="BE229" s="189">
        <f>IF(N229="základní",J229,0)</f>
        <v>0</v>
      </c>
      <c r="BF229" s="189">
        <f>IF(N229="snížená",J229,0)</f>
        <v>0</v>
      </c>
      <c r="BG229" s="189">
        <f>IF(N229="zákl. přenesená",J229,0)</f>
        <v>0</v>
      </c>
      <c r="BH229" s="189">
        <f>IF(N229="sníž. přenesená",J229,0)</f>
        <v>0</v>
      </c>
      <c r="BI229" s="189">
        <f>IF(N229="nulová",J229,0)</f>
        <v>0</v>
      </c>
      <c r="BJ229" s="19" t="s">
        <v>82</v>
      </c>
      <c r="BK229" s="189">
        <f>ROUND(I229*H229,2)</f>
        <v>0</v>
      </c>
      <c r="BL229" s="19" t="s">
        <v>176</v>
      </c>
      <c r="BM229" s="188" t="s">
        <v>2525</v>
      </c>
    </row>
    <row r="230" spans="1:47" s="2" customFormat="1" ht="11.25">
      <c r="A230" s="36"/>
      <c r="B230" s="37"/>
      <c r="C230" s="38"/>
      <c r="D230" s="190" t="s">
        <v>236</v>
      </c>
      <c r="E230" s="38"/>
      <c r="F230" s="191" t="s">
        <v>489</v>
      </c>
      <c r="G230" s="38"/>
      <c r="H230" s="38"/>
      <c r="I230" s="192"/>
      <c r="J230" s="38"/>
      <c r="K230" s="38"/>
      <c r="L230" s="41"/>
      <c r="M230" s="193"/>
      <c r="N230" s="194"/>
      <c r="O230" s="66"/>
      <c r="P230" s="66"/>
      <c r="Q230" s="66"/>
      <c r="R230" s="66"/>
      <c r="S230" s="66"/>
      <c r="T230" s="67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9" t="s">
        <v>236</v>
      </c>
      <c r="AU230" s="19" t="s">
        <v>85</v>
      </c>
    </row>
    <row r="231" spans="2:51" s="13" customFormat="1" ht="11.25">
      <c r="B231" s="195"/>
      <c r="C231" s="196"/>
      <c r="D231" s="197" t="s">
        <v>238</v>
      </c>
      <c r="E231" s="198" t="s">
        <v>28</v>
      </c>
      <c r="F231" s="199" t="s">
        <v>2445</v>
      </c>
      <c r="G231" s="196"/>
      <c r="H231" s="198" t="s">
        <v>28</v>
      </c>
      <c r="I231" s="200"/>
      <c r="J231" s="196"/>
      <c r="K231" s="196"/>
      <c r="L231" s="201"/>
      <c r="M231" s="202"/>
      <c r="N231" s="203"/>
      <c r="O231" s="203"/>
      <c r="P231" s="203"/>
      <c r="Q231" s="203"/>
      <c r="R231" s="203"/>
      <c r="S231" s="203"/>
      <c r="T231" s="204"/>
      <c r="AT231" s="205" t="s">
        <v>238</v>
      </c>
      <c r="AU231" s="205" t="s">
        <v>85</v>
      </c>
      <c r="AV231" s="13" t="s">
        <v>82</v>
      </c>
      <c r="AW231" s="13" t="s">
        <v>35</v>
      </c>
      <c r="AX231" s="13" t="s">
        <v>74</v>
      </c>
      <c r="AY231" s="205" t="s">
        <v>228</v>
      </c>
    </row>
    <row r="232" spans="2:51" s="14" customFormat="1" ht="11.25">
      <c r="B232" s="206"/>
      <c r="C232" s="207"/>
      <c r="D232" s="197" t="s">
        <v>238</v>
      </c>
      <c r="E232" s="208" t="s">
        <v>28</v>
      </c>
      <c r="F232" s="209" t="s">
        <v>2526</v>
      </c>
      <c r="G232" s="207"/>
      <c r="H232" s="210">
        <v>0.196</v>
      </c>
      <c r="I232" s="211"/>
      <c r="J232" s="207"/>
      <c r="K232" s="207"/>
      <c r="L232" s="212"/>
      <c r="M232" s="213"/>
      <c r="N232" s="214"/>
      <c r="O232" s="214"/>
      <c r="P232" s="214"/>
      <c r="Q232" s="214"/>
      <c r="R232" s="214"/>
      <c r="S232" s="214"/>
      <c r="T232" s="215"/>
      <c r="AT232" s="216" t="s">
        <v>238</v>
      </c>
      <c r="AU232" s="216" t="s">
        <v>85</v>
      </c>
      <c r="AV232" s="14" t="s">
        <v>85</v>
      </c>
      <c r="AW232" s="14" t="s">
        <v>35</v>
      </c>
      <c r="AX232" s="14" t="s">
        <v>82</v>
      </c>
      <c r="AY232" s="216" t="s">
        <v>228</v>
      </c>
    </row>
    <row r="233" spans="1:65" s="2" customFormat="1" ht="16.5" customHeight="1">
      <c r="A233" s="36"/>
      <c r="B233" s="37"/>
      <c r="C233" s="177" t="s">
        <v>435</v>
      </c>
      <c r="D233" s="177" t="s">
        <v>230</v>
      </c>
      <c r="E233" s="178" t="s">
        <v>492</v>
      </c>
      <c r="F233" s="179" t="s">
        <v>493</v>
      </c>
      <c r="G233" s="180" t="s">
        <v>275</v>
      </c>
      <c r="H233" s="181">
        <v>0.196</v>
      </c>
      <c r="I233" s="182"/>
      <c r="J233" s="183">
        <f>ROUND(I233*H233,2)</f>
        <v>0</v>
      </c>
      <c r="K233" s="179" t="s">
        <v>234</v>
      </c>
      <c r="L233" s="41"/>
      <c r="M233" s="184" t="s">
        <v>28</v>
      </c>
      <c r="N233" s="185" t="s">
        <v>45</v>
      </c>
      <c r="O233" s="66"/>
      <c r="P233" s="186">
        <f>O233*H233</f>
        <v>0</v>
      </c>
      <c r="Q233" s="186">
        <v>0</v>
      </c>
      <c r="R233" s="186">
        <f>Q233*H233</f>
        <v>0</v>
      </c>
      <c r="S233" s="186">
        <v>0</v>
      </c>
      <c r="T233" s="187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88" t="s">
        <v>176</v>
      </c>
      <c r="AT233" s="188" t="s">
        <v>230</v>
      </c>
      <c r="AU233" s="188" t="s">
        <v>85</v>
      </c>
      <c r="AY233" s="19" t="s">
        <v>228</v>
      </c>
      <c r="BE233" s="189">
        <f>IF(N233="základní",J233,0)</f>
        <v>0</v>
      </c>
      <c r="BF233" s="189">
        <f>IF(N233="snížená",J233,0)</f>
        <v>0</v>
      </c>
      <c r="BG233" s="189">
        <f>IF(N233="zákl. přenesená",J233,0)</f>
        <v>0</v>
      </c>
      <c r="BH233" s="189">
        <f>IF(N233="sníž. přenesená",J233,0)</f>
        <v>0</v>
      </c>
      <c r="BI233" s="189">
        <f>IF(N233="nulová",J233,0)</f>
        <v>0</v>
      </c>
      <c r="BJ233" s="19" t="s">
        <v>82</v>
      </c>
      <c r="BK233" s="189">
        <f>ROUND(I233*H233,2)</f>
        <v>0</v>
      </c>
      <c r="BL233" s="19" t="s">
        <v>176</v>
      </c>
      <c r="BM233" s="188" t="s">
        <v>2527</v>
      </c>
    </row>
    <row r="234" spans="1:47" s="2" customFormat="1" ht="11.25">
      <c r="A234" s="36"/>
      <c r="B234" s="37"/>
      <c r="C234" s="38"/>
      <c r="D234" s="190" t="s">
        <v>236</v>
      </c>
      <c r="E234" s="38"/>
      <c r="F234" s="191" t="s">
        <v>495</v>
      </c>
      <c r="G234" s="38"/>
      <c r="H234" s="38"/>
      <c r="I234" s="192"/>
      <c r="J234" s="38"/>
      <c r="K234" s="38"/>
      <c r="L234" s="41"/>
      <c r="M234" s="193"/>
      <c r="N234" s="194"/>
      <c r="O234" s="66"/>
      <c r="P234" s="66"/>
      <c r="Q234" s="66"/>
      <c r="R234" s="66"/>
      <c r="S234" s="66"/>
      <c r="T234" s="67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9" t="s">
        <v>236</v>
      </c>
      <c r="AU234" s="19" t="s">
        <v>85</v>
      </c>
    </row>
    <row r="235" spans="2:51" s="13" customFormat="1" ht="11.25">
      <c r="B235" s="195"/>
      <c r="C235" s="196"/>
      <c r="D235" s="197" t="s">
        <v>238</v>
      </c>
      <c r="E235" s="198" t="s">
        <v>28</v>
      </c>
      <c r="F235" s="199" t="s">
        <v>2445</v>
      </c>
      <c r="G235" s="196"/>
      <c r="H235" s="198" t="s">
        <v>28</v>
      </c>
      <c r="I235" s="200"/>
      <c r="J235" s="196"/>
      <c r="K235" s="196"/>
      <c r="L235" s="201"/>
      <c r="M235" s="202"/>
      <c r="N235" s="203"/>
      <c r="O235" s="203"/>
      <c r="P235" s="203"/>
      <c r="Q235" s="203"/>
      <c r="R235" s="203"/>
      <c r="S235" s="203"/>
      <c r="T235" s="204"/>
      <c r="AT235" s="205" t="s">
        <v>238</v>
      </c>
      <c r="AU235" s="205" t="s">
        <v>85</v>
      </c>
      <c r="AV235" s="13" t="s">
        <v>82</v>
      </c>
      <c r="AW235" s="13" t="s">
        <v>35</v>
      </c>
      <c r="AX235" s="13" t="s">
        <v>74</v>
      </c>
      <c r="AY235" s="205" t="s">
        <v>228</v>
      </c>
    </row>
    <row r="236" spans="2:51" s="14" customFormat="1" ht="11.25">
      <c r="B236" s="206"/>
      <c r="C236" s="207"/>
      <c r="D236" s="197" t="s">
        <v>238</v>
      </c>
      <c r="E236" s="208" t="s">
        <v>28</v>
      </c>
      <c r="F236" s="209" t="s">
        <v>2526</v>
      </c>
      <c r="G236" s="207"/>
      <c r="H236" s="210">
        <v>0.196</v>
      </c>
      <c r="I236" s="211"/>
      <c r="J236" s="207"/>
      <c r="K236" s="207"/>
      <c r="L236" s="212"/>
      <c r="M236" s="213"/>
      <c r="N236" s="214"/>
      <c r="O236" s="214"/>
      <c r="P236" s="214"/>
      <c r="Q236" s="214"/>
      <c r="R236" s="214"/>
      <c r="S236" s="214"/>
      <c r="T236" s="215"/>
      <c r="AT236" s="216" t="s">
        <v>238</v>
      </c>
      <c r="AU236" s="216" t="s">
        <v>85</v>
      </c>
      <c r="AV236" s="14" t="s">
        <v>85</v>
      </c>
      <c r="AW236" s="14" t="s">
        <v>35</v>
      </c>
      <c r="AX236" s="14" t="s">
        <v>82</v>
      </c>
      <c r="AY236" s="216" t="s">
        <v>228</v>
      </c>
    </row>
    <row r="237" spans="1:65" s="2" customFormat="1" ht="21.75" customHeight="1">
      <c r="A237" s="36"/>
      <c r="B237" s="37"/>
      <c r="C237" s="177" t="s">
        <v>441</v>
      </c>
      <c r="D237" s="177" t="s">
        <v>230</v>
      </c>
      <c r="E237" s="178" t="s">
        <v>497</v>
      </c>
      <c r="F237" s="179" t="s">
        <v>498</v>
      </c>
      <c r="G237" s="180" t="s">
        <v>264</v>
      </c>
      <c r="H237" s="181">
        <v>0.015</v>
      </c>
      <c r="I237" s="182"/>
      <c r="J237" s="183">
        <f>ROUND(I237*H237,2)</f>
        <v>0</v>
      </c>
      <c r="K237" s="179" t="s">
        <v>234</v>
      </c>
      <c r="L237" s="41"/>
      <c r="M237" s="184" t="s">
        <v>28</v>
      </c>
      <c r="N237" s="185" t="s">
        <v>45</v>
      </c>
      <c r="O237" s="66"/>
      <c r="P237" s="186">
        <f>O237*H237</f>
        <v>0</v>
      </c>
      <c r="Q237" s="186">
        <v>1.06277</v>
      </c>
      <c r="R237" s="186">
        <f>Q237*H237</f>
        <v>0.01594155</v>
      </c>
      <c r="S237" s="186">
        <v>0</v>
      </c>
      <c r="T237" s="187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8" t="s">
        <v>176</v>
      </c>
      <c r="AT237" s="188" t="s">
        <v>230</v>
      </c>
      <c r="AU237" s="188" t="s">
        <v>85</v>
      </c>
      <c r="AY237" s="19" t="s">
        <v>228</v>
      </c>
      <c r="BE237" s="189">
        <f>IF(N237="základní",J237,0)</f>
        <v>0</v>
      </c>
      <c r="BF237" s="189">
        <f>IF(N237="snížená",J237,0)</f>
        <v>0</v>
      </c>
      <c r="BG237" s="189">
        <f>IF(N237="zákl. přenesená",J237,0)</f>
        <v>0</v>
      </c>
      <c r="BH237" s="189">
        <f>IF(N237="sníž. přenesená",J237,0)</f>
        <v>0</v>
      </c>
      <c r="BI237" s="189">
        <f>IF(N237="nulová",J237,0)</f>
        <v>0</v>
      </c>
      <c r="BJ237" s="19" t="s">
        <v>82</v>
      </c>
      <c r="BK237" s="189">
        <f>ROUND(I237*H237,2)</f>
        <v>0</v>
      </c>
      <c r="BL237" s="19" t="s">
        <v>176</v>
      </c>
      <c r="BM237" s="188" t="s">
        <v>2528</v>
      </c>
    </row>
    <row r="238" spans="1:47" s="2" customFormat="1" ht="11.25">
      <c r="A238" s="36"/>
      <c r="B238" s="37"/>
      <c r="C238" s="38"/>
      <c r="D238" s="190" t="s">
        <v>236</v>
      </c>
      <c r="E238" s="38"/>
      <c r="F238" s="191" t="s">
        <v>500</v>
      </c>
      <c r="G238" s="38"/>
      <c r="H238" s="38"/>
      <c r="I238" s="192"/>
      <c r="J238" s="38"/>
      <c r="K238" s="38"/>
      <c r="L238" s="41"/>
      <c r="M238" s="193"/>
      <c r="N238" s="194"/>
      <c r="O238" s="66"/>
      <c r="P238" s="66"/>
      <c r="Q238" s="66"/>
      <c r="R238" s="66"/>
      <c r="S238" s="66"/>
      <c r="T238" s="67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9" t="s">
        <v>236</v>
      </c>
      <c r="AU238" s="19" t="s">
        <v>85</v>
      </c>
    </row>
    <row r="239" spans="2:51" s="13" customFormat="1" ht="11.25">
      <c r="B239" s="195"/>
      <c r="C239" s="196"/>
      <c r="D239" s="197" t="s">
        <v>238</v>
      </c>
      <c r="E239" s="198" t="s">
        <v>28</v>
      </c>
      <c r="F239" s="199" t="s">
        <v>2445</v>
      </c>
      <c r="G239" s="196"/>
      <c r="H239" s="198" t="s">
        <v>28</v>
      </c>
      <c r="I239" s="200"/>
      <c r="J239" s="196"/>
      <c r="K239" s="196"/>
      <c r="L239" s="201"/>
      <c r="M239" s="202"/>
      <c r="N239" s="203"/>
      <c r="O239" s="203"/>
      <c r="P239" s="203"/>
      <c r="Q239" s="203"/>
      <c r="R239" s="203"/>
      <c r="S239" s="203"/>
      <c r="T239" s="204"/>
      <c r="AT239" s="205" t="s">
        <v>238</v>
      </c>
      <c r="AU239" s="205" t="s">
        <v>85</v>
      </c>
      <c r="AV239" s="13" t="s">
        <v>82</v>
      </c>
      <c r="AW239" s="13" t="s">
        <v>35</v>
      </c>
      <c r="AX239" s="13" t="s">
        <v>74</v>
      </c>
      <c r="AY239" s="205" t="s">
        <v>228</v>
      </c>
    </row>
    <row r="240" spans="2:51" s="14" customFormat="1" ht="11.25">
      <c r="B240" s="206"/>
      <c r="C240" s="207"/>
      <c r="D240" s="197" t="s">
        <v>238</v>
      </c>
      <c r="E240" s="208" t="s">
        <v>28</v>
      </c>
      <c r="F240" s="209" t="s">
        <v>2529</v>
      </c>
      <c r="G240" s="207"/>
      <c r="H240" s="210">
        <v>0.015</v>
      </c>
      <c r="I240" s="211"/>
      <c r="J240" s="207"/>
      <c r="K240" s="207"/>
      <c r="L240" s="212"/>
      <c r="M240" s="213"/>
      <c r="N240" s="214"/>
      <c r="O240" s="214"/>
      <c r="P240" s="214"/>
      <c r="Q240" s="214"/>
      <c r="R240" s="214"/>
      <c r="S240" s="214"/>
      <c r="T240" s="215"/>
      <c r="AT240" s="216" t="s">
        <v>238</v>
      </c>
      <c r="AU240" s="216" t="s">
        <v>85</v>
      </c>
      <c r="AV240" s="14" t="s">
        <v>85</v>
      </c>
      <c r="AW240" s="14" t="s">
        <v>35</v>
      </c>
      <c r="AX240" s="14" t="s">
        <v>82</v>
      </c>
      <c r="AY240" s="216" t="s">
        <v>228</v>
      </c>
    </row>
    <row r="241" spans="1:65" s="2" customFormat="1" ht="33" customHeight="1">
      <c r="A241" s="36"/>
      <c r="B241" s="37"/>
      <c r="C241" s="177" t="s">
        <v>447</v>
      </c>
      <c r="D241" s="177" t="s">
        <v>230</v>
      </c>
      <c r="E241" s="178" t="s">
        <v>2530</v>
      </c>
      <c r="F241" s="179" t="s">
        <v>2531</v>
      </c>
      <c r="G241" s="180" t="s">
        <v>233</v>
      </c>
      <c r="H241" s="181">
        <v>0.258</v>
      </c>
      <c r="I241" s="182"/>
      <c r="J241" s="183">
        <f>ROUND(I241*H241,2)</f>
        <v>0</v>
      </c>
      <c r="K241" s="179" t="s">
        <v>234</v>
      </c>
      <c r="L241" s="41"/>
      <c r="M241" s="184" t="s">
        <v>28</v>
      </c>
      <c r="N241" s="185" t="s">
        <v>45</v>
      </c>
      <c r="O241" s="66"/>
      <c r="P241" s="186">
        <f>O241*H241</f>
        <v>0</v>
      </c>
      <c r="Q241" s="186">
        <v>2.16</v>
      </c>
      <c r="R241" s="186">
        <f>Q241*H241</f>
        <v>0.55728</v>
      </c>
      <c r="S241" s="186">
        <v>0</v>
      </c>
      <c r="T241" s="187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8" t="s">
        <v>176</v>
      </c>
      <c r="AT241" s="188" t="s">
        <v>230</v>
      </c>
      <c r="AU241" s="188" t="s">
        <v>85</v>
      </c>
      <c r="AY241" s="19" t="s">
        <v>228</v>
      </c>
      <c r="BE241" s="189">
        <f>IF(N241="základní",J241,0)</f>
        <v>0</v>
      </c>
      <c r="BF241" s="189">
        <f>IF(N241="snížená",J241,0)</f>
        <v>0</v>
      </c>
      <c r="BG241" s="189">
        <f>IF(N241="zákl. přenesená",J241,0)</f>
        <v>0</v>
      </c>
      <c r="BH241" s="189">
        <f>IF(N241="sníž. přenesená",J241,0)</f>
        <v>0</v>
      </c>
      <c r="BI241" s="189">
        <f>IF(N241="nulová",J241,0)</f>
        <v>0</v>
      </c>
      <c r="BJ241" s="19" t="s">
        <v>82</v>
      </c>
      <c r="BK241" s="189">
        <f>ROUND(I241*H241,2)</f>
        <v>0</v>
      </c>
      <c r="BL241" s="19" t="s">
        <v>176</v>
      </c>
      <c r="BM241" s="188" t="s">
        <v>2532</v>
      </c>
    </row>
    <row r="242" spans="1:47" s="2" customFormat="1" ht="11.25">
      <c r="A242" s="36"/>
      <c r="B242" s="37"/>
      <c r="C242" s="38"/>
      <c r="D242" s="190" t="s">
        <v>236</v>
      </c>
      <c r="E242" s="38"/>
      <c r="F242" s="191" t="s">
        <v>2533</v>
      </c>
      <c r="G242" s="38"/>
      <c r="H242" s="38"/>
      <c r="I242" s="192"/>
      <c r="J242" s="38"/>
      <c r="K242" s="38"/>
      <c r="L242" s="41"/>
      <c r="M242" s="193"/>
      <c r="N242" s="194"/>
      <c r="O242" s="66"/>
      <c r="P242" s="66"/>
      <c r="Q242" s="66"/>
      <c r="R242" s="66"/>
      <c r="S242" s="66"/>
      <c r="T242" s="67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9" t="s">
        <v>236</v>
      </c>
      <c r="AU242" s="19" t="s">
        <v>85</v>
      </c>
    </row>
    <row r="243" spans="2:51" s="13" customFormat="1" ht="11.25">
      <c r="B243" s="195"/>
      <c r="C243" s="196"/>
      <c r="D243" s="197" t="s">
        <v>238</v>
      </c>
      <c r="E243" s="198" t="s">
        <v>28</v>
      </c>
      <c r="F243" s="199" t="s">
        <v>2445</v>
      </c>
      <c r="G243" s="196"/>
      <c r="H243" s="198" t="s">
        <v>28</v>
      </c>
      <c r="I243" s="200"/>
      <c r="J243" s="196"/>
      <c r="K243" s="196"/>
      <c r="L243" s="201"/>
      <c r="M243" s="202"/>
      <c r="N243" s="203"/>
      <c r="O243" s="203"/>
      <c r="P243" s="203"/>
      <c r="Q243" s="203"/>
      <c r="R243" s="203"/>
      <c r="S243" s="203"/>
      <c r="T243" s="204"/>
      <c r="AT243" s="205" t="s">
        <v>238</v>
      </c>
      <c r="AU243" s="205" t="s">
        <v>85</v>
      </c>
      <c r="AV243" s="13" t="s">
        <v>82</v>
      </c>
      <c r="AW243" s="13" t="s">
        <v>35</v>
      </c>
      <c r="AX243" s="13" t="s">
        <v>74</v>
      </c>
      <c r="AY243" s="205" t="s">
        <v>228</v>
      </c>
    </row>
    <row r="244" spans="2:51" s="14" customFormat="1" ht="11.25">
      <c r="B244" s="206"/>
      <c r="C244" s="207"/>
      <c r="D244" s="197" t="s">
        <v>238</v>
      </c>
      <c r="E244" s="208" t="s">
        <v>28</v>
      </c>
      <c r="F244" s="209" t="s">
        <v>2534</v>
      </c>
      <c r="G244" s="207"/>
      <c r="H244" s="210">
        <v>0.258</v>
      </c>
      <c r="I244" s="211"/>
      <c r="J244" s="207"/>
      <c r="K244" s="207"/>
      <c r="L244" s="212"/>
      <c r="M244" s="213"/>
      <c r="N244" s="214"/>
      <c r="O244" s="214"/>
      <c r="P244" s="214"/>
      <c r="Q244" s="214"/>
      <c r="R244" s="214"/>
      <c r="S244" s="214"/>
      <c r="T244" s="215"/>
      <c r="AT244" s="216" t="s">
        <v>238</v>
      </c>
      <c r="AU244" s="216" t="s">
        <v>85</v>
      </c>
      <c r="AV244" s="14" t="s">
        <v>85</v>
      </c>
      <c r="AW244" s="14" t="s">
        <v>35</v>
      </c>
      <c r="AX244" s="14" t="s">
        <v>82</v>
      </c>
      <c r="AY244" s="216" t="s">
        <v>228</v>
      </c>
    </row>
    <row r="245" spans="2:63" s="12" customFormat="1" ht="22.9" customHeight="1">
      <c r="B245" s="161"/>
      <c r="C245" s="162"/>
      <c r="D245" s="163" t="s">
        <v>73</v>
      </c>
      <c r="E245" s="175" t="s">
        <v>546</v>
      </c>
      <c r="F245" s="175" t="s">
        <v>547</v>
      </c>
      <c r="G245" s="162"/>
      <c r="H245" s="162"/>
      <c r="I245" s="165"/>
      <c r="J245" s="176">
        <f>BK245</f>
        <v>0</v>
      </c>
      <c r="K245" s="162"/>
      <c r="L245" s="167"/>
      <c r="M245" s="168"/>
      <c r="N245" s="169"/>
      <c r="O245" s="169"/>
      <c r="P245" s="170">
        <f>SUM(P246:P249)</f>
        <v>0</v>
      </c>
      <c r="Q245" s="169"/>
      <c r="R245" s="170">
        <f>SUM(R246:R249)</f>
        <v>0.0044005</v>
      </c>
      <c r="S245" s="169"/>
      <c r="T245" s="171">
        <f>SUM(T246:T249)</f>
        <v>0</v>
      </c>
      <c r="AR245" s="172" t="s">
        <v>82</v>
      </c>
      <c r="AT245" s="173" t="s">
        <v>73</v>
      </c>
      <c r="AU245" s="173" t="s">
        <v>82</v>
      </c>
      <c r="AY245" s="172" t="s">
        <v>228</v>
      </c>
      <c r="BK245" s="174">
        <f>SUM(BK246:BK249)</f>
        <v>0</v>
      </c>
    </row>
    <row r="246" spans="1:65" s="2" customFormat="1" ht="37.9" customHeight="1">
      <c r="A246" s="36"/>
      <c r="B246" s="37"/>
      <c r="C246" s="177" t="s">
        <v>454</v>
      </c>
      <c r="D246" s="177" t="s">
        <v>230</v>
      </c>
      <c r="E246" s="178" t="s">
        <v>549</v>
      </c>
      <c r="F246" s="179" t="s">
        <v>550</v>
      </c>
      <c r="G246" s="180" t="s">
        <v>275</v>
      </c>
      <c r="H246" s="181">
        <v>33.85</v>
      </c>
      <c r="I246" s="182"/>
      <c r="J246" s="183">
        <f>ROUND(I246*H246,2)</f>
        <v>0</v>
      </c>
      <c r="K246" s="179" t="s">
        <v>234</v>
      </c>
      <c r="L246" s="41"/>
      <c r="M246" s="184" t="s">
        <v>28</v>
      </c>
      <c r="N246" s="185" t="s">
        <v>45</v>
      </c>
      <c r="O246" s="66"/>
      <c r="P246" s="186">
        <f>O246*H246</f>
        <v>0</v>
      </c>
      <c r="Q246" s="186">
        <v>0.00013</v>
      </c>
      <c r="R246" s="186">
        <f>Q246*H246</f>
        <v>0.0044005</v>
      </c>
      <c r="S246" s="186">
        <v>0</v>
      </c>
      <c r="T246" s="187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88" t="s">
        <v>176</v>
      </c>
      <c r="AT246" s="188" t="s">
        <v>230</v>
      </c>
      <c r="AU246" s="188" t="s">
        <v>85</v>
      </c>
      <c r="AY246" s="19" t="s">
        <v>228</v>
      </c>
      <c r="BE246" s="189">
        <f>IF(N246="základní",J246,0)</f>
        <v>0</v>
      </c>
      <c r="BF246" s="189">
        <f>IF(N246="snížená",J246,0)</f>
        <v>0</v>
      </c>
      <c r="BG246" s="189">
        <f>IF(N246="zákl. přenesená",J246,0)</f>
        <v>0</v>
      </c>
      <c r="BH246" s="189">
        <f>IF(N246="sníž. přenesená",J246,0)</f>
        <v>0</v>
      </c>
      <c r="BI246" s="189">
        <f>IF(N246="nulová",J246,0)</f>
        <v>0</v>
      </c>
      <c r="BJ246" s="19" t="s">
        <v>82</v>
      </c>
      <c r="BK246" s="189">
        <f>ROUND(I246*H246,2)</f>
        <v>0</v>
      </c>
      <c r="BL246" s="19" t="s">
        <v>176</v>
      </c>
      <c r="BM246" s="188" t="s">
        <v>2535</v>
      </c>
    </row>
    <row r="247" spans="1:47" s="2" customFormat="1" ht="11.25">
      <c r="A247" s="36"/>
      <c r="B247" s="37"/>
      <c r="C247" s="38"/>
      <c r="D247" s="190" t="s">
        <v>236</v>
      </c>
      <c r="E247" s="38"/>
      <c r="F247" s="191" t="s">
        <v>552</v>
      </c>
      <c r="G247" s="38"/>
      <c r="H247" s="38"/>
      <c r="I247" s="192"/>
      <c r="J247" s="38"/>
      <c r="K247" s="38"/>
      <c r="L247" s="41"/>
      <c r="M247" s="193"/>
      <c r="N247" s="194"/>
      <c r="O247" s="66"/>
      <c r="P247" s="66"/>
      <c r="Q247" s="66"/>
      <c r="R247" s="66"/>
      <c r="S247" s="66"/>
      <c r="T247" s="67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T247" s="19" t="s">
        <v>236</v>
      </c>
      <c r="AU247" s="19" t="s">
        <v>85</v>
      </c>
    </row>
    <row r="248" spans="2:51" s="13" customFormat="1" ht="11.25">
      <c r="B248" s="195"/>
      <c r="C248" s="196"/>
      <c r="D248" s="197" t="s">
        <v>238</v>
      </c>
      <c r="E248" s="198" t="s">
        <v>28</v>
      </c>
      <c r="F248" s="199" t="s">
        <v>2445</v>
      </c>
      <c r="G248" s="196"/>
      <c r="H248" s="198" t="s">
        <v>28</v>
      </c>
      <c r="I248" s="200"/>
      <c r="J248" s="196"/>
      <c r="K248" s="196"/>
      <c r="L248" s="201"/>
      <c r="M248" s="202"/>
      <c r="N248" s="203"/>
      <c r="O248" s="203"/>
      <c r="P248" s="203"/>
      <c r="Q248" s="203"/>
      <c r="R248" s="203"/>
      <c r="S248" s="203"/>
      <c r="T248" s="204"/>
      <c r="AT248" s="205" t="s">
        <v>238</v>
      </c>
      <c r="AU248" s="205" t="s">
        <v>85</v>
      </c>
      <c r="AV248" s="13" t="s">
        <v>82</v>
      </c>
      <c r="AW248" s="13" t="s">
        <v>35</v>
      </c>
      <c r="AX248" s="13" t="s">
        <v>74</v>
      </c>
      <c r="AY248" s="205" t="s">
        <v>228</v>
      </c>
    </row>
    <row r="249" spans="2:51" s="14" customFormat="1" ht="11.25">
      <c r="B249" s="206"/>
      <c r="C249" s="207"/>
      <c r="D249" s="197" t="s">
        <v>238</v>
      </c>
      <c r="E249" s="208" t="s">
        <v>28</v>
      </c>
      <c r="F249" s="209" t="s">
        <v>2536</v>
      </c>
      <c r="G249" s="207"/>
      <c r="H249" s="210">
        <v>33.85</v>
      </c>
      <c r="I249" s="211"/>
      <c r="J249" s="207"/>
      <c r="K249" s="207"/>
      <c r="L249" s="212"/>
      <c r="M249" s="213"/>
      <c r="N249" s="214"/>
      <c r="O249" s="214"/>
      <c r="P249" s="214"/>
      <c r="Q249" s="214"/>
      <c r="R249" s="214"/>
      <c r="S249" s="214"/>
      <c r="T249" s="215"/>
      <c r="AT249" s="216" t="s">
        <v>238</v>
      </c>
      <c r="AU249" s="216" t="s">
        <v>85</v>
      </c>
      <c r="AV249" s="14" t="s">
        <v>85</v>
      </c>
      <c r="AW249" s="14" t="s">
        <v>35</v>
      </c>
      <c r="AX249" s="14" t="s">
        <v>82</v>
      </c>
      <c r="AY249" s="216" t="s">
        <v>228</v>
      </c>
    </row>
    <row r="250" spans="2:63" s="12" customFormat="1" ht="22.9" customHeight="1">
      <c r="B250" s="161"/>
      <c r="C250" s="162"/>
      <c r="D250" s="163" t="s">
        <v>73</v>
      </c>
      <c r="E250" s="175" t="s">
        <v>556</v>
      </c>
      <c r="F250" s="175" t="s">
        <v>557</v>
      </c>
      <c r="G250" s="162"/>
      <c r="H250" s="162"/>
      <c r="I250" s="165"/>
      <c r="J250" s="176">
        <f>BK250</f>
        <v>0</v>
      </c>
      <c r="K250" s="162"/>
      <c r="L250" s="167"/>
      <c r="M250" s="168"/>
      <c r="N250" s="169"/>
      <c r="O250" s="169"/>
      <c r="P250" s="170">
        <f>SUM(P251:P254)</f>
        <v>0</v>
      </c>
      <c r="Q250" s="169"/>
      <c r="R250" s="170">
        <f>SUM(R251:R254)</f>
        <v>0.0011500000000000002</v>
      </c>
      <c r="S250" s="169"/>
      <c r="T250" s="171">
        <f>SUM(T251:T254)</f>
        <v>0</v>
      </c>
      <c r="AR250" s="172" t="s">
        <v>82</v>
      </c>
      <c r="AT250" s="173" t="s">
        <v>73</v>
      </c>
      <c r="AU250" s="173" t="s">
        <v>82</v>
      </c>
      <c r="AY250" s="172" t="s">
        <v>228</v>
      </c>
      <c r="BK250" s="174">
        <f>SUM(BK251:BK254)</f>
        <v>0</v>
      </c>
    </row>
    <row r="251" spans="1:65" s="2" customFormat="1" ht="37.9" customHeight="1">
      <c r="A251" s="36"/>
      <c r="B251" s="37"/>
      <c r="C251" s="177" t="s">
        <v>460</v>
      </c>
      <c r="D251" s="177" t="s">
        <v>230</v>
      </c>
      <c r="E251" s="178" t="s">
        <v>559</v>
      </c>
      <c r="F251" s="179" t="s">
        <v>560</v>
      </c>
      <c r="G251" s="180" t="s">
        <v>275</v>
      </c>
      <c r="H251" s="181">
        <v>28.75</v>
      </c>
      <c r="I251" s="182"/>
      <c r="J251" s="183">
        <f>ROUND(I251*H251,2)</f>
        <v>0</v>
      </c>
      <c r="K251" s="179" t="s">
        <v>234</v>
      </c>
      <c r="L251" s="41"/>
      <c r="M251" s="184" t="s">
        <v>28</v>
      </c>
      <c r="N251" s="185" t="s">
        <v>45</v>
      </c>
      <c r="O251" s="66"/>
      <c r="P251" s="186">
        <f>O251*H251</f>
        <v>0</v>
      </c>
      <c r="Q251" s="186">
        <v>4E-05</v>
      </c>
      <c r="R251" s="186">
        <f>Q251*H251</f>
        <v>0.0011500000000000002</v>
      </c>
      <c r="S251" s="186">
        <v>0</v>
      </c>
      <c r="T251" s="187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88" t="s">
        <v>176</v>
      </c>
      <c r="AT251" s="188" t="s">
        <v>230</v>
      </c>
      <c r="AU251" s="188" t="s">
        <v>85</v>
      </c>
      <c r="AY251" s="19" t="s">
        <v>228</v>
      </c>
      <c r="BE251" s="189">
        <f>IF(N251="základní",J251,0)</f>
        <v>0</v>
      </c>
      <c r="BF251" s="189">
        <f>IF(N251="snížená",J251,0)</f>
        <v>0</v>
      </c>
      <c r="BG251" s="189">
        <f>IF(N251="zákl. přenesená",J251,0)</f>
        <v>0</v>
      </c>
      <c r="BH251" s="189">
        <f>IF(N251="sníž. přenesená",J251,0)</f>
        <v>0</v>
      </c>
      <c r="BI251" s="189">
        <f>IF(N251="nulová",J251,0)</f>
        <v>0</v>
      </c>
      <c r="BJ251" s="19" t="s">
        <v>82</v>
      </c>
      <c r="BK251" s="189">
        <f>ROUND(I251*H251,2)</f>
        <v>0</v>
      </c>
      <c r="BL251" s="19" t="s">
        <v>176</v>
      </c>
      <c r="BM251" s="188" t="s">
        <v>2537</v>
      </c>
    </row>
    <row r="252" spans="1:47" s="2" customFormat="1" ht="11.25">
      <c r="A252" s="36"/>
      <c r="B252" s="37"/>
      <c r="C252" s="38"/>
      <c r="D252" s="190" t="s">
        <v>236</v>
      </c>
      <c r="E252" s="38"/>
      <c r="F252" s="191" t="s">
        <v>562</v>
      </c>
      <c r="G252" s="38"/>
      <c r="H252" s="38"/>
      <c r="I252" s="192"/>
      <c r="J252" s="38"/>
      <c r="K252" s="38"/>
      <c r="L252" s="41"/>
      <c r="M252" s="193"/>
      <c r="N252" s="194"/>
      <c r="O252" s="66"/>
      <c r="P252" s="66"/>
      <c r="Q252" s="66"/>
      <c r="R252" s="66"/>
      <c r="S252" s="66"/>
      <c r="T252" s="67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9" t="s">
        <v>236</v>
      </c>
      <c r="AU252" s="19" t="s">
        <v>85</v>
      </c>
    </row>
    <row r="253" spans="2:51" s="13" customFormat="1" ht="11.25">
      <c r="B253" s="195"/>
      <c r="C253" s="196"/>
      <c r="D253" s="197" t="s">
        <v>238</v>
      </c>
      <c r="E253" s="198" t="s">
        <v>28</v>
      </c>
      <c r="F253" s="199" t="s">
        <v>2445</v>
      </c>
      <c r="G253" s="196"/>
      <c r="H253" s="198" t="s">
        <v>28</v>
      </c>
      <c r="I253" s="200"/>
      <c r="J253" s="196"/>
      <c r="K253" s="196"/>
      <c r="L253" s="201"/>
      <c r="M253" s="202"/>
      <c r="N253" s="203"/>
      <c r="O253" s="203"/>
      <c r="P253" s="203"/>
      <c r="Q253" s="203"/>
      <c r="R253" s="203"/>
      <c r="S253" s="203"/>
      <c r="T253" s="204"/>
      <c r="AT253" s="205" t="s">
        <v>238</v>
      </c>
      <c r="AU253" s="205" t="s">
        <v>85</v>
      </c>
      <c r="AV253" s="13" t="s">
        <v>82</v>
      </c>
      <c r="AW253" s="13" t="s">
        <v>35</v>
      </c>
      <c r="AX253" s="13" t="s">
        <v>74</v>
      </c>
      <c r="AY253" s="205" t="s">
        <v>228</v>
      </c>
    </row>
    <row r="254" spans="2:51" s="14" customFormat="1" ht="11.25">
      <c r="B254" s="206"/>
      <c r="C254" s="207"/>
      <c r="D254" s="197" t="s">
        <v>238</v>
      </c>
      <c r="E254" s="208" t="s">
        <v>28</v>
      </c>
      <c r="F254" s="209" t="s">
        <v>2538</v>
      </c>
      <c r="G254" s="207"/>
      <c r="H254" s="210">
        <v>28.75</v>
      </c>
      <c r="I254" s="211"/>
      <c r="J254" s="207"/>
      <c r="K254" s="207"/>
      <c r="L254" s="212"/>
      <c r="M254" s="213"/>
      <c r="N254" s="214"/>
      <c r="O254" s="214"/>
      <c r="P254" s="214"/>
      <c r="Q254" s="214"/>
      <c r="R254" s="214"/>
      <c r="S254" s="214"/>
      <c r="T254" s="215"/>
      <c r="AT254" s="216" t="s">
        <v>238</v>
      </c>
      <c r="AU254" s="216" t="s">
        <v>85</v>
      </c>
      <c r="AV254" s="14" t="s">
        <v>85</v>
      </c>
      <c r="AW254" s="14" t="s">
        <v>35</v>
      </c>
      <c r="AX254" s="14" t="s">
        <v>82</v>
      </c>
      <c r="AY254" s="216" t="s">
        <v>228</v>
      </c>
    </row>
    <row r="255" spans="2:63" s="12" customFormat="1" ht="22.9" customHeight="1">
      <c r="B255" s="161"/>
      <c r="C255" s="162"/>
      <c r="D255" s="163" t="s">
        <v>73</v>
      </c>
      <c r="E255" s="175" t="s">
        <v>563</v>
      </c>
      <c r="F255" s="175" t="s">
        <v>564</v>
      </c>
      <c r="G255" s="162"/>
      <c r="H255" s="162"/>
      <c r="I255" s="165"/>
      <c r="J255" s="176">
        <f>BK255</f>
        <v>0</v>
      </c>
      <c r="K255" s="162"/>
      <c r="L255" s="167"/>
      <c r="M255" s="168"/>
      <c r="N255" s="169"/>
      <c r="O255" s="169"/>
      <c r="P255" s="170">
        <f>SUM(P256:P363)</f>
        <v>0</v>
      </c>
      <c r="Q255" s="169"/>
      <c r="R255" s="170">
        <f>SUM(R256:R363)</f>
        <v>0</v>
      </c>
      <c r="S255" s="169"/>
      <c r="T255" s="171">
        <f>SUM(T256:T363)</f>
        <v>58.710857000000004</v>
      </c>
      <c r="AR255" s="172" t="s">
        <v>82</v>
      </c>
      <c r="AT255" s="173" t="s">
        <v>73</v>
      </c>
      <c r="AU255" s="173" t="s">
        <v>82</v>
      </c>
      <c r="AY255" s="172" t="s">
        <v>228</v>
      </c>
      <c r="BK255" s="174">
        <f>SUM(BK256:BK363)</f>
        <v>0</v>
      </c>
    </row>
    <row r="256" spans="1:65" s="2" customFormat="1" ht="16.5" customHeight="1">
      <c r="A256" s="36"/>
      <c r="B256" s="37"/>
      <c r="C256" s="177" t="s">
        <v>465</v>
      </c>
      <c r="D256" s="177" t="s">
        <v>230</v>
      </c>
      <c r="E256" s="178" t="s">
        <v>2539</v>
      </c>
      <c r="F256" s="179" t="s">
        <v>2540</v>
      </c>
      <c r="G256" s="180" t="s">
        <v>233</v>
      </c>
      <c r="H256" s="181">
        <v>5.292</v>
      </c>
      <c r="I256" s="182"/>
      <c r="J256" s="183">
        <f>ROUND(I256*H256,2)</f>
        <v>0</v>
      </c>
      <c r="K256" s="179" t="s">
        <v>234</v>
      </c>
      <c r="L256" s="41"/>
      <c r="M256" s="184" t="s">
        <v>28</v>
      </c>
      <c r="N256" s="185" t="s">
        <v>45</v>
      </c>
      <c r="O256" s="66"/>
      <c r="P256" s="186">
        <f>O256*H256</f>
        <v>0</v>
      </c>
      <c r="Q256" s="186">
        <v>0</v>
      </c>
      <c r="R256" s="186">
        <f>Q256*H256</f>
        <v>0</v>
      </c>
      <c r="S256" s="186">
        <v>2</v>
      </c>
      <c r="T256" s="187">
        <f>S256*H256</f>
        <v>10.584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88" t="s">
        <v>176</v>
      </c>
      <c r="AT256" s="188" t="s">
        <v>230</v>
      </c>
      <c r="AU256" s="188" t="s">
        <v>85</v>
      </c>
      <c r="AY256" s="19" t="s">
        <v>228</v>
      </c>
      <c r="BE256" s="189">
        <f>IF(N256="základní",J256,0)</f>
        <v>0</v>
      </c>
      <c r="BF256" s="189">
        <f>IF(N256="snížená",J256,0)</f>
        <v>0</v>
      </c>
      <c r="BG256" s="189">
        <f>IF(N256="zákl. přenesená",J256,0)</f>
        <v>0</v>
      </c>
      <c r="BH256" s="189">
        <f>IF(N256="sníž. přenesená",J256,0)</f>
        <v>0</v>
      </c>
      <c r="BI256" s="189">
        <f>IF(N256="nulová",J256,0)</f>
        <v>0</v>
      </c>
      <c r="BJ256" s="19" t="s">
        <v>82</v>
      </c>
      <c r="BK256" s="189">
        <f>ROUND(I256*H256,2)</f>
        <v>0</v>
      </c>
      <c r="BL256" s="19" t="s">
        <v>176</v>
      </c>
      <c r="BM256" s="188" t="s">
        <v>2541</v>
      </c>
    </row>
    <row r="257" spans="1:47" s="2" customFormat="1" ht="11.25">
      <c r="A257" s="36"/>
      <c r="B257" s="37"/>
      <c r="C257" s="38"/>
      <c r="D257" s="190" t="s">
        <v>236</v>
      </c>
      <c r="E257" s="38"/>
      <c r="F257" s="191" t="s">
        <v>2542</v>
      </c>
      <c r="G257" s="38"/>
      <c r="H257" s="38"/>
      <c r="I257" s="192"/>
      <c r="J257" s="38"/>
      <c r="K257" s="38"/>
      <c r="L257" s="41"/>
      <c r="M257" s="193"/>
      <c r="N257" s="194"/>
      <c r="O257" s="66"/>
      <c r="P257" s="66"/>
      <c r="Q257" s="66"/>
      <c r="R257" s="66"/>
      <c r="S257" s="66"/>
      <c r="T257" s="67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9" t="s">
        <v>236</v>
      </c>
      <c r="AU257" s="19" t="s">
        <v>85</v>
      </c>
    </row>
    <row r="258" spans="2:51" s="13" customFormat="1" ht="11.25">
      <c r="B258" s="195"/>
      <c r="C258" s="196"/>
      <c r="D258" s="197" t="s">
        <v>238</v>
      </c>
      <c r="E258" s="198" t="s">
        <v>28</v>
      </c>
      <c r="F258" s="199" t="s">
        <v>2445</v>
      </c>
      <c r="G258" s="196"/>
      <c r="H258" s="198" t="s">
        <v>28</v>
      </c>
      <c r="I258" s="200"/>
      <c r="J258" s="196"/>
      <c r="K258" s="196"/>
      <c r="L258" s="201"/>
      <c r="M258" s="202"/>
      <c r="N258" s="203"/>
      <c r="O258" s="203"/>
      <c r="P258" s="203"/>
      <c r="Q258" s="203"/>
      <c r="R258" s="203"/>
      <c r="S258" s="203"/>
      <c r="T258" s="204"/>
      <c r="AT258" s="205" t="s">
        <v>238</v>
      </c>
      <c r="AU258" s="205" t="s">
        <v>85</v>
      </c>
      <c r="AV258" s="13" t="s">
        <v>82</v>
      </c>
      <c r="AW258" s="13" t="s">
        <v>35</v>
      </c>
      <c r="AX258" s="13" t="s">
        <v>74</v>
      </c>
      <c r="AY258" s="205" t="s">
        <v>228</v>
      </c>
    </row>
    <row r="259" spans="2:51" s="14" customFormat="1" ht="11.25">
      <c r="B259" s="206"/>
      <c r="C259" s="207"/>
      <c r="D259" s="197" t="s">
        <v>238</v>
      </c>
      <c r="E259" s="208" t="s">
        <v>28</v>
      </c>
      <c r="F259" s="209" t="s">
        <v>2543</v>
      </c>
      <c r="G259" s="207"/>
      <c r="H259" s="210">
        <v>5.292</v>
      </c>
      <c r="I259" s="211"/>
      <c r="J259" s="207"/>
      <c r="K259" s="207"/>
      <c r="L259" s="212"/>
      <c r="M259" s="213"/>
      <c r="N259" s="214"/>
      <c r="O259" s="214"/>
      <c r="P259" s="214"/>
      <c r="Q259" s="214"/>
      <c r="R259" s="214"/>
      <c r="S259" s="214"/>
      <c r="T259" s="215"/>
      <c r="AT259" s="216" t="s">
        <v>238</v>
      </c>
      <c r="AU259" s="216" t="s">
        <v>85</v>
      </c>
      <c r="AV259" s="14" t="s">
        <v>85</v>
      </c>
      <c r="AW259" s="14" t="s">
        <v>35</v>
      </c>
      <c r="AX259" s="14" t="s">
        <v>82</v>
      </c>
      <c r="AY259" s="216" t="s">
        <v>228</v>
      </c>
    </row>
    <row r="260" spans="1:65" s="2" customFormat="1" ht="44.25" customHeight="1">
      <c r="A260" s="36"/>
      <c r="B260" s="37"/>
      <c r="C260" s="177" t="s">
        <v>470</v>
      </c>
      <c r="D260" s="177" t="s">
        <v>230</v>
      </c>
      <c r="E260" s="178" t="s">
        <v>2544</v>
      </c>
      <c r="F260" s="179" t="s">
        <v>2545</v>
      </c>
      <c r="G260" s="180" t="s">
        <v>275</v>
      </c>
      <c r="H260" s="181">
        <v>14.828</v>
      </c>
      <c r="I260" s="182"/>
      <c r="J260" s="183">
        <f>ROUND(I260*H260,2)</f>
        <v>0</v>
      </c>
      <c r="K260" s="179" t="s">
        <v>234</v>
      </c>
      <c r="L260" s="41"/>
      <c r="M260" s="184" t="s">
        <v>28</v>
      </c>
      <c r="N260" s="185" t="s">
        <v>45</v>
      </c>
      <c r="O260" s="66"/>
      <c r="P260" s="186">
        <f>O260*H260</f>
        <v>0</v>
      </c>
      <c r="Q260" s="186">
        <v>0</v>
      </c>
      <c r="R260" s="186">
        <f>Q260*H260</f>
        <v>0</v>
      </c>
      <c r="S260" s="186">
        <v>0.261</v>
      </c>
      <c r="T260" s="187">
        <f>S260*H260</f>
        <v>3.870108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88" t="s">
        <v>176</v>
      </c>
      <c r="AT260" s="188" t="s">
        <v>230</v>
      </c>
      <c r="AU260" s="188" t="s">
        <v>85</v>
      </c>
      <c r="AY260" s="19" t="s">
        <v>228</v>
      </c>
      <c r="BE260" s="189">
        <f>IF(N260="základní",J260,0)</f>
        <v>0</v>
      </c>
      <c r="BF260" s="189">
        <f>IF(N260="snížená",J260,0)</f>
        <v>0</v>
      </c>
      <c r="BG260" s="189">
        <f>IF(N260="zákl. přenesená",J260,0)</f>
        <v>0</v>
      </c>
      <c r="BH260" s="189">
        <f>IF(N260="sníž. přenesená",J260,0)</f>
        <v>0</v>
      </c>
      <c r="BI260" s="189">
        <f>IF(N260="nulová",J260,0)</f>
        <v>0</v>
      </c>
      <c r="BJ260" s="19" t="s">
        <v>82</v>
      </c>
      <c r="BK260" s="189">
        <f>ROUND(I260*H260,2)</f>
        <v>0</v>
      </c>
      <c r="BL260" s="19" t="s">
        <v>176</v>
      </c>
      <c r="BM260" s="188" t="s">
        <v>2546</v>
      </c>
    </row>
    <row r="261" spans="1:47" s="2" customFormat="1" ht="11.25">
      <c r="A261" s="36"/>
      <c r="B261" s="37"/>
      <c r="C261" s="38"/>
      <c r="D261" s="190" t="s">
        <v>236</v>
      </c>
      <c r="E261" s="38"/>
      <c r="F261" s="191" t="s">
        <v>2547</v>
      </c>
      <c r="G261" s="38"/>
      <c r="H261" s="38"/>
      <c r="I261" s="192"/>
      <c r="J261" s="38"/>
      <c r="K261" s="38"/>
      <c r="L261" s="41"/>
      <c r="M261" s="193"/>
      <c r="N261" s="194"/>
      <c r="O261" s="66"/>
      <c r="P261" s="66"/>
      <c r="Q261" s="66"/>
      <c r="R261" s="66"/>
      <c r="S261" s="66"/>
      <c r="T261" s="67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9" t="s">
        <v>236</v>
      </c>
      <c r="AU261" s="19" t="s">
        <v>85</v>
      </c>
    </row>
    <row r="262" spans="2:51" s="13" customFormat="1" ht="11.25">
      <c r="B262" s="195"/>
      <c r="C262" s="196"/>
      <c r="D262" s="197" t="s">
        <v>238</v>
      </c>
      <c r="E262" s="198" t="s">
        <v>28</v>
      </c>
      <c r="F262" s="199" t="s">
        <v>2445</v>
      </c>
      <c r="G262" s="196"/>
      <c r="H262" s="198" t="s">
        <v>28</v>
      </c>
      <c r="I262" s="200"/>
      <c r="J262" s="196"/>
      <c r="K262" s="196"/>
      <c r="L262" s="201"/>
      <c r="M262" s="202"/>
      <c r="N262" s="203"/>
      <c r="O262" s="203"/>
      <c r="P262" s="203"/>
      <c r="Q262" s="203"/>
      <c r="R262" s="203"/>
      <c r="S262" s="203"/>
      <c r="T262" s="204"/>
      <c r="AT262" s="205" t="s">
        <v>238</v>
      </c>
      <c r="AU262" s="205" t="s">
        <v>85</v>
      </c>
      <c r="AV262" s="13" t="s">
        <v>82</v>
      </c>
      <c r="AW262" s="13" t="s">
        <v>35</v>
      </c>
      <c r="AX262" s="13" t="s">
        <v>74</v>
      </c>
      <c r="AY262" s="205" t="s">
        <v>228</v>
      </c>
    </row>
    <row r="263" spans="2:51" s="14" customFormat="1" ht="11.25">
      <c r="B263" s="206"/>
      <c r="C263" s="207"/>
      <c r="D263" s="197" t="s">
        <v>238</v>
      </c>
      <c r="E263" s="208" t="s">
        <v>28</v>
      </c>
      <c r="F263" s="209" t="s">
        <v>2548</v>
      </c>
      <c r="G263" s="207"/>
      <c r="H263" s="210">
        <v>14.828</v>
      </c>
      <c r="I263" s="211"/>
      <c r="J263" s="207"/>
      <c r="K263" s="207"/>
      <c r="L263" s="212"/>
      <c r="M263" s="213"/>
      <c r="N263" s="214"/>
      <c r="O263" s="214"/>
      <c r="P263" s="214"/>
      <c r="Q263" s="214"/>
      <c r="R263" s="214"/>
      <c r="S263" s="214"/>
      <c r="T263" s="215"/>
      <c r="AT263" s="216" t="s">
        <v>238</v>
      </c>
      <c r="AU263" s="216" t="s">
        <v>85</v>
      </c>
      <c r="AV263" s="14" t="s">
        <v>85</v>
      </c>
      <c r="AW263" s="14" t="s">
        <v>35</v>
      </c>
      <c r="AX263" s="14" t="s">
        <v>74</v>
      </c>
      <c r="AY263" s="216" t="s">
        <v>228</v>
      </c>
    </row>
    <row r="264" spans="2:51" s="15" customFormat="1" ht="11.25">
      <c r="B264" s="217"/>
      <c r="C264" s="218"/>
      <c r="D264" s="197" t="s">
        <v>238</v>
      </c>
      <c r="E264" s="219" t="s">
        <v>2418</v>
      </c>
      <c r="F264" s="220" t="s">
        <v>241</v>
      </c>
      <c r="G264" s="218"/>
      <c r="H264" s="221">
        <v>14.828</v>
      </c>
      <c r="I264" s="222"/>
      <c r="J264" s="218"/>
      <c r="K264" s="218"/>
      <c r="L264" s="223"/>
      <c r="M264" s="224"/>
      <c r="N264" s="225"/>
      <c r="O264" s="225"/>
      <c r="P264" s="225"/>
      <c r="Q264" s="225"/>
      <c r="R264" s="225"/>
      <c r="S264" s="225"/>
      <c r="T264" s="226"/>
      <c r="AT264" s="227" t="s">
        <v>238</v>
      </c>
      <c r="AU264" s="227" t="s">
        <v>85</v>
      </c>
      <c r="AV264" s="15" t="s">
        <v>176</v>
      </c>
      <c r="AW264" s="15" t="s">
        <v>35</v>
      </c>
      <c r="AX264" s="15" t="s">
        <v>82</v>
      </c>
      <c r="AY264" s="227" t="s">
        <v>228</v>
      </c>
    </row>
    <row r="265" spans="1:65" s="2" customFormat="1" ht="49.15" customHeight="1">
      <c r="A265" s="36"/>
      <c r="B265" s="37"/>
      <c r="C265" s="177" t="s">
        <v>475</v>
      </c>
      <c r="D265" s="177" t="s">
        <v>230</v>
      </c>
      <c r="E265" s="178" t="s">
        <v>2549</v>
      </c>
      <c r="F265" s="179" t="s">
        <v>2550</v>
      </c>
      <c r="G265" s="180" t="s">
        <v>233</v>
      </c>
      <c r="H265" s="181">
        <v>4.398</v>
      </c>
      <c r="I265" s="182"/>
      <c r="J265" s="183">
        <f>ROUND(I265*H265,2)</f>
        <v>0</v>
      </c>
      <c r="K265" s="179" t="s">
        <v>234</v>
      </c>
      <c r="L265" s="41"/>
      <c r="M265" s="184" t="s">
        <v>28</v>
      </c>
      <c r="N265" s="185" t="s">
        <v>45</v>
      </c>
      <c r="O265" s="66"/>
      <c r="P265" s="186">
        <f>O265*H265</f>
        <v>0</v>
      </c>
      <c r="Q265" s="186">
        <v>0</v>
      </c>
      <c r="R265" s="186">
        <f>Q265*H265</f>
        <v>0</v>
      </c>
      <c r="S265" s="186">
        <v>1.8</v>
      </c>
      <c r="T265" s="187">
        <f>S265*H265</f>
        <v>7.916399999999999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88" t="s">
        <v>176</v>
      </c>
      <c r="AT265" s="188" t="s">
        <v>230</v>
      </c>
      <c r="AU265" s="188" t="s">
        <v>85</v>
      </c>
      <c r="AY265" s="19" t="s">
        <v>228</v>
      </c>
      <c r="BE265" s="189">
        <f>IF(N265="základní",J265,0)</f>
        <v>0</v>
      </c>
      <c r="BF265" s="189">
        <f>IF(N265="snížená",J265,0)</f>
        <v>0</v>
      </c>
      <c r="BG265" s="189">
        <f>IF(N265="zákl. přenesená",J265,0)</f>
        <v>0</v>
      </c>
      <c r="BH265" s="189">
        <f>IF(N265="sníž. přenesená",J265,0)</f>
        <v>0</v>
      </c>
      <c r="BI265" s="189">
        <f>IF(N265="nulová",J265,0)</f>
        <v>0</v>
      </c>
      <c r="BJ265" s="19" t="s">
        <v>82</v>
      </c>
      <c r="BK265" s="189">
        <f>ROUND(I265*H265,2)</f>
        <v>0</v>
      </c>
      <c r="BL265" s="19" t="s">
        <v>176</v>
      </c>
      <c r="BM265" s="188" t="s">
        <v>2551</v>
      </c>
    </row>
    <row r="266" spans="1:47" s="2" customFormat="1" ht="11.25">
      <c r="A266" s="36"/>
      <c r="B266" s="37"/>
      <c r="C266" s="38"/>
      <c r="D266" s="190" t="s">
        <v>236</v>
      </c>
      <c r="E266" s="38"/>
      <c r="F266" s="191" t="s">
        <v>2552</v>
      </c>
      <c r="G266" s="38"/>
      <c r="H266" s="38"/>
      <c r="I266" s="192"/>
      <c r="J266" s="38"/>
      <c r="K266" s="38"/>
      <c r="L266" s="41"/>
      <c r="M266" s="193"/>
      <c r="N266" s="194"/>
      <c r="O266" s="66"/>
      <c r="P266" s="66"/>
      <c r="Q266" s="66"/>
      <c r="R266" s="66"/>
      <c r="S266" s="66"/>
      <c r="T266" s="67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T266" s="19" t="s">
        <v>236</v>
      </c>
      <c r="AU266" s="19" t="s">
        <v>85</v>
      </c>
    </row>
    <row r="267" spans="2:51" s="13" customFormat="1" ht="11.25">
      <c r="B267" s="195"/>
      <c r="C267" s="196"/>
      <c r="D267" s="197" t="s">
        <v>238</v>
      </c>
      <c r="E267" s="198" t="s">
        <v>28</v>
      </c>
      <c r="F267" s="199" t="s">
        <v>2445</v>
      </c>
      <c r="G267" s="196"/>
      <c r="H267" s="198" t="s">
        <v>28</v>
      </c>
      <c r="I267" s="200"/>
      <c r="J267" s="196"/>
      <c r="K267" s="196"/>
      <c r="L267" s="201"/>
      <c r="M267" s="202"/>
      <c r="N267" s="203"/>
      <c r="O267" s="203"/>
      <c r="P267" s="203"/>
      <c r="Q267" s="203"/>
      <c r="R267" s="203"/>
      <c r="S267" s="203"/>
      <c r="T267" s="204"/>
      <c r="AT267" s="205" t="s">
        <v>238</v>
      </c>
      <c r="AU267" s="205" t="s">
        <v>85</v>
      </c>
      <c r="AV267" s="13" t="s">
        <v>82</v>
      </c>
      <c r="AW267" s="13" t="s">
        <v>35</v>
      </c>
      <c r="AX267" s="13" t="s">
        <v>74</v>
      </c>
      <c r="AY267" s="205" t="s">
        <v>228</v>
      </c>
    </row>
    <row r="268" spans="2:51" s="14" customFormat="1" ht="11.25">
      <c r="B268" s="206"/>
      <c r="C268" s="207"/>
      <c r="D268" s="197" t="s">
        <v>238</v>
      </c>
      <c r="E268" s="208" t="s">
        <v>28</v>
      </c>
      <c r="F268" s="209" t="s">
        <v>2553</v>
      </c>
      <c r="G268" s="207"/>
      <c r="H268" s="210">
        <v>5.478</v>
      </c>
      <c r="I268" s="211"/>
      <c r="J268" s="207"/>
      <c r="K268" s="207"/>
      <c r="L268" s="212"/>
      <c r="M268" s="213"/>
      <c r="N268" s="214"/>
      <c r="O268" s="214"/>
      <c r="P268" s="214"/>
      <c r="Q268" s="214"/>
      <c r="R268" s="214"/>
      <c r="S268" s="214"/>
      <c r="T268" s="215"/>
      <c r="AT268" s="216" t="s">
        <v>238</v>
      </c>
      <c r="AU268" s="216" t="s">
        <v>85</v>
      </c>
      <c r="AV268" s="14" t="s">
        <v>85</v>
      </c>
      <c r="AW268" s="14" t="s">
        <v>35</v>
      </c>
      <c r="AX268" s="14" t="s">
        <v>74</v>
      </c>
      <c r="AY268" s="216" t="s">
        <v>228</v>
      </c>
    </row>
    <row r="269" spans="2:51" s="14" customFormat="1" ht="11.25">
      <c r="B269" s="206"/>
      <c r="C269" s="207"/>
      <c r="D269" s="197" t="s">
        <v>238</v>
      </c>
      <c r="E269" s="208" t="s">
        <v>28</v>
      </c>
      <c r="F269" s="209" t="s">
        <v>2554</v>
      </c>
      <c r="G269" s="207"/>
      <c r="H269" s="210">
        <v>-1.08</v>
      </c>
      <c r="I269" s="211"/>
      <c r="J269" s="207"/>
      <c r="K269" s="207"/>
      <c r="L269" s="212"/>
      <c r="M269" s="213"/>
      <c r="N269" s="214"/>
      <c r="O269" s="214"/>
      <c r="P269" s="214"/>
      <c r="Q269" s="214"/>
      <c r="R269" s="214"/>
      <c r="S269" s="214"/>
      <c r="T269" s="215"/>
      <c r="AT269" s="216" t="s">
        <v>238</v>
      </c>
      <c r="AU269" s="216" t="s">
        <v>85</v>
      </c>
      <c r="AV269" s="14" t="s">
        <v>85</v>
      </c>
      <c r="AW269" s="14" t="s">
        <v>35</v>
      </c>
      <c r="AX269" s="14" t="s">
        <v>74</v>
      </c>
      <c r="AY269" s="216" t="s">
        <v>228</v>
      </c>
    </row>
    <row r="270" spans="2:51" s="15" customFormat="1" ht="11.25">
      <c r="B270" s="217"/>
      <c r="C270" s="218"/>
      <c r="D270" s="197" t="s">
        <v>238</v>
      </c>
      <c r="E270" s="219" t="s">
        <v>28</v>
      </c>
      <c r="F270" s="220" t="s">
        <v>241</v>
      </c>
      <c r="G270" s="218"/>
      <c r="H270" s="221">
        <v>4.398</v>
      </c>
      <c r="I270" s="222"/>
      <c r="J270" s="218"/>
      <c r="K270" s="218"/>
      <c r="L270" s="223"/>
      <c r="M270" s="224"/>
      <c r="N270" s="225"/>
      <c r="O270" s="225"/>
      <c r="P270" s="225"/>
      <c r="Q270" s="225"/>
      <c r="R270" s="225"/>
      <c r="S270" s="225"/>
      <c r="T270" s="226"/>
      <c r="AT270" s="227" t="s">
        <v>238</v>
      </c>
      <c r="AU270" s="227" t="s">
        <v>85</v>
      </c>
      <c r="AV270" s="15" t="s">
        <v>176</v>
      </c>
      <c r="AW270" s="15" t="s">
        <v>35</v>
      </c>
      <c r="AX270" s="15" t="s">
        <v>82</v>
      </c>
      <c r="AY270" s="227" t="s">
        <v>228</v>
      </c>
    </row>
    <row r="271" spans="1:65" s="2" customFormat="1" ht="24.2" customHeight="1">
      <c r="A271" s="36"/>
      <c r="B271" s="37"/>
      <c r="C271" s="177" t="s">
        <v>480</v>
      </c>
      <c r="D271" s="177" t="s">
        <v>230</v>
      </c>
      <c r="E271" s="178" t="s">
        <v>2555</v>
      </c>
      <c r="F271" s="179" t="s">
        <v>2556</v>
      </c>
      <c r="G271" s="180" t="s">
        <v>233</v>
      </c>
      <c r="H271" s="181">
        <v>0.61</v>
      </c>
      <c r="I271" s="182"/>
      <c r="J271" s="183">
        <f>ROUND(I271*H271,2)</f>
        <v>0</v>
      </c>
      <c r="K271" s="179" t="s">
        <v>234</v>
      </c>
      <c r="L271" s="41"/>
      <c r="M271" s="184" t="s">
        <v>28</v>
      </c>
      <c r="N271" s="185" t="s">
        <v>45</v>
      </c>
      <c r="O271" s="66"/>
      <c r="P271" s="186">
        <f>O271*H271</f>
        <v>0</v>
      </c>
      <c r="Q271" s="186">
        <v>0</v>
      </c>
      <c r="R271" s="186">
        <f>Q271*H271</f>
        <v>0</v>
      </c>
      <c r="S271" s="186">
        <v>2.4</v>
      </c>
      <c r="T271" s="187">
        <f>S271*H271</f>
        <v>1.464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88" t="s">
        <v>176</v>
      </c>
      <c r="AT271" s="188" t="s">
        <v>230</v>
      </c>
      <c r="AU271" s="188" t="s">
        <v>85</v>
      </c>
      <c r="AY271" s="19" t="s">
        <v>228</v>
      </c>
      <c r="BE271" s="189">
        <f>IF(N271="základní",J271,0)</f>
        <v>0</v>
      </c>
      <c r="BF271" s="189">
        <f>IF(N271="snížená",J271,0)</f>
        <v>0</v>
      </c>
      <c r="BG271" s="189">
        <f>IF(N271="zákl. přenesená",J271,0)</f>
        <v>0</v>
      </c>
      <c r="BH271" s="189">
        <f>IF(N271="sníž. přenesená",J271,0)</f>
        <v>0</v>
      </c>
      <c r="BI271" s="189">
        <f>IF(N271="nulová",J271,0)</f>
        <v>0</v>
      </c>
      <c r="BJ271" s="19" t="s">
        <v>82</v>
      </c>
      <c r="BK271" s="189">
        <f>ROUND(I271*H271,2)</f>
        <v>0</v>
      </c>
      <c r="BL271" s="19" t="s">
        <v>176</v>
      </c>
      <c r="BM271" s="188" t="s">
        <v>2557</v>
      </c>
    </row>
    <row r="272" spans="1:47" s="2" customFormat="1" ht="11.25">
      <c r="A272" s="36"/>
      <c r="B272" s="37"/>
      <c r="C272" s="38"/>
      <c r="D272" s="190" t="s">
        <v>236</v>
      </c>
      <c r="E272" s="38"/>
      <c r="F272" s="191" t="s">
        <v>2558</v>
      </c>
      <c r="G272" s="38"/>
      <c r="H272" s="38"/>
      <c r="I272" s="192"/>
      <c r="J272" s="38"/>
      <c r="K272" s="38"/>
      <c r="L272" s="41"/>
      <c r="M272" s="193"/>
      <c r="N272" s="194"/>
      <c r="O272" s="66"/>
      <c r="P272" s="66"/>
      <c r="Q272" s="66"/>
      <c r="R272" s="66"/>
      <c r="S272" s="66"/>
      <c r="T272" s="67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T272" s="19" t="s">
        <v>236</v>
      </c>
      <c r="AU272" s="19" t="s">
        <v>85</v>
      </c>
    </row>
    <row r="273" spans="2:51" s="13" customFormat="1" ht="11.25">
      <c r="B273" s="195"/>
      <c r="C273" s="196"/>
      <c r="D273" s="197" t="s">
        <v>238</v>
      </c>
      <c r="E273" s="198" t="s">
        <v>28</v>
      </c>
      <c r="F273" s="199" t="s">
        <v>2445</v>
      </c>
      <c r="G273" s="196"/>
      <c r="H273" s="198" t="s">
        <v>28</v>
      </c>
      <c r="I273" s="200"/>
      <c r="J273" s="196"/>
      <c r="K273" s="196"/>
      <c r="L273" s="201"/>
      <c r="M273" s="202"/>
      <c r="N273" s="203"/>
      <c r="O273" s="203"/>
      <c r="P273" s="203"/>
      <c r="Q273" s="203"/>
      <c r="R273" s="203"/>
      <c r="S273" s="203"/>
      <c r="T273" s="204"/>
      <c r="AT273" s="205" t="s">
        <v>238</v>
      </c>
      <c r="AU273" s="205" t="s">
        <v>85</v>
      </c>
      <c r="AV273" s="13" t="s">
        <v>82</v>
      </c>
      <c r="AW273" s="13" t="s">
        <v>35</v>
      </c>
      <c r="AX273" s="13" t="s">
        <v>74</v>
      </c>
      <c r="AY273" s="205" t="s">
        <v>228</v>
      </c>
    </row>
    <row r="274" spans="2:51" s="14" customFormat="1" ht="11.25">
      <c r="B274" s="206"/>
      <c r="C274" s="207"/>
      <c r="D274" s="197" t="s">
        <v>238</v>
      </c>
      <c r="E274" s="208" t="s">
        <v>28</v>
      </c>
      <c r="F274" s="209" t="s">
        <v>2559</v>
      </c>
      <c r="G274" s="207"/>
      <c r="H274" s="210">
        <v>0.61</v>
      </c>
      <c r="I274" s="211"/>
      <c r="J274" s="207"/>
      <c r="K274" s="207"/>
      <c r="L274" s="212"/>
      <c r="M274" s="213"/>
      <c r="N274" s="214"/>
      <c r="O274" s="214"/>
      <c r="P274" s="214"/>
      <c r="Q274" s="214"/>
      <c r="R274" s="214"/>
      <c r="S274" s="214"/>
      <c r="T274" s="215"/>
      <c r="AT274" s="216" t="s">
        <v>238</v>
      </c>
      <c r="AU274" s="216" t="s">
        <v>85</v>
      </c>
      <c r="AV274" s="14" t="s">
        <v>85</v>
      </c>
      <c r="AW274" s="14" t="s">
        <v>35</v>
      </c>
      <c r="AX274" s="14" t="s">
        <v>82</v>
      </c>
      <c r="AY274" s="216" t="s">
        <v>228</v>
      </c>
    </row>
    <row r="275" spans="1:65" s="2" customFormat="1" ht="24.2" customHeight="1">
      <c r="A275" s="36"/>
      <c r="B275" s="37"/>
      <c r="C275" s="177" t="s">
        <v>485</v>
      </c>
      <c r="D275" s="177" t="s">
        <v>230</v>
      </c>
      <c r="E275" s="178" t="s">
        <v>2560</v>
      </c>
      <c r="F275" s="179" t="s">
        <v>2561</v>
      </c>
      <c r="G275" s="180" t="s">
        <v>275</v>
      </c>
      <c r="H275" s="181">
        <v>0.315</v>
      </c>
      <c r="I275" s="182"/>
      <c r="J275" s="183">
        <f>ROUND(I275*H275,2)</f>
        <v>0</v>
      </c>
      <c r="K275" s="179" t="s">
        <v>234</v>
      </c>
      <c r="L275" s="41"/>
      <c r="M275" s="184" t="s">
        <v>28</v>
      </c>
      <c r="N275" s="185" t="s">
        <v>45</v>
      </c>
      <c r="O275" s="66"/>
      <c r="P275" s="186">
        <f>O275*H275</f>
        <v>0</v>
      </c>
      <c r="Q275" s="186">
        <v>0</v>
      </c>
      <c r="R275" s="186">
        <f>Q275*H275</f>
        <v>0</v>
      </c>
      <c r="S275" s="186">
        <v>0.082</v>
      </c>
      <c r="T275" s="187">
        <f>S275*H275</f>
        <v>0.025830000000000002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88" t="s">
        <v>176</v>
      </c>
      <c r="AT275" s="188" t="s">
        <v>230</v>
      </c>
      <c r="AU275" s="188" t="s">
        <v>85</v>
      </c>
      <c r="AY275" s="19" t="s">
        <v>228</v>
      </c>
      <c r="BE275" s="189">
        <f>IF(N275="základní",J275,0)</f>
        <v>0</v>
      </c>
      <c r="BF275" s="189">
        <f>IF(N275="snížená",J275,0)</f>
        <v>0</v>
      </c>
      <c r="BG275" s="189">
        <f>IF(N275="zákl. přenesená",J275,0)</f>
        <v>0</v>
      </c>
      <c r="BH275" s="189">
        <f>IF(N275="sníž. přenesená",J275,0)</f>
        <v>0</v>
      </c>
      <c r="BI275" s="189">
        <f>IF(N275="nulová",J275,0)</f>
        <v>0</v>
      </c>
      <c r="BJ275" s="19" t="s">
        <v>82</v>
      </c>
      <c r="BK275" s="189">
        <f>ROUND(I275*H275,2)</f>
        <v>0</v>
      </c>
      <c r="BL275" s="19" t="s">
        <v>176</v>
      </c>
      <c r="BM275" s="188" t="s">
        <v>2562</v>
      </c>
    </row>
    <row r="276" spans="1:47" s="2" customFormat="1" ht="11.25">
      <c r="A276" s="36"/>
      <c r="B276" s="37"/>
      <c r="C276" s="38"/>
      <c r="D276" s="190" t="s">
        <v>236</v>
      </c>
      <c r="E276" s="38"/>
      <c r="F276" s="191" t="s">
        <v>2563</v>
      </c>
      <c r="G276" s="38"/>
      <c r="H276" s="38"/>
      <c r="I276" s="192"/>
      <c r="J276" s="38"/>
      <c r="K276" s="38"/>
      <c r="L276" s="41"/>
      <c r="M276" s="193"/>
      <c r="N276" s="194"/>
      <c r="O276" s="66"/>
      <c r="P276" s="66"/>
      <c r="Q276" s="66"/>
      <c r="R276" s="66"/>
      <c r="S276" s="66"/>
      <c r="T276" s="67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9" t="s">
        <v>236</v>
      </c>
      <c r="AU276" s="19" t="s">
        <v>85</v>
      </c>
    </row>
    <row r="277" spans="2:51" s="13" customFormat="1" ht="11.25">
      <c r="B277" s="195"/>
      <c r="C277" s="196"/>
      <c r="D277" s="197" t="s">
        <v>238</v>
      </c>
      <c r="E277" s="198" t="s">
        <v>28</v>
      </c>
      <c r="F277" s="199" t="s">
        <v>2445</v>
      </c>
      <c r="G277" s="196"/>
      <c r="H277" s="198" t="s">
        <v>28</v>
      </c>
      <c r="I277" s="200"/>
      <c r="J277" s="196"/>
      <c r="K277" s="196"/>
      <c r="L277" s="201"/>
      <c r="M277" s="202"/>
      <c r="N277" s="203"/>
      <c r="O277" s="203"/>
      <c r="P277" s="203"/>
      <c r="Q277" s="203"/>
      <c r="R277" s="203"/>
      <c r="S277" s="203"/>
      <c r="T277" s="204"/>
      <c r="AT277" s="205" t="s">
        <v>238</v>
      </c>
      <c r="AU277" s="205" t="s">
        <v>85</v>
      </c>
      <c r="AV277" s="13" t="s">
        <v>82</v>
      </c>
      <c r="AW277" s="13" t="s">
        <v>35</v>
      </c>
      <c r="AX277" s="13" t="s">
        <v>74</v>
      </c>
      <c r="AY277" s="205" t="s">
        <v>228</v>
      </c>
    </row>
    <row r="278" spans="2:51" s="14" customFormat="1" ht="11.25">
      <c r="B278" s="206"/>
      <c r="C278" s="207"/>
      <c r="D278" s="197" t="s">
        <v>238</v>
      </c>
      <c r="E278" s="208" t="s">
        <v>28</v>
      </c>
      <c r="F278" s="209" t="s">
        <v>2564</v>
      </c>
      <c r="G278" s="207"/>
      <c r="H278" s="210">
        <v>0.315</v>
      </c>
      <c r="I278" s="211"/>
      <c r="J278" s="207"/>
      <c r="K278" s="207"/>
      <c r="L278" s="212"/>
      <c r="M278" s="213"/>
      <c r="N278" s="214"/>
      <c r="O278" s="214"/>
      <c r="P278" s="214"/>
      <c r="Q278" s="214"/>
      <c r="R278" s="214"/>
      <c r="S278" s="214"/>
      <c r="T278" s="215"/>
      <c r="AT278" s="216" t="s">
        <v>238</v>
      </c>
      <c r="AU278" s="216" t="s">
        <v>85</v>
      </c>
      <c r="AV278" s="14" t="s">
        <v>85</v>
      </c>
      <c r="AW278" s="14" t="s">
        <v>35</v>
      </c>
      <c r="AX278" s="14" t="s">
        <v>82</v>
      </c>
      <c r="AY278" s="216" t="s">
        <v>228</v>
      </c>
    </row>
    <row r="279" spans="1:65" s="2" customFormat="1" ht="37.9" customHeight="1">
      <c r="A279" s="36"/>
      <c r="B279" s="37"/>
      <c r="C279" s="177" t="s">
        <v>491</v>
      </c>
      <c r="D279" s="177" t="s">
        <v>230</v>
      </c>
      <c r="E279" s="178" t="s">
        <v>2565</v>
      </c>
      <c r="F279" s="179" t="s">
        <v>2566</v>
      </c>
      <c r="G279" s="180" t="s">
        <v>233</v>
      </c>
      <c r="H279" s="181">
        <v>8.4</v>
      </c>
      <c r="I279" s="182"/>
      <c r="J279" s="183">
        <f>ROUND(I279*H279,2)</f>
        <v>0</v>
      </c>
      <c r="K279" s="179" t="s">
        <v>234</v>
      </c>
      <c r="L279" s="41"/>
      <c r="M279" s="184" t="s">
        <v>28</v>
      </c>
      <c r="N279" s="185" t="s">
        <v>45</v>
      </c>
      <c r="O279" s="66"/>
      <c r="P279" s="186">
        <f>O279*H279</f>
        <v>0</v>
      </c>
      <c r="Q279" s="186">
        <v>0</v>
      </c>
      <c r="R279" s="186">
        <f>Q279*H279</f>
        <v>0</v>
      </c>
      <c r="S279" s="186">
        <v>2.1</v>
      </c>
      <c r="T279" s="187">
        <f>S279*H279</f>
        <v>17.64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88" t="s">
        <v>176</v>
      </c>
      <c r="AT279" s="188" t="s">
        <v>230</v>
      </c>
      <c r="AU279" s="188" t="s">
        <v>85</v>
      </c>
      <c r="AY279" s="19" t="s">
        <v>228</v>
      </c>
      <c r="BE279" s="189">
        <f>IF(N279="základní",J279,0)</f>
        <v>0</v>
      </c>
      <c r="BF279" s="189">
        <f>IF(N279="snížená",J279,0)</f>
        <v>0</v>
      </c>
      <c r="BG279" s="189">
        <f>IF(N279="zákl. přenesená",J279,0)</f>
        <v>0</v>
      </c>
      <c r="BH279" s="189">
        <f>IF(N279="sníž. přenesená",J279,0)</f>
        <v>0</v>
      </c>
      <c r="BI279" s="189">
        <f>IF(N279="nulová",J279,0)</f>
        <v>0</v>
      </c>
      <c r="BJ279" s="19" t="s">
        <v>82</v>
      </c>
      <c r="BK279" s="189">
        <f>ROUND(I279*H279,2)</f>
        <v>0</v>
      </c>
      <c r="BL279" s="19" t="s">
        <v>176</v>
      </c>
      <c r="BM279" s="188" t="s">
        <v>2567</v>
      </c>
    </row>
    <row r="280" spans="1:47" s="2" customFormat="1" ht="11.25">
      <c r="A280" s="36"/>
      <c r="B280" s="37"/>
      <c r="C280" s="38"/>
      <c r="D280" s="190" t="s">
        <v>236</v>
      </c>
      <c r="E280" s="38"/>
      <c r="F280" s="191" t="s">
        <v>2568</v>
      </c>
      <c r="G280" s="38"/>
      <c r="H280" s="38"/>
      <c r="I280" s="192"/>
      <c r="J280" s="38"/>
      <c r="K280" s="38"/>
      <c r="L280" s="41"/>
      <c r="M280" s="193"/>
      <c r="N280" s="194"/>
      <c r="O280" s="66"/>
      <c r="P280" s="66"/>
      <c r="Q280" s="66"/>
      <c r="R280" s="66"/>
      <c r="S280" s="66"/>
      <c r="T280" s="67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T280" s="19" t="s">
        <v>236</v>
      </c>
      <c r="AU280" s="19" t="s">
        <v>85</v>
      </c>
    </row>
    <row r="281" spans="2:51" s="13" customFormat="1" ht="11.25">
      <c r="B281" s="195"/>
      <c r="C281" s="196"/>
      <c r="D281" s="197" t="s">
        <v>238</v>
      </c>
      <c r="E281" s="198" t="s">
        <v>28</v>
      </c>
      <c r="F281" s="199" t="s">
        <v>2445</v>
      </c>
      <c r="G281" s="196"/>
      <c r="H281" s="198" t="s">
        <v>28</v>
      </c>
      <c r="I281" s="200"/>
      <c r="J281" s="196"/>
      <c r="K281" s="196"/>
      <c r="L281" s="201"/>
      <c r="M281" s="202"/>
      <c r="N281" s="203"/>
      <c r="O281" s="203"/>
      <c r="P281" s="203"/>
      <c r="Q281" s="203"/>
      <c r="R281" s="203"/>
      <c r="S281" s="203"/>
      <c r="T281" s="204"/>
      <c r="AT281" s="205" t="s">
        <v>238</v>
      </c>
      <c r="AU281" s="205" t="s">
        <v>85</v>
      </c>
      <c r="AV281" s="13" t="s">
        <v>82</v>
      </c>
      <c r="AW281" s="13" t="s">
        <v>35</v>
      </c>
      <c r="AX281" s="13" t="s">
        <v>74</v>
      </c>
      <c r="AY281" s="205" t="s">
        <v>228</v>
      </c>
    </row>
    <row r="282" spans="2:51" s="14" customFormat="1" ht="11.25">
      <c r="B282" s="206"/>
      <c r="C282" s="207"/>
      <c r="D282" s="197" t="s">
        <v>238</v>
      </c>
      <c r="E282" s="208" t="s">
        <v>28</v>
      </c>
      <c r="F282" s="209" t="s">
        <v>2569</v>
      </c>
      <c r="G282" s="207"/>
      <c r="H282" s="210">
        <v>8.4</v>
      </c>
      <c r="I282" s="211"/>
      <c r="J282" s="207"/>
      <c r="K282" s="207"/>
      <c r="L282" s="212"/>
      <c r="M282" s="213"/>
      <c r="N282" s="214"/>
      <c r="O282" s="214"/>
      <c r="P282" s="214"/>
      <c r="Q282" s="214"/>
      <c r="R282" s="214"/>
      <c r="S282" s="214"/>
      <c r="T282" s="215"/>
      <c r="AT282" s="216" t="s">
        <v>238</v>
      </c>
      <c r="AU282" s="216" t="s">
        <v>85</v>
      </c>
      <c r="AV282" s="14" t="s">
        <v>85</v>
      </c>
      <c r="AW282" s="14" t="s">
        <v>35</v>
      </c>
      <c r="AX282" s="14" t="s">
        <v>82</v>
      </c>
      <c r="AY282" s="216" t="s">
        <v>228</v>
      </c>
    </row>
    <row r="283" spans="1:65" s="2" customFormat="1" ht="24.2" customHeight="1">
      <c r="A283" s="36"/>
      <c r="B283" s="37"/>
      <c r="C283" s="177" t="s">
        <v>496</v>
      </c>
      <c r="D283" s="177" t="s">
        <v>230</v>
      </c>
      <c r="E283" s="178" t="s">
        <v>2570</v>
      </c>
      <c r="F283" s="179" t="s">
        <v>2571</v>
      </c>
      <c r="G283" s="180" t="s">
        <v>323</v>
      </c>
      <c r="H283" s="181">
        <v>10.75</v>
      </c>
      <c r="I283" s="182"/>
      <c r="J283" s="183">
        <f>ROUND(I283*H283,2)</f>
        <v>0</v>
      </c>
      <c r="K283" s="179" t="s">
        <v>234</v>
      </c>
      <c r="L283" s="41"/>
      <c r="M283" s="184" t="s">
        <v>28</v>
      </c>
      <c r="N283" s="185" t="s">
        <v>45</v>
      </c>
      <c r="O283" s="66"/>
      <c r="P283" s="186">
        <f>O283*H283</f>
        <v>0</v>
      </c>
      <c r="Q283" s="186">
        <v>0</v>
      </c>
      <c r="R283" s="186">
        <f>Q283*H283</f>
        <v>0</v>
      </c>
      <c r="S283" s="186">
        <v>0.07</v>
      </c>
      <c r="T283" s="187">
        <f>S283*H283</f>
        <v>0.7525000000000001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88" t="s">
        <v>176</v>
      </c>
      <c r="AT283" s="188" t="s">
        <v>230</v>
      </c>
      <c r="AU283" s="188" t="s">
        <v>85</v>
      </c>
      <c r="AY283" s="19" t="s">
        <v>228</v>
      </c>
      <c r="BE283" s="189">
        <f>IF(N283="základní",J283,0)</f>
        <v>0</v>
      </c>
      <c r="BF283" s="189">
        <f>IF(N283="snížená",J283,0)</f>
        <v>0</v>
      </c>
      <c r="BG283" s="189">
        <f>IF(N283="zákl. přenesená",J283,0)</f>
        <v>0</v>
      </c>
      <c r="BH283" s="189">
        <f>IF(N283="sníž. přenesená",J283,0)</f>
        <v>0</v>
      </c>
      <c r="BI283" s="189">
        <f>IF(N283="nulová",J283,0)</f>
        <v>0</v>
      </c>
      <c r="BJ283" s="19" t="s">
        <v>82</v>
      </c>
      <c r="BK283" s="189">
        <f>ROUND(I283*H283,2)</f>
        <v>0</v>
      </c>
      <c r="BL283" s="19" t="s">
        <v>176</v>
      </c>
      <c r="BM283" s="188" t="s">
        <v>2572</v>
      </c>
    </row>
    <row r="284" spans="1:47" s="2" customFormat="1" ht="11.25">
      <c r="A284" s="36"/>
      <c r="B284" s="37"/>
      <c r="C284" s="38"/>
      <c r="D284" s="190" t="s">
        <v>236</v>
      </c>
      <c r="E284" s="38"/>
      <c r="F284" s="191" t="s">
        <v>2573</v>
      </c>
      <c r="G284" s="38"/>
      <c r="H284" s="38"/>
      <c r="I284" s="192"/>
      <c r="J284" s="38"/>
      <c r="K284" s="38"/>
      <c r="L284" s="41"/>
      <c r="M284" s="193"/>
      <c r="N284" s="194"/>
      <c r="O284" s="66"/>
      <c r="P284" s="66"/>
      <c r="Q284" s="66"/>
      <c r="R284" s="66"/>
      <c r="S284" s="66"/>
      <c r="T284" s="67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T284" s="19" t="s">
        <v>236</v>
      </c>
      <c r="AU284" s="19" t="s">
        <v>85</v>
      </c>
    </row>
    <row r="285" spans="2:51" s="13" customFormat="1" ht="11.25">
      <c r="B285" s="195"/>
      <c r="C285" s="196"/>
      <c r="D285" s="197" t="s">
        <v>238</v>
      </c>
      <c r="E285" s="198" t="s">
        <v>28</v>
      </c>
      <c r="F285" s="199" t="s">
        <v>2445</v>
      </c>
      <c r="G285" s="196"/>
      <c r="H285" s="198" t="s">
        <v>28</v>
      </c>
      <c r="I285" s="200"/>
      <c r="J285" s="196"/>
      <c r="K285" s="196"/>
      <c r="L285" s="201"/>
      <c r="M285" s="202"/>
      <c r="N285" s="203"/>
      <c r="O285" s="203"/>
      <c r="P285" s="203"/>
      <c r="Q285" s="203"/>
      <c r="R285" s="203"/>
      <c r="S285" s="203"/>
      <c r="T285" s="204"/>
      <c r="AT285" s="205" t="s">
        <v>238</v>
      </c>
      <c r="AU285" s="205" t="s">
        <v>85</v>
      </c>
      <c r="AV285" s="13" t="s">
        <v>82</v>
      </c>
      <c r="AW285" s="13" t="s">
        <v>35</v>
      </c>
      <c r="AX285" s="13" t="s">
        <v>74</v>
      </c>
      <c r="AY285" s="205" t="s">
        <v>228</v>
      </c>
    </row>
    <row r="286" spans="2:51" s="14" customFormat="1" ht="11.25">
      <c r="B286" s="206"/>
      <c r="C286" s="207"/>
      <c r="D286" s="197" t="s">
        <v>238</v>
      </c>
      <c r="E286" s="208" t="s">
        <v>28</v>
      </c>
      <c r="F286" s="209" t="s">
        <v>2574</v>
      </c>
      <c r="G286" s="207"/>
      <c r="H286" s="210">
        <v>10.75</v>
      </c>
      <c r="I286" s="211"/>
      <c r="J286" s="207"/>
      <c r="K286" s="207"/>
      <c r="L286" s="212"/>
      <c r="M286" s="213"/>
      <c r="N286" s="214"/>
      <c r="O286" s="214"/>
      <c r="P286" s="214"/>
      <c r="Q286" s="214"/>
      <c r="R286" s="214"/>
      <c r="S286" s="214"/>
      <c r="T286" s="215"/>
      <c r="AT286" s="216" t="s">
        <v>238</v>
      </c>
      <c r="AU286" s="216" t="s">
        <v>85</v>
      </c>
      <c r="AV286" s="14" t="s">
        <v>85</v>
      </c>
      <c r="AW286" s="14" t="s">
        <v>35</v>
      </c>
      <c r="AX286" s="14" t="s">
        <v>82</v>
      </c>
      <c r="AY286" s="216" t="s">
        <v>228</v>
      </c>
    </row>
    <row r="287" spans="1:65" s="2" customFormat="1" ht="24.2" customHeight="1">
      <c r="A287" s="36"/>
      <c r="B287" s="37"/>
      <c r="C287" s="177" t="s">
        <v>502</v>
      </c>
      <c r="D287" s="177" t="s">
        <v>230</v>
      </c>
      <c r="E287" s="178" t="s">
        <v>572</v>
      </c>
      <c r="F287" s="179" t="s">
        <v>573</v>
      </c>
      <c r="G287" s="180" t="s">
        <v>233</v>
      </c>
      <c r="H287" s="181">
        <v>0.914</v>
      </c>
      <c r="I287" s="182"/>
      <c r="J287" s="183">
        <f>ROUND(I287*H287,2)</f>
        <v>0</v>
      </c>
      <c r="K287" s="179" t="s">
        <v>234</v>
      </c>
      <c r="L287" s="41"/>
      <c r="M287" s="184" t="s">
        <v>28</v>
      </c>
      <c r="N287" s="185" t="s">
        <v>45</v>
      </c>
      <c r="O287" s="66"/>
      <c r="P287" s="186">
        <f>O287*H287</f>
        <v>0</v>
      </c>
      <c r="Q287" s="186">
        <v>0</v>
      </c>
      <c r="R287" s="186">
        <f>Q287*H287</f>
        <v>0</v>
      </c>
      <c r="S287" s="186">
        <v>2.2</v>
      </c>
      <c r="T287" s="187">
        <f>S287*H287</f>
        <v>2.0108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188" t="s">
        <v>176</v>
      </c>
      <c r="AT287" s="188" t="s">
        <v>230</v>
      </c>
      <c r="AU287" s="188" t="s">
        <v>85</v>
      </c>
      <c r="AY287" s="19" t="s">
        <v>228</v>
      </c>
      <c r="BE287" s="189">
        <f>IF(N287="základní",J287,0)</f>
        <v>0</v>
      </c>
      <c r="BF287" s="189">
        <f>IF(N287="snížená",J287,0)</f>
        <v>0</v>
      </c>
      <c r="BG287" s="189">
        <f>IF(N287="zákl. přenesená",J287,0)</f>
        <v>0</v>
      </c>
      <c r="BH287" s="189">
        <f>IF(N287="sníž. přenesená",J287,0)</f>
        <v>0</v>
      </c>
      <c r="BI287" s="189">
        <f>IF(N287="nulová",J287,0)</f>
        <v>0</v>
      </c>
      <c r="BJ287" s="19" t="s">
        <v>82</v>
      </c>
      <c r="BK287" s="189">
        <f>ROUND(I287*H287,2)</f>
        <v>0</v>
      </c>
      <c r="BL287" s="19" t="s">
        <v>176</v>
      </c>
      <c r="BM287" s="188" t="s">
        <v>2575</v>
      </c>
    </row>
    <row r="288" spans="1:47" s="2" customFormat="1" ht="11.25">
      <c r="A288" s="36"/>
      <c r="B288" s="37"/>
      <c r="C288" s="38"/>
      <c r="D288" s="190" t="s">
        <v>236</v>
      </c>
      <c r="E288" s="38"/>
      <c r="F288" s="191" t="s">
        <v>575</v>
      </c>
      <c r="G288" s="38"/>
      <c r="H288" s="38"/>
      <c r="I288" s="192"/>
      <c r="J288" s="38"/>
      <c r="K288" s="38"/>
      <c r="L288" s="41"/>
      <c r="M288" s="193"/>
      <c r="N288" s="194"/>
      <c r="O288" s="66"/>
      <c r="P288" s="66"/>
      <c r="Q288" s="66"/>
      <c r="R288" s="66"/>
      <c r="S288" s="66"/>
      <c r="T288" s="67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T288" s="19" t="s">
        <v>236</v>
      </c>
      <c r="AU288" s="19" t="s">
        <v>85</v>
      </c>
    </row>
    <row r="289" spans="2:51" s="13" customFormat="1" ht="11.25">
      <c r="B289" s="195"/>
      <c r="C289" s="196"/>
      <c r="D289" s="197" t="s">
        <v>238</v>
      </c>
      <c r="E289" s="198" t="s">
        <v>28</v>
      </c>
      <c r="F289" s="199" t="s">
        <v>2445</v>
      </c>
      <c r="G289" s="196"/>
      <c r="H289" s="198" t="s">
        <v>28</v>
      </c>
      <c r="I289" s="200"/>
      <c r="J289" s="196"/>
      <c r="K289" s="196"/>
      <c r="L289" s="201"/>
      <c r="M289" s="202"/>
      <c r="N289" s="203"/>
      <c r="O289" s="203"/>
      <c r="P289" s="203"/>
      <c r="Q289" s="203"/>
      <c r="R289" s="203"/>
      <c r="S289" s="203"/>
      <c r="T289" s="204"/>
      <c r="AT289" s="205" t="s">
        <v>238</v>
      </c>
      <c r="AU289" s="205" t="s">
        <v>85</v>
      </c>
      <c r="AV289" s="13" t="s">
        <v>82</v>
      </c>
      <c r="AW289" s="13" t="s">
        <v>35</v>
      </c>
      <c r="AX289" s="13" t="s">
        <v>74</v>
      </c>
      <c r="AY289" s="205" t="s">
        <v>228</v>
      </c>
    </row>
    <row r="290" spans="2:51" s="14" customFormat="1" ht="11.25">
      <c r="B290" s="206"/>
      <c r="C290" s="207"/>
      <c r="D290" s="197" t="s">
        <v>238</v>
      </c>
      <c r="E290" s="208" t="s">
        <v>28</v>
      </c>
      <c r="F290" s="209" t="s">
        <v>2576</v>
      </c>
      <c r="G290" s="207"/>
      <c r="H290" s="210">
        <v>0.914</v>
      </c>
      <c r="I290" s="211"/>
      <c r="J290" s="207"/>
      <c r="K290" s="207"/>
      <c r="L290" s="212"/>
      <c r="M290" s="213"/>
      <c r="N290" s="214"/>
      <c r="O290" s="214"/>
      <c r="P290" s="214"/>
      <c r="Q290" s="214"/>
      <c r="R290" s="214"/>
      <c r="S290" s="214"/>
      <c r="T290" s="215"/>
      <c r="AT290" s="216" t="s">
        <v>238</v>
      </c>
      <c r="AU290" s="216" t="s">
        <v>85</v>
      </c>
      <c r="AV290" s="14" t="s">
        <v>85</v>
      </c>
      <c r="AW290" s="14" t="s">
        <v>35</v>
      </c>
      <c r="AX290" s="14" t="s">
        <v>74</v>
      </c>
      <c r="AY290" s="216" t="s">
        <v>228</v>
      </c>
    </row>
    <row r="291" spans="2:51" s="15" customFormat="1" ht="11.25">
      <c r="B291" s="217"/>
      <c r="C291" s="218"/>
      <c r="D291" s="197" t="s">
        <v>238</v>
      </c>
      <c r="E291" s="219" t="s">
        <v>2421</v>
      </c>
      <c r="F291" s="220" t="s">
        <v>241</v>
      </c>
      <c r="G291" s="218"/>
      <c r="H291" s="221">
        <v>0.914</v>
      </c>
      <c r="I291" s="222"/>
      <c r="J291" s="218"/>
      <c r="K291" s="218"/>
      <c r="L291" s="223"/>
      <c r="M291" s="224"/>
      <c r="N291" s="225"/>
      <c r="O291" s="225"/>
      <c r="P291" s="225"/>
      <c r="Q291" s="225"/>
      <c r="R291" s="225"/>
      <c r="S291" s="225"/>
      <c r="T291" s="226"/>
      <c r="AT291" s="227" t="s">
        <v>238</v>
      </c>
      <c r="AU291" s="227" t="s">
        <v>85</v>
      </c>
      <c r="AV291" s="15" t="s">
        <v>176</v>
      </c>
      <c r="AW291" s="15" t="s">
        <v>35</v>
      </c>
      <c r="AX291" s="15" t="s">
        <v>82</v>
      </c>
      <c r="AY291" s="227" t="s">
        <v>228</v>
      </c>
    </row>
    <row r="292" spans="1:65" s="2" customFormat="1" ht="24.2" customHeight="1">
      <c r="A292" s="36"/>
      <c r="B292" s="37"/>
      <c r="C292" s="177" t="s">
        <v>507</v>
      </c>
      <c r="D292" s="177" t="s">
        <v>230</v>
      </c>
      <c r="E292" s="178" t="s">
        <v>579</v>
      </c>
      <c r="F292" s="179" t="s">
        <v>580</v>
      </c>
      <c r="G292" s="180" t="s">
        <v>233</v>
      </c>
      <c r="H292" s="181">
        <v>3.361</v>
      </c>
      <c r="I292" s="182"/>
      <c r="J292" s="183">
        <f>ROUND(I292*H292,2)</f>
        <v>0</v>
      </c>
      <c r="K292" s="179" t="s">
        <v>234</v>
      </c>
      <c r="L292" s="41"/>
      <c r="M292" s="184" t="s">
        <v>28</v>
      </c>
      <c r="N292" s="185" t="s">
        <v>45</v>
      </c>
      <c r="O292" s="66"/>
      <c r="P292" s="186">
        <f>O292*H292</f>
        <v>0</v>
      </c>
      <c r="Q292" s="186">
        <v>0</v>
      </c>
      <c r="R292" s="186">
        <f>Q292*H292</f>
        <v>0</v>
      </c>
      <c r="S292" s="186">
        <v>2.2</v>
      </c>
      <c r="T292" s="187">
        <f>S292*H292</f>
        <v>7.394200000000001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88" t="s">
        <v>176</v>
      </c>
      <c r="AT292" s="188" t="s">
        <v>230</v>
      </c>
      <c r="AU292" s="188" t="s">
        <v>85</v>
      </c>
      <c r="AY292" s="19" t="s">
        <v>228</v>
      </c>
      <c r="BE292" s="189">
        <f>IF(N292="základní",J292,0)</f>
        <v>0</v>
      </c>
      <c r="BF292" s="189">
        <f>IF(N292="snížená",J292,0)</f>
        <v>0</v>
      </c>
      <c r="BG292" s="189">
        <f>IF(N292="zákl. přenesená",J292,0)</f>
        <v>0</v>
      </c>
      <c r="BH292" s="189">
        <f>IF(N292="sníž. přenesená",J292,0)</f>
        <v>0</v>
      </c>
      <c r="BI292" s="189">
        <f>IF(N292="nulová",J292,0)</f>
        <v>0</v>
      </c>
      <c r="BJ292" s="19" t="s">
        <v>82</v>
      </c>
      <c r="BK292" s="189">
        <f>ROUND(I292*H292,2)</f>
        <v>0</v>
      </c>
      <c r="BL292" s="19" t="s">
        <v>176</v>
      </c>
      <c r="BM292" s="188" t="s">
        <v>2577</v>
      </c>
    </row>
    <row r="293" spans="1:47" s="2" customFormat="1" ht="11.25">
      <c r="A293" s="36"/>
      <c r="B293" s="37"/>
      <c r="C293" s="38"/>
      <c r="D293" s="190" t="s">
        <v>236</v>
      </c>
      <c r="E293" s="38"/>
      <c r="F293" s="191" t="s">
        <v>582</v>
      </c>
      <c r="G293" s="38"/>
      <c r="H293" s="38"/>
      <c r="I293" s="192"/>
      <c r="J293" s="38"/>
      <c r="K293" s="38"/>
      <c r="L293" s="41"/>
      <c r="M293" s="193"/>
      <c r="N293" s="194"/>
      <c r="O293" s="66"/>
      <c r="P293" s="66"/>
      <c r="Q293" s="66"/>
      <c r="R293" s="66"/>
      <c r="S293" s="66"/>
      <c r="T293" s="67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T293" s="19" t="s">
        <v>236</v>
      </c>
      <c r="AU293" s="19" t="s">
        <v>85</v>
      </c>
    </row>
    <row r="294" spans="2:51" s="13" customFormat="1" ht="11.25">
      <c r="B294" s="195"/>
      <c r="C294" s="196"/>
      <c r="D294" s="197" t="s">
        <v>238</v>
      </c>
      <c r="E294" s="198" t="s">
        <v>28</v>
      </c>
      <c r="F294" s="199" t="s">
        <v>2445</v>
      </c>
      <c r="G294" s="196"/>
      <c r="H294" s="198" t="s">
        <v>28</v>
      </c>
      <c r="I294" s="200"/>
      <c r="J294" s="196"/>
      <c r="K294" s="196"/>
      <c r="L294" s="201"/>
      <c r="M294" s="202"/>
      <c r="N294" s="203"/>
      <c r="O294" s="203"/>
      <c r="P294" s="203"/>
      <c r="Q294" s="203"/>
      <c r="R294" s="203"/>
      <c r="S294" s="203"/>
      <c r="T294" s="204"/>
      <c r="AT294" s="205" t="s">
        <v>238</v>
      </c>
      <c r="AU294" s="205" t="s">
        <v>85</v>
      </c>
      <c r="AV294" s="13" t="s">
        <v>82</v>
      </c>
      <c r="AW294" s="13" t="s">
        <v>35</v>
      </c>
      <c r="AX294" s="13" t="s">
        <v>74</v>
      </c>
      <c r="AY294" s="205" t="s">
        <v>228</v>
      </c>
    </row>
    <row r="295" spans="2:51" s="14" customFormat="1" ht="11.25">
      <c r="B295" s="206"/>
      <c r="C295" s="207"/>
      <c r="D295" s="197" t="s">
        <v>238</v>
      </c>
      <c r="E295" s="208" t="s">
        <v>2578</v>
      </c>
      <c r="F295" s="209" t="s">
        <v>2579</v>
      </c>
      <c r="G295" s="207"/>
      <c r="H295" s="210">
        <v>1.597</v>
      </c>
      <c r="I295" s="211"/>
      <c r="J295" s="207"/>
      <c r="K295" s="207"/>
      <c r="L295" s="212"/>
      <c r="M295" s="213"/>
      <c r="N295" s="214"/>
      <c r="O295" s="214"/>
      <c r="P295" s="214"/>
      <c r="Q295" s="214"/>
      <c r="R295" s="214"/>
      <c r="S295" s="214"/>
      <c r="T295" s="215"/>
      <c r="AT295" s="216" t="s">
        <v>238</v>
      </c>
      <c r="AU295" s="216" t="s">
        <v>85</v>
      </c>
      <c r="AV295" s="14" t="s">
        <v>85</v>
      </c>
      <c r="AW295" s="14" t="s">
        <v>35</v>
      </c>
      <c r="AX295" s="14" t="s">
        <v>74</v>
      </c>
      <c r="AY295" s="216" t="s">
        <v>228</v>
      </c>
    </row>
    <row r="296" spans="2:51" s="14" customFormat="1" ht="11.25">
      <c r="B296" s="206"/>
      <c r="C296" s="207"/>
      <c r="D296" s="197" t="s">
        <v>238</v>
      </c>
      <c r="E296" s="208" t="s">
        <v>28</v>
      </c>
      <c r="F296" s="209" t="s">
        <v>2580</v>
      </c>
      <c r="G296" s="207"/>
      <c r="H296" s="210">
        <v>1.764</v>
      </c>
      <c r="I296" s="211"/>
      <c r="J296" s="207"/>
      <c r="K296" s="207"/>
      <c r="L296" s="212"/>
      <c r="M296" s="213"/>
      <c r="N296" s="214"/>
      <c r="O296" s="214"/>
      <c r="P296" s="214"/>
      <c r="Q296" s="214"/>
      <c r="R296" s="214"/>
      <c r="S296" s="214"/>
      <c r="T296" s="215"/>
      <c r="AT296" s="216" t="s">
        <v>238</v>
      </c>
      <c r="AU296" s="216" t="s">
        <v>85</v>
      </c>
      <c r="AV296" s="14" t="s">
        <v>85</v>
      </c>
      <c r="AW296" s="14" t="s">
        <v>35</v>
      </c>
      <c r="AX296" s="14" t="s">
        <v>74</v>
      </c>
      <c r="AY296" s="216" t="s">
        <v>228</v>
      </c>
    </row>
    <row r="297" spans="2:51" s="15" customFormat="1" ht="11.25">
      <c r="B297" s="217"/>
      <c r="C297" s="218"/>
      <c r="D297" s="197" t="s">
        <v>238</v>
      </c>
      <c r="E297" s="219" t="s">
        <v>2423</v>
      </c>
      <c r="F297" s="220" t="s">
        <v>241</v>
      </c>
      <c r="G297" s="218"/>
      <c r="H297" s="221">
        <v>3.361</v>
      </c>
      <c r="I297" s="222"/>
      <c r="J297" s="218"/>
      <c r="K297" s="218"/>
      <c r="L297" s="223"/>
      <c r="M297" s="224"/>
      <c r="N297" s="225"/>
      <c r="O297" s="225"/>
      <c r="P297" s="225"/>
      <c r="Q297" s="225"/>
      <c r="R297" s="225"/>
      <c r="S297" s="225"/>
      <c r="T297" s="226"/>
      <c r="AT297" s="227" t="s">
        <v>238</v>
      </c>
      <c r="AU297" s="227" t="s">
        <v>85</v>
      </c>
      <c r="AV297" s="15" t="s">
        <v>176</v>
      </c>
      <c r="AW297" s="15" t="s">
        <v>35</v>
      </c>
      <c r="AX297" s="15" t="s">
        <v>82</v>
      </c>
      <c r="AY297" s="227" t="s">
        <v>228</v>
      </c>
    </row>
    <row r="298" spans="1:65" s="2" customFormat="1" ht="33" customHeight="1">
      <c r="A298" s="36"/>
      <c r="B298" s="37"/>
      <c r="C298" s="177" t="s">
        <v>514</v>
      </c>
      <c r="D298" s="177" t="s">
        <v>230</v>
      </c>
      <c r="E298" s="178" t="s">
        <v>586</v>
      </c>
      <c r="F298" s="179" t="s">
        <v>587</v>
      </c>
      <c r="G298" s="180" t="s">
        <v>233</v>
      </c>
      <c r="H298" s="181">
        <v>0.914</v>
      </c>
      <c r="I298" s="182"/>
      <c r="J298" s="183">
        <f>ROUND(I298*H298,2)</f>
        <v>0</v>
      </c>
      <c r="K298" s="179" t="s">
        <v>234</v>
      </c>
      <c r="L298" s="41"/>
      <c r="M298" s="184" t="s">
        <v>28</v>
      </c>
      <c r="N298" s="185" t="s">
        <v>45</v>
      </c>
      <c r="O298" s="66"/>
      <c r="P298" s="186">
        <f>O298*H298</f>
        <v>0</v>
      </c>
      <c r="Q298" s="186">
        <v>0</v>
      </c>
      <c r="R298" s="186">
        <f>Q298*H298</f>
        <v>0</v>
      </c>
      <c r="S298" s="186">
        <v>0.044</v>
      </c>
      <c r="T298" s="187">
        <f>S298*H298</f>
        <v>0.040216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88" t="s">
        <v>176</v>
      </c>
      <c r="AT298" s="188" t="s">
        <v>230</v>
      </c>
      <c r="AU298" s="188" t="s">
        <v>85</v>
      </c>
      <c r="AY298" s="19" t="s">
        <v>228</v>
      </c>
      <c r="BE298" s="189">
        <f>IF(N298="základní",J298,0)</f>
        <v>0</v>
      </c>
      <c r="BF298" s="189">
        <f>IF(N298="snížená",J298,0)</f>
        <v>0</v>
      </c>
      <c r="BG298" s="189">
        <f>IF(N298="zákl. přenesená",J298,0)</f>
        <v>0</v>
      </c>
      <c r="BH298" s="189">
        <f>IF(N298="sníž. přenesená",J298,0)</f>
        <v>0</v>
      </c>
      <c r="BI298" s="189">
        <f>IF(N298="nulová",J298,0)</f>
        <v>0</v>
      </c>
      <c r="BJ298" s="19" t="s">
        <v>82</v>
      </c>
      <c r="BK298" s="189">
        <f>ROUND(I298*H298,2)</f>
        <v>0</v>
      </c>
      <c r="BL298" s="19" t="s">
        <v>176</v>
      </c>
      <c r="BM298" s="188" t="s">
        <v>2581</v>
      </c>
    </row>
    <row r="299" spans="1:47" s="2" customFormat="1" ht="11.25">
      <c r="A299" s="36"/>
      <c r="B299" s="37"/>
      <c r="C299" s="38"/>
      <c r="D299" s="190" t="s">
        <v>236</v>
      </c>
      <c r="E299" s="38"/>
      <c r="F299" s="191" t="s">
        <v>589</v>
      </c>
      <c r="G299" s="38"/>
      <c r="H299" s="38"/>
      <c r="I299" s="192"/>
      <c r="J299" s="38"/>
      <c r="K299" s="38"/>
      <c r="L299" s="41"/>
      <c r="M299" s="193"/>
      <c r="N299" s="194"/>
      <c r="O299" s="66"/>
      <c r="P299" s="66"/>
      <c r="Q299" s="66"/>
      <c r="R299" s="66"/>
      <c r="S299" s="66"/>
      <c r="T299" s="67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T299" s="19" t="s">
        <v>236</v>
      </c>
      <c r="AU299" s="19" t="s">
        <v>85</v>
      </c>
    </row>
    <row r="300" spans="2:51" s="14" customFormat="1" ht="11.25">
      <c r="B300" s="206"/>
      <c r="C300" s="207"/>
      <c r="D300" s="197" t="s">
        <v>238</v>
      </c>
      <c r="E300" s="208" t="s">
        <v>28</v>
      </c>
      <c r="F300" s="209" t="s">
        <v>2421</v>
      </c>
      <c r="G300" s="207"/>
      <c r="H300" s="210">
        <v>0.914</v>
      </c>
      <c r="I300" s="211"/>
      <c r="J300" s="207"/>
      <c r="K300" s="207"/>
      <c r="L300" s="212"/>
      <c r="M300" s="213"/>
      <c r="N300" s="214"/>
      <c r="O300" s="214"/>
      <c r="P300" s="214"/>
      <c r="Q300" s="214"/>
      <c r="R300" s="214"/>
      <c r="S300" s="214"/>
      <c r="T300" s="215"/>
      <c r="AT300" s="216" t="s">
        <v>238</v>
      </c>
      <c r="AU300" s="216" t="s">
        <v>85</v>
      </c>
      <c r="AV300" s="14" t="s">
        <v>85</v>
      </c>
      <c r="AW300" s="14" t="s">
        <v>35</v>
      </c>
      <c r="AX300" s="14" t="s">
        <v>82</v>
      </c>
      <c r="AY300" s="216" t="s">
        <v>228</v>
      </c>
    </row>
    <row r="301" spans="1:65" s="2" customFormat="1" ht="37.9" customHeight="1">
      <c r="A301" s="36"/>
      <c r="B301" s="37"/>
      <c r="C301" s="177" t="s">
        <v>518</v>
      </c>
      <c r="D301" s="177" t="s">
        <v>230</v>
      </c>
      <c r="E301" s="178" t="s">
        <v>591</v>
      </c>
      <c r="F301" s="179" t="s">
        <v>592</v>
      </c>
      <c r="G301" s="180" t="s">
        <v>233</v>
      </c>
      <c r="H301" s="181">
        <v>3.361</v>
      </c>
      <c r="I301" s="182"/>
      <c r="J301" s="183">
        <f>ROUND(I301*H301,2)</f>
        <v>0</v>
      </c>
      <c r="K301" s="179" t="s">
        <v>234</v>
      </c>
      <c r="L301" s="41"/>
      <c r="M301" s="184" t="s">
        <v>28</v>
      </c>
      <c r="N301" s="185" t="s">
        <v>45</v>
      </c>
      <c r="O301" s="66"/>
      <c r="P301" s="186">
        <f>O301*H301</f>
        <v>0</v>
      </c>
      <c r="Q301" s="186">
        <v>0</v>
      </c>
      <c r="R301" s="186">
        <f>Q301*H301</f>
        <v>0</v>
      </c>
      <c r="S301" s="186">
        <v>0.029</v>
      </c>
      <c r="T301" s="187">
        <f>S301*H301</f>
        <v>0.09746900000000001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88" t="s">
        <v>176</v>
      </c>
      <c r="AT301" s="188" t="s">
        <v>230</v>
      </c>
      <c r="AU301" s="188" t="s">
        <v>85</v>
      </c>
      <c r="AY301" s="19" t="s">
        <v>228</v>
      </c>
      <c r="BE301" s="189">
        <f>IF(N301="základní",J301,0)</f>
        <v>0</v>
      </c>
      <c r="BF301" s="189">
        <f>IF(N301="snížená",J301,0)</f>
        <v>0</v>
      </c>
      <c r="BG301" s="189">
        <f>IF(N301="zákl. přenesená",J301,0)</f>
        <v>0</v>
      </c>
      <c r="BH301" s="189">
        <f>IF(N301="sníž. přenesená",J301,0)</f>
        <v>0</v>
      </c>
      <c r="BI301" s="189">
        <f>IF(N301="nulová",J301,0)</f>
        <v>0</v>
      </c>
      <c r="BJ301" s="19" t="s">
        <v>82</v>
      </c>
      <c r="BK301" s="189">
        <f>ROUND(I301*H301,2)</f>
        <v>0</v>
      </c>
      <c r="BL301" s="19" t="s">
        <v>176</v>
      </c>
      <c r="BM301" s="188" t="s">
        <v>2582</v>
      </c>
    </row>
    <row r="302" spans="1:47" s="2" customFormat="1" ht="11.25">
      <c r="A302" s="36"/>
      <c r="B302" s="37"/>
      <c r="C302" s="38"/>
      <c r="D302" s="190" t="s">
        <v>236</v>
      </c>
      <c r="E302" s="38"/>
      <c r="F302" s="191" t="s">
        <v>594</v>
      </c>
      <c r="G302" s="38"/>
      <c r="H302" s="38"/>
      <c r="I302" s="192"/>
      <c r="J302" s="38"/>
      <c r="K302" s="38"/>
      <c r="L302" s="41"/>
      <c r="M302" s="193"/>
      <c r="N302" s="194"/>
      <c r="O302" s="66"/>
      <c r="P302" s="66"/>
      <c r="Q302" s="66"/>
      <c r="R302" s="66"/>
      <c r="S302" s="66"/>
      <c r="T302" s="67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T302" s="19" t="s">
        <v>236</v>
      </c>
      <c r="AU302" s="19" t="s">
        <v>85</v>
      </c>
    </row>
    <row r="303" spans="2:51" s="14" customFormat="1" ht="11.25">
      <c r="B303" s="206"/>
      <c r="C303" s="207"/>
      <c r="D303" s="197" t="s">
        <v>238</v>
      </c>
      <c r="E303" s="208" t="s">
        <v>28</v>
      </c>
      <c r="F303" s="209" t="s">
        <v>2423</v>
      </c>
      <c r="G303" s="207"/>
      <c r="H303" s="210">
        <v>3.361</v>
      </c>
      <c r="I303" s="211"/>
      <c r="J303" s="207"/>
      <c r="K303" s="207"/>
      <c r="L303" s="212"/>
      <c r="M303" s="213"/>
      <c r="N303" s="214"/>
      <c r="O303" s="214"/>
      <c r="P303" s="214"/>
      <c r="Q303" s="214"/>
      <c r="R303" s="214"/>
      <c r="S303" s="214"/>
      <c r="T303" s="215"/>
      <c r="AT303" s="216" t="s">
        <v>238</v>
      </c>
      <c r="AU303" s="216" t="s">
        <v>85</v>
      </c>
      <c r="AV303" s="14" t="s">
        <v>85</v>
      </c>
      <c r="AW303" s="14" t="s">
        <v>35</v>
      </c>
      <c r="AX303" s="14" t="s">
        <v>82</v>
      </c>
      <c r="AY303" s="216" t="s">
        <v>228</v>
      </c>
    </row>
    <row r="304" spans="1:65" s="2" customFormat="1" ht="44.25" customHeight="1">
      <c r="A304" s="36"/>
      <c r="B304" s="37"/>
      <c r="C304" s="177" t="s">
        <v>523</v>
      </c>
      <c r="D304" s="177" t="s">
        <v>230</v>
      </c>
      <c r="E304" s="178" t="s">
        <v>1374</v>
      </c>
      <c r="F304" s="179" t="s">
        <v>1375</v>
      </c>
      <c r="G304" s="180" t="s">
        <v>275</v>
      </c>
      <c r="H304" s="181">
        <v>8.88</v>
      </c>
      <c r="I304" s="182"/>
      <c r="J304" s="183">
        <f>ROUND(I304*H304,2)</f>
        <v>0</v>
      </c>
      <c r="K304" s="179" t="s">
        <v>234</v>
      </c>
      <c r="L304" s="41"/>
      <c r="M304" s="184" t="s">
        <v>28</v>
      </c>
      <c r="N304" s="185" t="s">
        <v>45</v>
      </c>
      <c r="O304" s="66"/>
      <c r="P304" s="186">
        <f>O304*H304</f>
        <v>0</v>
      </c>
      <c r="Q304" s="186">
        <v>0</v>
      </c>
      <c r="R304" s="186">
        <f>Q304*H304</f>
        <v>0</v>
      </c>
      <c r="S304" s="186">
        <v>0.035</v>
      </c>
      <c r="T304" s="187">
        <f>S304*H304</f>
        <v>0.3108000000000001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188" t="s">
        <v>176</v>
      </c>
      <c r="AT304" s="188" t="s">
        <v>230</v>
      </c>
      <c r="AU304" s="188" t="s">
        <v>85</v>
      </c>
      <c r="AY304" s="19" t="s">
        <v>228</v>
      </c>
      <c r="BE304" s="189">
        <f>IF(N304="základní",J304,0)</f>
        <v>0</v>
      </c>
      <c r="BF304" s="189">
        <f>IF(N304="snížená",J304,0)</f>
        <v>0</v>
      </c>
      <c r="BG304" s="189">
        <f>IF(N304="zákl. přenesená",J304,0)</f>
        <v>0</v>
      </c>
      <c r="BH304" s="189">
        <f>IF(N304="sníž. přenesená",J304,0)</f>
        <v>0</v>
      </c>
      <c r="BI304" s="189">
        <f>IF(N304="nulová",J304,0)</f>
        <v>0</v>
      </c>
      <c r="BJ304" s="19" t="s">
        <v>82</v>
      </c>
      <c r="BK304" s="189">
        <f>ROUND(I304*H304,2)</f>
        <v>0</v>
      </c>
      <c r="BL304" s="19" t="s">
        <v>176</v>
      </c>
      <c r="BM304" s="188" t="s">
        <v>2583</v>
      </c>
    </row>
    <row r="305" spans="1:47" s="2" customFormat="1" ht="11.25">
      <c r="A305" s="36"/>
      <c r="B305" s="37"/>
      <c r="C305" s="38"/>
      <c r="D305" s="190" t="s">
        <v>236</v>
      </c>
      <c r="E305" s="38"/>
      <c r="F305" s="191" t="s">
        <v>1377</v>
      </c>
      <c r="G305" s="38"/>
      <c r="H305" s="38"/>
      <c r="I305" s="192"/>
      <c r="J305" s="38"/>
      <c r="K305" s="38"/>
      <c r="L305" s="41"/>
      <c r="M305" s="193"/>
      <c r="N305" s="194"/>
      <c r="O305" s="66"/>
      <c r="P305" s="66"/>
      <c r="Q305" s="66"/>
      <c r="R305" s="66"/>
      <c r="S305" s="66"/>
      <c r="T305" s="67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T305" s="19" t="s">
        <v>236</v>
      </c>
      <c r="AU305" s="19" t="s">
        <v>85</v>
      </c>
    </row>
    <row r="306" spans="2:51" s="13" customFormat="1" ht="11.25">
      <c r="B306" s="195"/>
      <c r="C306" s="196"/>
      <c r="D306" s="197" t="s">
        <v>238</v>
      </c>
      <c r="E306" s="198" t="s">
        <v>28</v>
      </c>
      <c r="F306" s="199" t="s">
        <v>2445</v>
      </c>
      <c r="G306" s="196"/>
      <c r="H306" s="198" t="s">
        <v>28</v>
      </c>
      <c r="I306" s="200"/>
      <c r="J306" s="196"/>
      <c r="K306" s="196"/>
      <c r="L306" s="201"/>
      <c r="M306" s="202"/>
      <c r="N306" s="203"/>
      <c r="O306" s="203"/>
      <c r="P306" s="203"/>
      <c r="Q306" s="203"/>
      <c r="R306" s="203"/>
      <c r="S306" s="203"/>
      <c r="T306" s="204"/>
      <c r="AT306" s="205" t="s">
        <v>238</v>
      </c>
      <c r="AU306" s="205" t="s">
        <v>85</v>
      </c>
      <c r="AV306" s="13" t="s">
        <v>82</v>
      </c>
      <c r="AW306" s="13" t="s">
        <v>35</v>
      </c>
      <c r="AX306" s="13" t="s">
        <v>74</v>
      </c>
      <c r="AY306" s="205" t="s">
        <v>228</v>
      </c>
    </row>
    <row r="307" spans="2:51" s="14" customFormat="1" ht="11.25">
      <c r="B307" s="206"/>
      <c r="C307" s="207"/>
      <c r="D307" s="197" t="s">
        <v>238</v>
      </c>
      <c r="E307" s="208" t="s">
        <v>28</v>
      </c>
      <c r="F307" s="209" t="s">
        <v>2584</v>
      </c>
      <c r="G307" s="207"/>
      <c r="H307" s="210">
        <v>7.635</v>
      </c>
      <c r="I307" s="211"/>
      <c r="J307" s="207"/>
      <c r="K307" s="207"/>
      <c r="L307" s="212"/>
      <c r="M307" s="213"/>
      <c r="N307" s="214"/>
      <c r="O307" s="214"/>
      <c r="P307" s="214"/>
      <c r="Q307" s="214"/>
      <c r="R307" s="214"/>
      <c r="S307" s="214"/>
      <c r="T307" s="215"/>
      <c r="AT307" s="216" t="s">
        <v>238</v>
      </c>
      <c r="AU307" s="216" t="s">
        <v>85</v>
      </c>
      <c r="AV307" s="14" t="s">
        <v>85</v>
      </c>
      <c r="AW307" s="14" t="s">
        <v>35</v>
      </c>
      <c r="AX307" s="14" t="s">
        <v>74</v>
      </c>
      <c r="AY307" s="216" t="s">
        <v>228</v>
      </c>
    </row>
    <row r="308" spans="2:51" s="14" customFormat="1" ht="11.25">
      <c r="B308" s="206"/>
      <c r="C308" s="207"/>
      <c r="D308" s="197" t="s">
        <v>238</v>
      </c>
      <c r="E308" s="208" t="s">
        <v>28</v>
      </c>
      <c r="F308" s="209" t="s">
        <v>2585</v>
      </c>
      <c r="G308" s="207"/>
      <c r="H308" s="210">
        <v>0.645</v>
      </c>
      <c r="I308" s="211"/>
      <c r="J308" s="207"/>
      <c r="K308" s="207"/>
      <c r="L308" s="212"/>
      <c r="M308" s="213"/>
      <c r="N308" s="214"/>
      <c r="O308" s="214"/>
      <c r="P308" s="214"/>
      <c r="Q308" s="214"/>
      <c r="R308" s="214"/>
      <c r="S308" s="214"/>
      <c r="T308" s="215"/>
      <c r="AT308" s="216" t="s">
        <v>238</v>
      </c>
      <c r="AU308" s="216" t="s">
        <v>85</v>
      </c>
      <c r="AV308" s="14" t="s">
        <v>85</v>
      </c>
      <c r="AW308" s="14" t="s">
        <v>35</v>
      </c>
      <c r="AX308" s="14" t="s">
        <v>74</v>
      </c>
      <c r="AY308" s="216" t="s">
        <v>228</v>
      </c>
    </row>
    <row r="309" spans="2:51" s="14" customFormat="1" ht="11.25">
      <c r="B309" s="206"/>
      <c r="C309" s="207"/>
      <c r="D309" s="197" t="s">
        <v>238</v>
      </c>
      <c r="E309" s="208" t="s">
        <v>28</v>
      </c>
      <c r="F309" s="209" t="s">
        <v>2586</v>
      </c>
      <c r="G309" s="207"/>
      <c r="H309" s="210">
        <v>0.6</v>
      </c>
      <c r="I309" s="211"/>
      <c r="J309" s="207"/>
      <c r="K309" s="207"/>
      <c r="L309" s="212"/>
      <c r="M309" s="213"/>
      <c r="N309" s="214"/>
      <c r="O309" s="214"/>
      <c r="P309" s="214"/>
      <c r="Q309" s="214"/>
      <c r="R309" s="214"/>
      <c r="S309" s="214"/>
      <c r="T309" s="215"/>
      <c r="AT309" s="216" t="s">
        <v>238</v>
      </c>
      <c r="AU309" s="216" t="s">
        <v>85</v>
      </c>
      <c r="AV309" s="14" t="s">
        <v>85</v>
      </c>
      <c r="AW309" s="14" t="s">
        <v>35</v>
      </c>
      <c r="AX309" s="14" t="s">
        <v>74</v>
      </c>
      <c r="AY309" s="216" t="s">
        <v>228</v>
      </c>
    </row>
    <row r="310" spans="2:51" s="15" customFormat="1" ht="11.25">
      <c r="B310" s="217"/>
      <c r="C310" s="218"/>
      <c r="D310" s="197" t="s">
        <v>238</v>
      </c>
      <c r="E310" s="219" t="s">
        <v>28</v>
      </c>
      <c r="F310" s="220" t="s">
        <v>241</v>
      </c>
      <c r="G310" s="218"/>
      <c r="H310" s="221">
        <v>8.88</v>
      </c>
      <c r="I310" s="222"/>
      <c r="J310" s="218"/>
      <c r="K310" s="218"/>
      <c r="L310" s="223"/>
      <c r="M310" s="224"/>
      <c r="N310" s="225"/>
      <c r="O310" s="225"/>
      <c r="P310" s="225"/>
      <c r="Q310" s="225"/>
      <c r="R310" s="225"/>
      <c r="S310" s="225"/>
      <c r="T310" s="226"/>
      <c r="AT310" s="227" t="s">
        <v>238</v>
      </c>
      <c r="AU310" s="227" t="s">
        <v>85</v>
      </c>
      <c r="AV310" s="15" t="s">
        <v>176</v>
      </c>
      <c r="AW310" s="15" t="s">
        <v>35</v>
      </c>
      <c r="AX310" s="15" t="s">
        <v>82</v>
      </c>
      <c r="AY310" s="227" t="s">
        <v>228</v>
      </c>
    </row>
    <row r="311" spans="1:65" s="2" customFormat="1" ht="24.2" customHeight="1">
      <c r="A311" s="36"/>
      <c r="B311" s="37"/>
      <c r="C311" s="177" t="s">
        <v>528</v>
      </c>
      <c r="D311" s="177" t="s">
        <v>230</v>
      </c>
      <c r="E311" s="178" t="s">
        <v>2587</v>
      </c>
      <c r="F311" s="179" t="s">
        <v>2588</v>
      </c>
      <c r="G311" s="180" t="s">
        <v>323</v>
      </c>
      <c r="H311" s="181">
        <v>5.6</v>
      </c>
      <c r="I311" s="182"/>
      <c r="J311" s="183">
        <f>ROUND(I311*H311,2)</f>
        <v>0</v>
      </c>
      <c r="K311" s="179" t="s">
        <v>234</v>
      </c>
      <c r="L311" s="41"/>
      <c r="M311" s="184" t="s">
        <v>28</v>
      </c>
      <c r="N311" s="185" t="s">
        <v>45</v>
      </c>
      <c r="O311" s="66"/>
      <c r="P311" s="186">
        <f>O311*H311</f>
        <v>0</v>
      </c>
      <c r="Q311" s="186">
        <v>0</v>
      </c>
      <c r="R311" s="186">
        <f>Q311*H311</f>
        <v>0</v>
      </c>
      <c r="S311" s="186">
        <v>0.009</v>
      </c>
      <c r="T311" s="187">
        <f>S311*H311</f>
        <v>0.05039999999999999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188" t="s">
        <v>176</v>
      </c>
      <c r="AT311" s="188" t="s">
        <v>230</v>
      </c>
      <c r="AU311" s="188" t="s">
        <v>85</v>
      </c>
      <c r="AY311" s="19" t="s">
        <v>228</v>
      </c>
      <c r="BE311" s="189">
        <f>IF(N311="základní",J311,0)</f>
        <v>0</v>
      </c>
      <c r="BF311" s="189">
        <f>IF(N311="snížená",J311,0)</f>
        <v>0</v>
      </c>
      <c r="BG311" s="189">
        <f>IF(N311="zákl. přenesená",J311,0)</f>
        <v>0</v>
      </c>
      <c r="BH311" s="189">
        <f>IF(N311="sníž. přenesená",J311,0)</f>
        <v>0</v>
      </c>
      <c r="BI311" s="189">
        <f>IF(N311="nulová",J311,0)</f>
        <v>0</v>
      </c>
      <c r="BJ311" s="19" t="s">
        <v>82</v>
      </c>
      <c r="BK311" s="189">
        <f>ROUND(I311*H311,2)</f>
        <v>0</v>
      </c>
      <c r="BL311" s="19" t="s">
        <v>176</v>
      </c>
      <c r="BM311" s="188" t="s">
        <v>2589</v>
      </c>
    </row>
    <row r="312" spans="1:47" s="2" customFormat="1" ht="11.25">
      <c r="A312" s="36"/>
      <c r="B312" s="37"/>
      <c r="C312" s="38"/>
      <c r="D312" s="190" t="s">
        <v>236</v>
      </c>
      <c r="E312" s="38"/>
      <c r="F312" s="191" t="s">
        <v>2590</v>
      </c>
      <c r="G312" s="38"/>
      <c r="H312" s="38"/>
      <c r="I312" s="192"/>
      <c r="J312" s="38"/>
      <c r="K312" s="38"/>
      <c r="L312" s="41"/>
      <c r="M312" s="193"/>
      <c r="N312" s="194"/>
      <c r="O312" s="66"/>
      <c r="P312" s="66"/>
      <c r="Q312" s="66"/>
      <c r="R312" s="66"/>
      <c r="S312" s="66"/>
      <c r="T312" s="67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T312" s="19" t="s">
        <v>236</v>
      </c>
      <c r="AU312" s="19" t="s">
        <v>85</v>
      </c>
    </row>
    <row r="313" spans="2:51" s="13" customFormat="1" ht="11.25">
      <c r="B313" s="195"/>
      <c r="C313" s="196"/>
      <c r="D313" s="197" t="s">
        <v>238</v>
      </c>
      <c r="E313" s="198" t="s">
        <v>28</v>
      </c>
      <c r="F313" s="199" t="s">
        <v>2445</v>
      </c>
      <c r="G313" s="196"/>
      <c r="H313" s="198" t="s">
        <v>28</v>
      </c>
      <c r="I313" s="200"/>
      <c r="J313" s="196"/>
      <c r="K313" s="196"/>
      <c r="L313" s="201"/>
      <c r="M313" s="202"/>
      <c r="N313" s="203"/>
      <c r="O313" s="203"/>
      <c r="P313" s="203"/>
      <c r="Q313" s="203"/>
      <c r="R313" s="203"/>
      <c r="S313" s="203"/>
      <c r="T313" s="204"/>
      <c r="AT313" s="205" t="s">
        <v>238</v>
      </c>
      <c r="AU313" s="205" t="s">
        <v>85</v>
      </c>
      <c r="AV313" s="13" t="s">
        <v>82</v>
      </c>
      <c r="AW313" s="13" t="s">
        <v>35</v>
      </c>
      <c r="AX313" s="13" t="s">
        <v>74</v>
      </c>
      <c r="AY313" s="205" t="s">
        <v>228</v>
      </c>
    </row>
    <row r="314" spans="2:51" s="14" customFormat="1" ht="11.25">
      <c r="B314" s="206"/>
      <c r="C314" s="207"/>
      <c r="D314" s="197" t="s">
        <v>238</v>
      </c>
      <c r="E314" s="208" t="s">
        <v>28</v>
      </c>
      <c r="F314" s="209" t="s">
        <v>2591</v>
      </c>
      <c r="G314" s="207"/>
      <c r="H314" s="210">
        <v>5.6</v>
      </c>
      <c r="I314" s="211"/>
      <c r="J314" s="207"/>
      <c r="K314" s="207"/>
      <c r="L314" s="212"/>
      <c r="M314" s="213"/>
      <c r="N314" s="214"/>
      <c r="O314" s="214"/>
      <c r="P314" s="214"/>
      <c r="Q314" s="214"/>
      <c r="R314" s="214"/>
      <c r="S314" s="214"/>
      <c r="T314" s="215"/>
      <c r="AT314" s="216" t="s">
        <v>238</v>
      </c>
      <c r="AU314" s="216" t="s">
        <v>85</v>
      </c>
      <c r="AV314" s="14" t="s">
        <v>85</v>
      </c>
      <c r="AW314" s="14" t="s">
        <v>35</v>
      </c>
      <c r="AX314" s="14" t="s">
        <v>82</v>
      </c>
      <c r="AY314" s="216" t="s">
        <v>228</v>
      </c>
    </row>
    <row r="315" spans="1:65" s="2" customFormat="1" ht="24.2" customHeight="1">
      <c r="A315" s="36"/>
      <c r="B315" s="37"/>
      <c r="C315" s="177" t="s">
        <v>533</v>
      </c>
      <c r="D315" s="177" t="s">
        <v>230</v>
      </c>
      <c r="E315" s="178" t="s">
        <v>2592</v>
      </c>
      <c r="F315" s="179" t="s">
        <v>2593</v>
      </c>
      <c r="G315" s="180" t="s">
        <v>323</v>
      </c>
      <c r="H315" s="181">
        <v>9.95</v>
      </c>
      <c r="I315" s="182"/>
      <c r="J315" s="183">
        <f>ROUND(I315*H315,2)</f>
        <v>0</v>
      </c>
      <c r="K315" s="179" t="s">
        <v>234</v>
      </c>
      <c r="L315" s="41"/>
      <c r="M315" s="184" t="s">
        <v>28</v>
      </c>
      <c r="N315" s="185" t="s">
        <v>45</v>
      </c>
      <c r="O315" s="66"/>
      <c r="P315" s="186">
        <f>O315*H315</f>
        <v>0</v>
      </c>
      <c r="Q315" s="186">
        <v>0</v>
      </c>
      <c r="R315" s="186">
        <f>Q315*H315</f>
        <v>0</v>
      </c>
      <c r="S315" s="186">
        <v>0.009</v>
      </c>
      <c r="T315" s="187">
        <f>S315*H315</f>
        <v>0.08954999999999999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188" t="s">
        <v>176</v>
      </c>
      <c r="AT315" s="188" t="s">
        <v>230</v>
      </c>
      <c r="AU315" s="188" t="s">
        <v>85</v>
      </c>
      <c r="AY315" s="19" t="s">
        <v>228</v>
      </c>
      <c r="BE315" s="189">
        <f>IF(N315="základní",J315,0)</f>
        <v>0</v>
      </c>
      <c r="BF315" s="189">
        <f>IF(N315="snížená",J315,0)</f>
        <v>0</v>
      </c>
      <c r="BG315" s="189">
        <f>IF(N315="zákl. přenesená",J315,0)</f>
        <v>0</v>
      </c>
      <c r="BH315" s="189">
        <f>IF(N315="sníž. přenesená",J315,0)</f>
        <v>0</v>
      </c>
      <c r="BI315" s="189">
        <f>IF(N315="nulová",J315,0)</f>
        <v>0</v>
      </c>
      <c r="BJ315" s="19" t="s">
        <v>82</v>
      </c>
      <c r="BK315" s="189">
        <f>ROUND(I315*H315,2)</f>
        <v>0</v>
      </c>
      <c r="BL315" s="19" t="s">
        <v>176</v>
      </c>
      <c r="BM315" s="188" t="s">
        <v>2594</v>
      </c>
    </row>
    <row r="316" spans="1:47" s="2" customFormat="1" ht="11.25">
      <c r="A316" s="36"/>
      <c r="B316" s="37"/>
      <c r="C316" s="38"/>
      <c r="D316" s="190" t="s">
        <v>236</v>
      </c>
      <c r="E316" s="38"/>
      <c r="F316" s="191" t="s">
        <v>2595</v>
      </c>
      <c r="G316" s="38"/>
      <c r="H316" s="38"/>
      <c r="I316" s="192"/>
      <c r="J316" s="38"/>
      <c r="K316" s="38"/>
      <c r="L316" s="41"/>
      <c r="M316" s="193"/>
      <c r="N316" s="194"/>
      <c r="O316" s="66"/>
      <c r="P316" s="66"/>
      <c r="Q316" s="66"/>
      <c r="R316" s="66"/>
      <c r="S316" s="66"/>
      <c r="T316" s="67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T316" s="19" t="s">
        <v>236</v>
      </c>
      <c r="AU316" s="19" t="s">
        <v>85</v>
      </c>
    </row>
    <row r="317" spans="2:51" s="13" customFormat="1" ht="11.25">
      <c r="B317" s="195"/>
      <c r="C317" s="196"/>
      <c r="D317" s="197" t="s">
        <v>238</v>
      </c>
      <c r="E317" s="198" t="s">
        <v>28</v>
      </c>
      <c r="F317" s="199" t="s">
        <v>2445</v>
      </c>
      <c r="G317" s="196"/>
      <c r="H317" s="198" t="s">
        <v>28</v>
      </c>
      <c r="I317" s="200"/>
      <c r="J317" s="196"/>
      <c r="K317" s="196"/>
      <c r="L317" s="201"/>
      <c r="M317" s="202"/>
      <c r="N317" s="203"/>
      <c r="O317" s="203"/>
      <c r="P317" s="203"/>
      <c r="Q317" s="203"/>
      <c r="R317" s="203"/>
      <c r="S317" s="203"/>
      <c r="T317" s="204"/>
      <c r="AT317" s="205" t="s">
        <v>238</v>
      </c>
      <c r="AU317" s="205" t="s">
        <v>85</v>
      </c>
      <c r="AV317" s="13" t="s">
        <v>82</v>
      </c>
      <c r="AW317" s="13" t="s">
        <v>35</v>
      </c>
      <c r="AX317" s="13" t="s">
        <v>74</v>
      </c>
      <c r="AY317" s="205" t="s">
        <v>228</v>
      </c>
    </row>
    <row r="318" spans="2:51" s="14" customFormat="1" ht="11.25">
      <c r="B318" s="206"/>
      <c r="C318" s="207"/>
      <c r="D318" s="197" t="s">
        <v>238</v>
      </c>
      <c r="E318" s="208" t="s">
        <v>28</v>
      </c>
      <c r="F318" s="209" t="s">
        <v>2596</v>
      </c>
      <c r="G318" s="207"/>
      <c r="H318" s="210">
        <v>9.95</v>
      </c>
      <c r="I318" s="211"/>
      <c r="J318" s="207"/>
      <c r="K318" s="207"/>
      <c r="L318" s="212"/>
      <c r="M318" s="213"/>
      <c r="N318" s="214"/>
      <c r="O318" s="214"/>
      <c r="P318" s="214"/>
      <c r="Q318" s="214"/>
      <c r="R318" s="214"/>
      <c r="S318" s="214"/>
      <c r="T318" s="215"/>
      <c r="AT318" s="216" t="s">
        <v>238</v>
      </c>
      <c r="AU318" s="216" t="s">
        <v>85</v>
      </c>
      <c r="AV318" s="14" t="s">
        <v>85</v>
      </c>
      <c r="AW318" s="14" t="s">
        <v>35</v>
      </c>
      <c r="AX318" s="14" t="s">
        <v>82</v>
      </c>
      <c r="AY318" s="216" t="s">
        <v>228</v>
      </c>
    </row>
    <row r="319" spans="1:65" s="2" customFormat="1" ht="33" customHeight="1">
      <c r="A319" s="36"/>
      <c r="B319" s="37"/>
      <c r="C319" s="177" t="s">
        <v>537</v>
      </c>
      <c r="D319" s="177" t="s">
        <v>230</v>
      </c>
      <c r="E319" s="178" t="s">
        <v>2597</v>
      </c>
      <c r="F319" s="179" t="s">
        <v>2598</v>
      </c>
      <c r="G319" s="180" t="s">
        <v>233</v>
      </c>
      <c r="H319" s="181">
        <v>2.526</v>
      </c>
      <c r="I319" s="182"/>
      <c r="J319" s="183">
        <f>ROUND(I319*H319,2)</f>
        <v>0</v>
      </c>
      <c r="K319" s="179" t="s">
        <v>234</v>
      </c>
      <c r="L319" s="41"/>
      <c r="M319" s="184" t="s">
        <v>28</v>
      </c>
      <c r="N319" s="185" t="s">
        <v>45</v>
      </c>
      <c r="O319" s="66"/>
      <c r="P319" s="186">
        <f>O319*H319</f>
        <v>0</v>
      </c>
      <c r="Q319" s="186">
        <v>0</v>
      </c>
      <c r="R319" s="186">
        <f>Q319*H319</f>
        <v>0</v>
      </c>
      <c r="S319" s="186">
        <v>1.4</v>
      </c>
      <c r="T319" s="187">
        <f>S319*H319</f>
        <v>3.5363999999999995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188" t="s">
        <v>176</v>
      </c>
      <c r="AT319" s="188" t="s">
        <v>230</v>
      </c>
      <c r="AU319" s="188" t="s">
        <v>85</v>
      </c>
      <c r="AY319" s="19" t="s">
        <v>228</v>
      </c>
      <c r="BE319" s="189">
        <f>IF(N319="základní",J319,0)</f>
        <v>0</v>
      </c>
      <c r="BF319" s="189">
        <f>IF(N319="snížená",J319,0)</f>
        <v>0</v>
      </c>
      <c r="BG319" s="189">
        <f>IF(N319="zákl. přenesená",J319,0)</f>
        <v>0</v>
      </c>
      <c r="BH319" s="189">
        <f>IF(N319="sníž. přenesená",J319,0)</f>
        <v>0</v>
      </c>
      <c r="BI319" s="189">
        <f>IF(N319="nulová",J319,0)</f>
        <v>0</v>
      </c>
      <c r="BJ319" s="19" t="s">
        <v>82</v>
      </c>
      <c r="BK319" s="189">
        <f>ROUND(I319*H319,2)</f>
        <v>0</v>
      </c>
      <c r="BL319" s="19" t="s">
        <v>176</v>
      </c>
      <c r="BM319" s="188" t="s">
        <v>2599</v>
      </c>
    </row>
    <row r="320" spans="1:47" s="2" customFormat="1" ht="11.25">
      <c r="A320" s="36"/>
      <c r="B320" s="37"/>
      <c r="C320" s="38"/>
      <c r="D320" s="190" t="s">
        <v>236</v>
      </c>
      <c r="E320" s="38"/>
      <c r="F320" s="191" t="s">
        <v>2600</v>
      </c>
      <c r="G320" s="38"/>
      <c r="H320" s="38"/>
      <c r="I320" s="192"/>
      <c r="J320" s="38"/>
      <c r="K320" s="38"/>
      <c r="L320" s="41"/>
      <c r="M320" s="193"/>
      <c r="N320" s="194"/>
      <c r="O320" s="66"/>
      <c r="P320" s="66"/>
      <c r="Q320" s="66"/>
      <c r="R320" s="66"/>
      <c r="S320" s="66"/>
      <c r="T320" s="67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T320" s="19" t="s">
        <v>236</v>
      </c>
      <c r="AU320" s="19" t="s">
        <v>85</v>
      </c>
    </row>
    <row r="321" spans="2:51" s="13" customFormat="1" ht="11.25">
      <c r="B321" s="195"/>
      <c r="C321" s="196"/>
      <c r="D321" s="197" t="s">
        <v>238</v>
      </c>
      <c r="E321" s="198" t="s">
        <v>28</v>
      </c>
      <c r="F321" s="199" t="s">
        <v>2445</v>
      </c>
      <c r="G321" s="196"/>
      <c r="H321" s="198" t="s">
        <v>28</v>
      </c>
      <c r="I321" s="200"/>
      <c r="J321" s="196"/>
      <c r="K321" s="196"/>
      <c r="L321" s="201"/>
      <c r="M321" s="202"/>
      <c r="N321" s="203"/>
      <c r="O321" s="203"/>
      <c r="P321" s="203"/>
      <c r="Q321" s="203"/>
      <c r="R321" s="203"/>
      <c r="S321" s="203"/>
      <c r="T321" s="204"/>
      <c r="AT321" s="205" t="s">
        <v>238</v>
      </c>
      <c r="AU321" s="205" t="s">
        <v>85</v>
      </c>
      <c r="AV321" s="13" t="s">
        <v>82</v>
      </c>
      <c r="AW321" s="13" t="s">
        <v>35</v>
      </c>
      <c r="AX321" s="13" t="s">
        <v>74</v>
      </c>
      <c r="AY321" s="205" t="s">
        <v>228</v>
      </c>
    </row>
    <row r="322" spans="2:51" s="14" customFormat="1" ht="11.25">
      <c r="B322" s="206"/>
      <c r="C322" s="207"/>
      <c r="D322" s="197" t="s">
        <v>238</v>
      </c>
      <c r="E322" s="208" t="s">
        <v>28</v>
      </c>
      <c r="F322" s="209" t="s">
        <v>2601</v>
      </c>
      <c r="G322" s="207"/>
      <c r="H322" s="210">
        <v>2.526</v>
      </c>
      <c r="I322" s="211"/>
      <c r="J322" s="207"/>
      <c r="K322" s="207"/>
      <c r="L322" s="212"/>
      <c r="M322" s="213"/>
      <c r="N322" s="214"/>
      <c r="O322" s="214"/>
      <c r="P322" s="214"/>
      <c r="Q322" s="214"/>
      <c r="R322" s="214"/>
      <c r="S322" s="214"/>
      <c r="T322" s="215"/>
      <c r="AT322" s="216" t="s">
        <v>238</v>
      </c>
      <c r="AU322" s="216" t="s">
        <v>85</v>
      </c>
      <c r="AV322" s="14" t="s">
        <v>85</v>
      </c>
      <c r="AW322" s="14" t="s">
        <v>35</v>
      </c>
      <c r="AX322" s="14" t="s">
        <v>82</v>
      </c>
      <c r="AY322" s="216" t="s">
        <v>228</v>
      </c>
    </row>
    <row r="323" spans="1:65" s="2" customFormat="1" ht="49.15" customHeight="1">
      <c r="A323" s="36"/>
      <c r="B323" s="37"/>
      <c r="C323" s="177" t="s">
        <v>541</v>
      </c>
      <c r="D323" s="177" t="s">
        <v>230</v>
      </c>
      <c r="E323" s="178" t="s">
        <v>2602</v>
      </c>
      <c r="F323" s="179" t="s">
        <v>2603</v>
      </c>
      <c r="G323" s="180" t="s">
        <v>275</v>
      </c>
      <c r="H323" s="181">
        <v>0.95</v>
      </c>
      <c r="I323" s="182"/>
      <c r="J323" s="183">
        <f>ROUND(I323*H323,2)</f>
        <v>0</v>
      </c>
      <c r="K323" s="179" t="s">
        <v>234</v>
      </c>
      <c r="L323" s="41"/>
      <c r="M323" s="184" t="s">
        <v>28</v>
      </c>
      <c r="N323" s="185" t="s">
        <v>45</v>
      </c>
      <c r="O323" s="66"/>
      <c r="P323" s="186">
        <f>O323*H323</f>
        <v>0</v>
      </c>
      <c r="Q323" s="186">
        <v>0</v>
      </c>
      <c r="R323" s="186">
        <f>Q323*H323</f>
        <v>0</v>
      </c>
      <c r="S323" s="186">
        <v>0.055</v>
      </c>
      <c r="T323" s="187">
        <f>S323*H323</f>
        <v>0.05225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88" t="s">
        <v>176</v>
      </c>
      <c r="AT323" s="188" t="s">
        <v>230</v>
      </c>
      <c r="AU323" s="188" t="s">
        <v>85</v>
      </c>
      <c r="AY323" s="19" t="s">
        <v>228</v>
      </c>
      <c r="BE323" s="189">
        <f>IF(N323="základní",J323,0)</f>
        <v>0</v>
      </c>
      <c r="BF323" s="189">
        <f>IF(N323="snížená",J323,0)</f>
        <v>0</v>
      </c>
      <c r="BG323" s="189">
        <f>IF(N323="zákl. přenesená",J323,0)</f>
        <v>0</v>
      </c>
      <c r="BH323" s="189">
        <f>IF(N323="sníž. přenesená",J323,0)</f>
        <v>0</v>
      </c>
      <c r="BI323" s="189">
        <f>IF(N323="nulová",J323,0)</f>
        <v>0</v>
      </c>
      <c r="BJ323" s="19" t="s">
        <v>82</v>
      </c>
      <c r="BK323" s="189">
        <f>ROUND(I323*H323,2)</f>
        <v>0</v>
      </c>
      <c r="BL323" s="19" t="s">
        <v>176</v>
      </c>
      <c r="BM323" s="188" t="s">
        <v>2604</v>
      </c>
    </row>
    <row r="324" spans="1:47" s="2" customFormat="1" ht="11.25">
      <c r="A324" s="36"/>
      <c r="B324" s="37"/>
      <c r="C324" s="38"/>
      <c r="D324" s="190" t="s">
        <v>236</v>
      </c>
      <c r="E324" s="38"/>
      <c r="F324" s="191" t="s">
        <v>2605</v>
      </c>
      <c r="G324" s="38"/>
      <c r="H324" s="38"/>
      <c r="I324" s="192"/>
      <c r="J324" s="38"/>
      <c r="K324" s="38"/>
      <c r="L324" s="41"/>
      <c r="M324" s="193"/>
      <c r="N324" s="194"/>
      <c r="O324" s="66"/>
      <c r="P324" s="66"/>
      <c r="Q324" s="66"/>
      <c r="R324" s="66"/>
      <c r="S324" s="66"/>
      <c r="T324" s="67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T324" s="19" t="s">
        <v>236</v>
      </c>
      <c r="AU324" s="19" t="s">
        <v>85</v>
      </c>
    </row>
    <row r="325" spans="2:51" s="13" customFormat="1" ht="11.25">
      <c r="B325" s="195"/>
      <c r="C325" s="196"/>
      <c r="D325" s="197" t="s">
        <v>238</v>
      </c>
      <c r="E325" s="198" t="s">
        <v>28</v>
      </c>
      <c r="F325" s="199" t="s">
        <v>2445</v>
      </c>
      <c r="G325" s="196"/>
      <c r="H325" s="198" t="s">
        <v>28</v>
      </c>
      <c r="I325" s="200"/>
      <c r="J325" s="196"/>
      <c r="K325" s="196"/>
      <c r="L325" s="201"/>
      <c r="M325" s="202"/>
      <c r="N325" s="203"/>
      <c r="O325" s="203"/>
      <c r="P325" s="203"/>
      <c r="Q325" s="203"/>
      <c r="R325" s="203"/>
      <c r="S325" s="203"/>
      <c r="T325" s="204"/>
      <c r="AT325" s="205" t="s">
        <v>238</v>
      </c>
      <c r="AU325" s="205" t="s">
        <v>85</v>
      </c>
      <c r="AV325" s="13" t="s">
        <v>82</v>
      </c>
      <c r="AW325" s="13" t="s">
        <v>35</v>
      </c>
      <c r="AX325" s="13" t="s">
        <v>74</v>
      </c>
      <c r="AY325" s="205" t="s">
        <v>228</v>
      </c>
    </row>
    <row r="326" spans="2:51" s="14" customFormat="1" ht="11.25">
      <c r="B326" s="206"/>
      <c r="C326" s="207"/>
      <c r="D326" s="197" t="s">
        <v>238</v>
      </c>
      <c r="E326" s="208" t="s">
        <v>28</v>
      </c>
      <c r="F326" s="209" t="s">
        <v>2606</v>
      </c>
      <c r="G326" s="207"/>
      <c r="H326" s="210">
        <v>0.95</v>
      </c>
      <c r="I326" s="211"/>
      <c r="J326" s="207"/>
      <c r="K326" s="207"/>
      <c r="L326" s="212"/>
      <c r="M326" s="213"/>
      <c r="N326" s="214"/>
      <c r="O326" s="214"/>
      <c r="P326" s="214"/>
      <c r="Q326" s="214"/>
      <c r="R326" s="214"/>
      <c r="S326" s="214"/>
      <c r="T326" s="215"/>
      <c r="AT326" s="216" t="s">
        <v>238</v>
      </c>
      <c r="AU326" s="216" t="s">
        <v>85</v>
      </c>
      <c r="AV326" s="14" t="s">
        <v>85</v>
      </c>
      <c r="AW326" s="14" t="s">
        <v>35</v>
      </c>
      <c r="AX326" s="14" t="s">
        <v>82</v>
      </c>
      <c r="AY326" s="216" t="s">
        <v>228</v>
      </c>
    </row>
    <row r="327" spans="1:65" s="2" customFormat="1" ht="33" customHeight="1">
      <c r="A327" s="36"/>
      <c r="B327" s="37"/>
      <c r="C327" s="177" t="s">
        <v>548</v>
      </c>
      <c r="D327" s="177" t="s">
        <v>230</v>
      </c>
      <c r="E327" s="178" t="s">
        <v>2607</v>
      </c>
      <c r="F327" s="179" t="s">
        <v>2608</v>
      </c>
      <c r="G327" s="180" t="s">
        <v>275</v>
      </c>
      <c r="H327" s="181">
        <v>6.3</v>
      </c>
      <c r="I327" s="182"/>
      <c r="J327" s="183">
        <f>ROUND(I327*H327,2)</f>
        <v>0</v>
      </c>
      <c r="K327" s="179" t="s">
        <v>234</v>
      </c>
      <c r="L327" s="41"/>
      <c r="M327" s="184" t="s">
        <v>28</v>
      </c>
      <c r="N327" s="185" t="s">
        <v>45</v>
      </c>
      <c r="O327" s="66"/>
      <c r="P327" s="186">
        <f>O327*H327</f>
        <v>0</v>
      </c>
      <c r="Q327" s="186">
        <v>0</v>
      </c>
      <c r="R327" s="186">
        <f>Q327*H327</f>
        <v>0</v>
      </c>
      <c r="S327" s="186">
        <v>0.051</v>
      </c>
      <c r="T327" s="187">
        <f>S327*H327</f>
        <v>0.3213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188" t="s">
        <v>176</v>
      </c>
      <c r="AT327" s="188" t="s">
        <v>230</v>
      </c>
      <c r="AU327" s="188" t="s">
        <v>85</v>
      </c>
      <c r="AY327" s="19" t="s">
        <v>228</v>
      </c>
      <c r="BE327" s="189">
        <f>IF(N327="základní",J327,0)</f>
        <v>0</v>
      </c>
      <c r="BF327" s="189">
        <f>IF(N327="snížená",J327,0)</f>
        <v>0</v>
      </c>
      <c r="BG327" s="189">
        <f>IF(N327="zákl. přenesená",J327,0)</f>
        <v>0</v>
      </c>
      <c r="BH327" s="189">
        <f>IF(N327="sníž. přenesená",J327,0)</f>
        <v>0</v>
      </c>
      <c r="BI327" s="189">
        <f>IF(N327="nulová",J327,0)</f>
        <v>0</v>
      </c>
      <c r="BJ327" s="19" t="s">
        <v>82</v>
      </c>
      <c r="BK327" s="189">
        <f>ROUND(I327*H327,2)</f>
        <v>0</v>
      </c>
      <c r="BL327" s="19" t="s">
        <v>176</v>
      </c>
      <c r="BM327" s="188" t="s">
        <v>2609</v>
      </c>
    </row>
    <row r="328" spans="1:47" s="2" customFormat="1" ht="11.25">
      <c r="A328" s="36"/>
      <c r="B328" s="37"/>
      <c r="C328" s="38"/>
      <c r="D328" s="190" t="s">
        <v>236</v>
      </c>
      <c r="E328" s="38"/>
      <c r="F328" s="191" t="s">
        <v>2610</v>
      </c>
      <c r="G328" s="38"/>
      <c r="H328" s="38"/>
      <c r="I328" s="192"/>
      <c r="J328" s="38"/>
      <c r="K328" s="38"/>
      <c r="L328" s="41"/>
      <c r="M328" s="193"/>
      <c r="N328" s="194"/>
      <c r="O328" s="66"/>
      <c r="P328" s="66"/>
      <c r="Q328" s="66"/>
      <c r="R328" s="66"/>
      <c r="S328" s="66"/>
      <c r="T328" s="67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T328" s="19" t="s">
        <v>236</v>
      </c>
      <c r="AU328" s="19" t="s">
        <v>85</v>
      </c>
    </row>
    <row r="329" spans="2:51" s="13" customFormat="1" ht="11.25">
      <c r="B329" s="195"/>
      <c r="C329" s="196"/>
      <c r="D329" s="197" t="s">
        <v>238</v>
      </c>
      <c r="E329" s="198" t="s">
        <v>28</v>
      </c>
      <c r="F329" s="199" t="s">
        <v>2445</v>
      </c>
      <c r="G329" s="196"/>
      <c r="H329" s="198" t="s">
        <v>28</v>
      </c>
      <c r="I329" s="200"/>
      <c r="J329" s="196"/>
      <c r="K329" s="196"/>
      <c r="L329" s="201"/>
      <c r="M329" s="202"/>
      <c r="N329" s="203"/>
      <c r="O329" s="203"/>
      <c r="P329" s="203"/>
      <c r="Q329" s="203"/>
      <c r="R329" s="203"/>
      <c r="S329" s="203"/>
      <c r="T329" s="204"/>
      <c r="AT329" s="205" t="s">
        <v>238</v>
      </c>
      <c r="AU329" s="205" t="s">
        <v>85</v>
      </c>
      <c r="AV329" s="13" t="s">
        <v>82</v>
      </c>
      <c r="AW329" s="13" t="s">
        <v>35</v>
      </c>
      <c r="AX329" s="13" t="s">
        <v>74</v>
      </c>
      <c r="AY329" s="205" t="s">
        <v>228</v>
      </c>
    </row>
    <row r="330" spans="2:51" s="14" customFormat="1" ht="11.25">
      <c r="B330" s="206"/>
      <c r="C330" s="207"/>
      <c r="D330" s="197" t="s">
        <v>238</v>
      </c>
      <c r="E330" s="208" t="s">
        <v>28</v>
      </c>
      <c r="F330" s="209" t="s">
        <v>2611</v>
      </c>
      <c r="G330" s="207"/>
      <c r="H330" s="210">
        <v>2.7</v>
      </c>
      <c r="I330" s="211"/>
      <c r="J330" s="207"/>
      <c r="K330" s="207"/>
      <c r="L330" s="212"/>
      <c r="M330" s="213"/>
      <c r="N330" s="214"/>
      <c r="O330" s="214"/>
      <c r="P330" s="214"/>
      <c r="Q330" s="214"/>
      <c r="R330" s="214"/>
      <c r="S330" s="214"/>
      <c r="T330" s="215"/>
      <c r="AT330" s="216" t="s">
        <v>238</v>
      </c>
      <c r="AU330" s="216" t="s">
        <v>85</v>
      </c>
      <c r="AV330" s="14" t="s">
        <v>85</v>
      </c>
      <c r="AW330" s="14" t="s">
        <v>35</v>
      </c>
      <c r="AX330" s="14" t="s">
        <v>74</v>
      </c>
      <c r="AY330" s="216" t="s">
        <v>228</v>
      </c>
    </row>
    <row r="331" spans="2:51" s="14" customFormat="1" ht="11.25">
      <c r="B331" s="206"/>
      <c r="C331" s="207"/>
      <c r="D331" s="197" t="s">
        <v>238</v>
      </c>
      <c r="E331" s="208" t="s">
        <v>28</v>
      </c>
      <c r="F331" s="209" t="s">
        <v>2612</v>
      </c>
      <c r="G331" s="207"/>
      <c r="H331" s="210">
        <v>3.6</v>
      </c>
      <c r="I331" s="211"/>
      <c r="J331" s="207"/>
      <c r="K331" s="207"/>
      <c r="L331" s="212"/>
      <c r="M331" s="213"/>
      <c r="N331" s="214"/>
      <c r="O331" s="214"/>
      <c r="P331" s="214"/>
      <c r="Q331" s="214"/>
      <c r="R331" s="214"/>
      <c r="S331" s="214"/>
      <c r="T331" s="215"/>
      <c r="AT331" s="216" t="s">
        <v>238</v>
      </c>
      <c r="AU331" s="216" t="s">
        <v>85</v>
      </c>
      <c r="AV331" s="14" t="s">
        <v>85</v>
      </c>
      <c r="AW331" s="14" t="s">
        <v>35</v>
      </c>
      <c r="AX331" s="14" t="s">
        <v>74</v>
      </c>
      <c r="AY331" s="216" t="s">
        <v>228</v>
      </c>
    </row>
    <row r="332" spans="2:51" s="15" customFormat="1" ht="11.25">
      <c r="B332" s="217"/>
      <c r="C332" s="218"/>
      <c r="D332" s="197" t="s">
        <v>238</v>
      </c>
      <c r="E332" s="219" t="s">
        <v>28</v>
      </c>
      <c r="F332" s="220" t="s">
        <v>241</v>
      </c>
      <c r="G332" s="218"/>
      <c r="H332" s="221">
        <v>6.3</v>
      </c>
      <c r="I332" s="222"/>
      <c r="J332" s="218"/>
      <c r="K332" s="218"/>
      <c r="L332" s="223"/>
      <c r="M332" s="224"/>
      <c r="N332" s="225"/>
      <c r="O332" s="225"/>
      <c r="P332" s="225"/>
      <c r="Q332" s="225"/>
      <c r="R332" s="225"/>
      <c r="S332" s="225"/>
      <c r="T332" s="226"/>
      <c r="AT332" s="227" t="s">
        <v>238</v>
      </c>
      <c r="AU332" s="227" t="s">
        <v>85</v>
      </c>
      <c r="AV332" s="15" t="s">
        <v>176</v>
      </c>
      <c r="AW332" s="15" t="s">
        <v>35</v>
      </c>
      <c r="AX332" s="15" t="s">
        <v>82</v>
      </c>
      <c r="AY332" s="227" t="s">
        <v>228</v>
      </c>
    </row>
    <row r="333" spans="1:65" s="2" customFormat="1" ht="37.9" customHeight="1">
      <c r="A333" s="36"/>
      <c r="B333" s="37"/>
      <c r="C333" s="177" t="s">
        <v>558</v>
      </c>
      <c r="D333" s="177" t="s">
        <v>230</v>
      </c>
      <c r="E333" s="178" t="s">
        <v>664</v>
      </c>
      <c r="F333" s="179" t="s">
        <v>665</v>
      </c>
      <c r="G333" s="180" t="s">
        <v>323</v>
      </c>
      <c r="H333" s="181">
        <v>2.2</v>
      </c>
      <c r="I333" s="182"/>
      <c r="J333" s="183">
        <f>ROUND(I333*H333,2)</f>
        <v>0</v>
      </c>
      <c r="K333" s="179" t="s">
        <v>234</v>
      </c>
      <c r="L333" s="41"/>
      <c r="M333" s="184" t="s">
        <v>28</v>
      </c>
      <c r="N333" s="185" t="s">
        <v>45</v>
      </c>
      <c r="O333" s="66"/>
      <c r="P333" s="186">
        <f>O333*H333</f>
        <v>0</v>
      </c>
      <c r="Q333" s="186">
        <v>0</v>
      </c>
      <c r="R333" s="186">
        <f>Q333*H333</f>
        <v>0</v>
      </c>
      <c r="S333" s="186">
        <v>0.015</v>
      </c>
      <c r="T333" s="187">
        <f>S333*H333</f>
        <v>0.033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188" t="s">
        <v>176</v>
      </c>
      <c r="AT333" s="188" t="s">
        <v>230</v>
      </c>
      <c r="AU333" s="188" t="s">
        <v>85</v>
      </c>
      <c r="AY333" s="19" t="s">
        <v>228</v>
      </c>
      <c r="BE333" s="189">
        <f>IF(N333="základní",J333,0)</f>
        <v>0</v>
      </c>
      <c r="BF333" s="189">
        <f>IF(N333="snížená",J333,0)</f>
        <v>0</v>
      </c>
      <c r="BG333" s="189">
        <f>IF(N333="zákl. přenesená",J333,0)</f>
        <v>0</v>
      </c>
      <c r="BH333" s="189">
        <f>IF(N333="sníž. přenesená",J333,0)</f>
        <v>0</v>
      </c>
      <c r="BI333" s="189">
        <f>IF(N333="nulová",J333,0)</f>
        <v>0</v>
      </c>
      <c r="BJ333" s="19" t="s">
        <v>82</v>
      </c>
      <c r="BK333" s="189">
        <f>ROUND(I333*H333,2)</f>
        <v>0</v>
      </c>
      <c r="BL333" s="19" t="s">
        <v>176</v>
      </c>
      <c r="BM333" s="188" t="s">
        <v>2613</v>
      </c>
    </row>
    <row r="334" spans="1:47" s="2" customFormat="1" ht="11.25">
      <c r="A334" s="36"/>
      <c r="B334" s="37"/>
      <c r="C334" s="38"/>
      <c r="D334" s="190" t="s">
        <v>236</v>
      </c>
      <c r="E334" s="38"/>
      <c r="F334" s="191" t="s">
        <v>667</v>
      </c>
      <c r="G334" s="38"/>
      <c r="H334" s="38"/>
      <c r="I334" s="192"/>
      <c r="J334" s="38"/>
      <c r="K334" s="38"/>
      <c r="L334" s="41"/>
      <c r="M334" s="193"/>
      <c r="N334" s="194"/>
      <c r="O334" s="66"/>
      <c r="P334" s="66"/>
      <c r="Q334" s="66"/>
      <c r="R334" s="66"/>
      <c r="S334" s="66"/>
      <c r="T334" s="67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T334" s="19" t="s">
        <v>236</v>
      </c>
      <c r="AU334" s="19" t="s">
        <v>85</v>
      </c>
    </row>
    <row r="335" spans="2:51" s="13" customFormat="1" ht="11.25">
      <c r="B335" s="195"/>
      <c r="C335" s="196"/>
      <c r="D335" s="197" t="s">
        <v>238</v>
      </c>
      <c r="E335" s="198" t="s">
        <v>28</v>
      </c>
      <c r="F335" s="199" t="s">
        <v>2445</v>
      </c>
      <c r="G335" s="196"/>
      <c r="H335" s="198" t="s">
        <v>28</v>
      </c>
      <c r="I335" s="200"/>
      <c r="J335" s="196"/>
      <c r="K335" s="196"/>
      <c r="L335" s="201"/>
      <c r="M335" s="202"/>
      <c r="N335" s="203"/>
      <c r="O335" s="203"/>
      <c r="P335" s="203"/>
      <c r="Q335" s="203"/>
      <c r="R335" s="203"/>
      <c r="S335" s="203"/>
      <c r="T335" s="204"/>
      <c r="AT335" s="205" t="s">
        <v>238</v>
      </c>
      <c r="AU335" s="205" t="s">
        <v>85</v>
      </c>
      <c r="AV335" s="13" t="s">
        <v>82</v>
      </c>
      <c r="AW335" s="13" t="s">
        <v>35</v>
      </c>
      <c r="AX335" s="13" t="s">
        <v>74</v>
      </c>
      <c r="AY335" s="205" t="s">
        <v>228</v>
      </c>
    </row>
    <row r="336" spans="2:51" s="14" customFormat="1" ht="11.25">
      <c r="B336" s="206"/>
      <c r="C336" s="207"/>
      <c r="D336" s="197" t="s">
        <v>238</v>
      </c>
      <c r="E336" s="208" t="s">
        <v>28</v>
      </c>
      <c r="F336" s="209" t="s">
        <v>2614</v>
      </c>
      <c r="G336" s="207"/>
      <c r="H336" s="210">
        <v>2.2</v>
      </c>
      <c r="I336" s="211"/>
      <c r="J336" s="207"/>
      <c r="K336" s="207"/>
      <c r="L336" s="212"/>
      <c r="M336" s="213"/>
      <c r="N336" s="214"/>
      <c r="O336" s="214"/>
      <c r="P336" s="214"/>
      <c r="Q336" s="214"/>
      <c r="R336" s="214"/>
      <c r="S336" s="214"/>
      <c r="T336" s="215"/>
      <c r="AT336" s="216" t="s">
        <v>238</v>
      </c>
      <c r="AU336" s="216" t="s">
        <v>85</v>
      </c>
      <c r="AV336" s="14" t="s">
        <v>85</v>
      </c>
      <c r="AW336" s="14" t="s">
        <v>35</v>
      </c>
      <c r="AX336" s="14" t="s">
        <v>82</v>
      </c>
      <c r="AY336" s="216" t="s">
        <v>228</v>
      </c>
    </row>
    <row r="337" spans="1:65" s="2" customFormat="1" ht="55.5" customHeight="1">
      <c r="A337" s="36"/>
      <c r="B337" s="37"/>
      <c r="C337" s="177" t="s">
        <v>565</v>
      </c>
      <c r="D337" s="177" t="s">
        <v>230</v>
      </c>
      <c r="E337" s="178" t="s">
        <v>2615</v>
      </c>
      <c r="F337" s="179" t="s">
        <v>2616</v>
      </c>
      <c r="G337" s="180" t="s">
        <v>233</v>
      </c>
      <c r="H337" s="181">
        <v>0.713</v>
      </c>
      <c r="I337" s="182"/>
      <c r="J337" s="183">
        <f>ROUND(I337*H337,2)</f>
        <v>0</v>
      </c>
      <c r="K337" s="179" t="s">
        <v>234</v>
      </c>
      <c r="L337" s="41"/>
      <c r="M337" s="184" t="s">
        <v>28</v>
      </c>
      <c r="N337" s="185" t="s">
        <v>45</v>
      </c>
      <c r="O337" s="66"/>
      <c r="P337" s="186">
        <f>O337*H337</f>
        <v>0</v>
      </c>
      <c r="Q337" s="186">
        <v>0</v>
      </c>
      <c r="R337" s="186">
        <f>Q337*H337</f>
        <v>0</v>
      </c>
      <c r="S337" s="186">
        <v>1.8</v>
      </c>
      <c r="T337" s="187">
        <f>S337*H337</f>
        <v>1.2833999999999999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188" t="s">
        <v>176</v>
      </c>
      <c r="AT337" s="188" t="s">
        <v>230</v>
      </c>
      <c r="AU337" s="188" t="s">
        <v>85</v>
      </c>
      <c r="AY337" s="19" t="s">
        <v>228</v>
      </c>
      <c r="BE337" s="189">
        <f>IF(N337="základní",J337,0)</f>
        <v>0</v>
      </c>
      <c r="BF337" s="189">
        <f>IF(N337="snížená",J337,0)</f>
        <v>0</v>
      </c>
      <c r="BG337" s="189">
        <f>IF(N337="zákl. přenesená",J337,0)</f>
        <v>0</v>
      </c>
      <c r="BH337" s="189">
        <f>IF(N337="sníž. přenesená",J337,0)</f>
        <v>0</v>
      </c>
      <c r="BI337" s="189">
        <f>IF(N337="nulová",J337,0)</f>
        <v>0</v>
      </c>
      <c r="BJ337" s="19" t="s">
        <v>82</v>
      </c>
      <c r="BK337" s="189">
        <f>ROUND(I337*H337,2)</f>
        <v>0</v>
      </c>
      <c r="BL337" s="19" t="s">
        <v>176</v>
      </c>
      <c r="BM337" s="188" t="s">
        <v>2617</v>
      </c>
    </row>
    <row r="338" spans="1:47" s="2" customFormat="1" ht="11.25">
      <c r="A338" s="36"/>
      <c r="B338" s="37"/>
      <c r="C338" s="38"/>
      <c r="D338" s="190" t="s">
        <v>236</v>
      </c>
      <c r="E338" s="38"/>
      <c r="F338" s="191" t="s">
        <v>2618</v>
      </c>
      <c r="G338" s="38"/>
      <c r="H338" s="38"/>
      <c r="I338" s="192"/>
      <c r="J338" s="38"/>
      <c r="K338" s="38"/>
      <c r="L338" s="41"/>
      <c r="M338" s="193"/>
      <c r="N338" s="194"/>
      <c r="O338" s="66"/>
      <c r="P338" s="66"/>
      <c r="Q338" s="66"/>
      <c r="R338" s="66"/>
      <c r="S338" s="66"/>
      <c r="T338" s="67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T338" s="19" t="s">
        <v>236</v>
      </c>
      <c r="AU338" s="19" t="s">
        <v>85</v>
      </c>
    </row>
    <row r="339" spans="2:51" s="13" customFormat="1" ht="11.25">
      <c r="B339" s="195"/>
      <c r="C339" s="196"/>
      <c r="D339" s="197" t="s">
        <v>238</v>
      </c>
      <c r="E339" s="198" t="s">
        <v>28</v>
      </c>
      <c r="F339" s="199" t="s">
        <v>2445</v>
      </c>
      <c r="G339" s="196"/>
      <c r="H339" s="198" t="s">
        <v>28</v>
      </c>
      <c r="I339" s="200"/>
      <c r="J339" s="196"/>
      <c r="K339" s="196"/>
      <c r="L339" s="201"/>
      <c r="M339" s="202"/>
      <c r="N339" s="203"/>
      <c r="O339" s="203"/>
      <c r="P339" s="203"/>
      <c r="Q339" s="203"/>
      <c r="R339" s="203"/>
      <c r="S339" s="203"/>
      <c r="T339" s="204"/>
      <c r="AT339" s="205" t="s">
        <v>238</v>
      </c>
      <c r="AU339" s="205" t="s">
        <v>85</v>
      </c>
      <c r="AV339" s="13" t="s">
        <v>82</v>
      </c>
      <c r="AW339" s="13" t="s">
        <v>35</v>
      </c>
      <c r="AX339" s="13" t="s">
        <v>74</v>
      </c>
      <c r="AY339" s="205" t="s">
        <v>228</v>
      </c>
    </row>
    <row r="340" spans="2:51" s="14" customFormat="1" ht="11.25">
      <c r="B340" s="206"/>
      <c r="C340" s="207"/>
      <c r="D340" s="197" t="s">
        <v>238</v>
      </c>
      <c r="E340" s="208" t="s">
        <v>28</v>
      </c>
      <c r="F340" s="209" t="s">
        <v>2619</v>
      </c>
      <c r="G340" s="207"/>
      <c r="H340" s="210">
        <v>0.713</v>
      </c>
      <c r="I340" s="211"/>
      <c r="J340" s="207"/>
      <c r="K340" s="207"/>
      <c r="L340" s="212"/>
      <c r="M340" s="213"/>
      <c r="N340" s="214"/>
      <c r="O340" s="214"/>
      <c r="P340" s="214"/>
      <c r="Q340" s="214"/>
      <c r="R340" s="214"/>
      <c r="S340" s="214"/>
      <c r="T340" s="215"/>
      <c r="AT340" s="216" t="s">
        <v>238</v>
      </c>
      <c r="AU340" s="216" t="s">
        <v>85</v>
      </c>
      <c r="AV340" s="14" t="s">
        <v>85</v>
      </c>
      <c r="AW340" s="14" t="s">
        <v>35</v>
      </c>
      <c r="AX340" s="14" t="s">
        <v>82</v>
      </c>
      <c r="AY340" s="216" t="s">
        <v>228</v>
      </c>
    </row>
    <row r="341" spans="1:65" s="2" customFormat="1" ht="37.9" customHeight="1">
      <c r="A341" s="36"/>
      <c r="B341" s="37"/>
      <c r="C341" s="177" t="s">
        <v>571</v>
      </c>
      <c r="D341" s="177" t="s">
        <v>230</v>
      </c>
      <c r="E341" s="178" t="s">
        <v>2620</v>
      </c>
      <c r="F341" s="179" t="s">
        <v>2621</v>
      </c>
      <c r="G341" s="180" t="s">
        <v>275</v>
      </c>
      <c r="H341" s="181">
        <v>5.95</v>
      </c>
      <c r="I341" s="182"/>
      <c r="J341" s="183">
        <f>ROUND(I341*H341,2)</f>
        <v>0</v>
      </c>
      <c r="K341" s="179" t="s">
        <v>234</v>
      </c>
      <c r="L341" s="41"/>
      <c r="M341" s="184" t="s">
        <v>28</v>
      </c>
      <c r="N341" s="185" t="s">
        <v>45</v>
      </c>
      <c r="O341" s="66"/>
      <c r="P341" s="186">
        <f>O341*H341</f>
        <v>0</v>
      </c>
      <c r="Q341" s="186">
        <v>0</v>
      </c>
      <c r="R341" s="186">
        <f>Q341*H341</f>
        <v>0</v>
      </c>
      <c r="S341" s="186">
        <v>0.02</v>
      </c>
      <c r="T341" s="187">
        <f>S341*H341</f>
        <v>0.11900000000000001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188" t="s">
        <v>176</v>
      </c>
      <c r="AT341" s="188" t="s">
        <v>230</v>
      </c>
      <c r="AU341" s="188" t="s">
        <v>85</v>
      </c>
      <c r="AY341" s="19" t="s">
        <v>228</v>
      </c>
      <c r="BE341" s="189">
        <f>IF(N341="základní",J341,0)</f>
        <v>0</v>
      </c>
      <c r="BF341" s="189">
        <f>IF(N341="snížená",J341,0)</f>
        <v>0</v>
      </c>
      <c r="BG341" s="189">
        <f>IF(N341="zákl. přenesená",J341,0)</f>
        <v>0</v>
      </c>
      <c r="BH341" s="189">
        <f>IF(N341="sníž. přenesená",J341,0)</f>
        <v>0</v>
      </c>
      <c r="BI341" s="189">
        <f>IF(N341="nulová",J341,0)</f>
        <v>0</v>
      </c>
      <c r="BJ341" s="19" t="s">
        <v>82</v>
      </c>
      <c r="BK341" s="189">
        <f>ROUND(I341*H341,2)</f>
        <v>0</v>
      </c>
      <c r="BL341" s="19" t="s">
        <v>176</v>
      </c>
      <c r="BM341" s="188" t="s">
        <v>2622</v>
      </c>
    </row>
    <row r="342" spans="1:47" s="2" customFormat="1" ht="11.25">
      <c r="A342" s="36"/>
      <c r="B342" s="37"/>
      <c r="C342" s="38"/>
      <c r="D342" s="190" t="s">
        <v>236</v>
      </c>
      <c r="E342" s="38"/>
      <c r="F342" s="191" t="s">
        <v>2623</v>
      </c>
      <c r="G342" s="38"/>
      <c r="H342" s="38"/>
      <c r="I342" s="192"/>
      <c r="J342" s="38"/>
      <c r="K342" s="38"/>
      <c r="L342" s="41"/>
      <c r="M342" s="193"/>
      <c r="N342" s="194"/>
      <c r="O342" s="66"/>
      <c r="P342" s="66"/>
      <c r="Q342" s="66"/>
      <c r="R342" s="66"/>
      <c r="S342" s="66"/>
      <c r="T342" s="67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T342" s="19" t="s">
        <v>236</v>
      </c>
      <c r="AU342" s="19" t="s">
        <v>85</v>
      </c>
    </row>
    <row r="343" spans="2:51" s="13" customFormat="1" ht="11.25">
      <c r="B343" s="195"/>
      <c r="C343" s="196"/>
      <c r="D343" s="197" t="s">
        <v>238</v>
      </c>
      <c r="E343" s="198" t="s">
        <v>28</v>
      </c>
      <c r="F343" s="199" t="s">
        <v>2445</v>
      </c>
      <c r="G343" s="196"/>
      <c r="H343" s="198" t="s">
        <v>28</v>
      </c>
      <c r="I343" s="200"/>
      <c r="J343" s="196"/>
      <c r="K343" s="196"/>
      <c r="L343" s="201"/>
      <c r="M343" s="202"/>
      <c r="N343" s="203"/>
      <c r="O343" s="203"/>
      <c r="P343" s="203"/>
      <c r="Q343" s="203"/>
      <c r="R343" s="203"/>
      <c r="S343" s="203"/>
      <c r="T343" s="204"/>
      <c r="AT343" s="205" t="s">
        <v>238</v>
      </c>
      <c r="AU343" s="205" t="s">
        <v>85</v>
      </c>
      <c r="AV343" s="13" t="s">
        <v>82</v>
      </c>
      <c r="AW343" s="13" t="s">
        <v>35</v>
      </c>
      <c r="AX343" s="13" t="s">
        <v>74</v>
      </c>
      <c r="AY343" s="205" t="s">
        <v>228</v>
      </c>
    </row>
    <row r="344" spans="2:51" s="14" customFormat="1" ht="11.25">
      <c r="B344" s="206"/>
      <c r="C344" s="207"/>
      <c r="D344" s="197" t="s">
        <v>238</v>
      </c>
      <c r="E344" s="208" t="s">
        <v>28</v>
      </c>
      <c r="F344" s="209" t="s">
        <v>2624</v>
      </c>
      <c r="G344" s="207"/>
      <c r="H344" s="210">
        <v>5.95</v>
      </c>
      <c r="I344" s="211"/>
      <c r="J344" s="207"/>
      <c r="K344" s="207"/>
      <c r="L344" s="212"/>
      <c r="M344" s="213"/>
      <c r="N344" s="214"/>
      <c r="O344" s="214"/>
      <c r="P344" s="214"/>
      <c r="Q344" s="214"/>
      <c r="R344" s="214"/>
      <c r="S344" s="214"/>
      <c r="T344" s="215"/>
      <c r="AT344" s="216" t="s">
        <v>238</v>
      </c>
      <c r="AU344" s="216" t="s">
        <v>85</v>
      </c>
      <c r="AV344" s="14" t="s">
        <v>85</v>
      </c>
      <c r="AW344" s="14" t="s">
        <v>35</v>
      </c>
      <c r="AX344" s="14" t="s">
        <v>74</v>
      </c>
      <c r="AY344" s="216" t="s">
        <v>228</v>
      </c>
    </row>
    <row r="345" spans="2:51" s="15" customFormat="1" ht="11.25">
      <c r="B345" s="217"/>
      <c r="C345" s="218"/>
      <c r="D345" s="197" t="s">
        <v>238</v>
      </c>
      <c r="E345" s="219" t="s">
        <v>2403</v>
      </c>
      <c r="F345" s="220" t="s">
        <v>241</v>
      </c>
      <c r="G345" s="218"/>
      <c r="H345" s="221">
        <v>5.95</v>
      </c>
      <c r="I345" s="222"/>
      <c r="J345" s="218"/>
      <c r="K345" s="218"/>
      <c r="L345" s="223"/>
      <c r="M345" s="224"/>
      <c r="N345" s="225"/>
      <c r="O345" s="225"/>
      <c r="P345" s="225"/>
      <c r="Q345" s="225"/>
      <c r="R345" s="225"/>
      <c r="S345" s="225"/>
      <c r="T345" s="226"/>
      <c r="AT345" s="227" t="s">
        <v>238</v>
      </c>
      <c r="AU345" s="227" t="s">
        <v>85</v>
      </c>
      <c r="AV345" s="15" t="s">
        <v>176</v>
      </c>
      <c r="AW345" s="15" t="s">
        <v>35</v>
      </c>
      <c r="AX345" s="15" t="s">
        <v>82</v>
      </c>
      <c r="AY345" s="227" t="s">
        <v>228</v>
      </c>
    </row>
    <row r="346" spans="1:65" s="2" customFormat="1" ht="44.25" customHeight="1">
      <c r="A346" s="36"/>
      <c r="B346" s="37"/>
      <c r="C346" s="177" t="s">
        <v>578</v>
      </c>
      <c r="D346" s="177" t="s">
        <v>230</v>
      </c>
      <c r="E346" s="178" t="s">
        <v>2625</v>
      </c>
      <c r="F346" s="179" t="s">
        <v>2626</v>
      </c>
      <c r="G346" s="180" t="s">
        <v>275</v>
      </c>
      <c r="H346" s="181">
        <v>13</v>
      </c>
      <c r="I346" s="182"/>
      <c r="J346" s="183">
        <f>ROUND(I346*H346,2)</f>
        <v>0</v>
      </c>
      <c r="K346" s="179" t="s">
        <v>234</v>
      </c>
      <c r="L346" s="41"/>
      <c r="M346" s="184" t="s">
        <v>28</v>
      </c>
      <c r="N346" s="185" t="s">
        <v>45</v>
      </c>
      <c r="O346" s="66"/>
      <c r="P346" s="186">
        <f>O346*H346</f>
        <v>0</v>
      </c>
      <c r="Q346" s="186">
        <v>0</v>
      </c>
      <c r="R346" s="186">
        <f>Q346*H346</f>
        <v>0</v>
      </c>
      <c r="S346" s="186">
        <v>0.029</v>
      </c>
      <c r="T346" s="187">
        <f>S346*H346</f>
        <v>0.377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188" t="s">
        <v>176</v>
      </c>
      <c r="AT346" s="188" t="s">
        <v>230</v>
      </c>
      <c r="AU346" s="188" t="s">
        <v>85</v>
      </c>
      <c r="AY346" s="19" t="s">
        <v>228</v>
      </c>
      <c r="BE346" s="189">
        <f>IF(N346="základní",J346,0)</f>
        <v>0</v>
      </c>
      <c r="BF346" s="189">
        <f>IF(N346="snížená",J346,0)</f>
        <v>0</v>
      </c>
      <c r="BG346" s="189">
        <f>IF(N346="zákl. přenesená",J346,0)</f>
        <v>0</v>
      </c>
      <c r="BH346" s="189">
        <f>IF(N346="sníž. přenesená",J346,0)</f>
        <v>0</v>
      </c>
      <c r="BI346" s="189">
        <f>IF(N346="nulová",J346,0)</f>
        <v>0</v>
      </c>
      <c r="BJ346" s="19" t="s">
        <v>82</v>
      </c>
      <c r="BK346" s="189">
        <f>ROUND(I346*H346,2)</f>
        <v>0</v>
      </c>
      <c r="BL346" s="19" t="s">
        <v>176</v>
      </c>
      <c r="BM346" s="188" t="s">
        <v>2627</v>
      </c>
    </row>
    <row r="347" spans="1:47" s="2" customFormat="1" ht="11.25">
      <c r="A347" s="36"/>
      <c r="B347" s="37"/>
      <c r="C347" s="38"/>
      <c r="D347" s="190" t="s">
        <v>236</v>
      </c>
      <c r="E347" s="38"/>
      <c r="F347" s="191" t="s">
        <v>2628</v>
      </c>
      <c r="G347" s="38"/>
      <c r="H347" s="38"/>
      <c r="I347" s="192"/>
      <c r="J347" s="38"/>
      <c r="K347" s="38"/>
      <c r="L347" s="41"/>
      <c r="M347" s="193"/>
      <c r="N347" s="194"/>
      <c r="O347" s="66"/>
      <c r="P347" s="66"/>
      <c r="Q347" s="66"/>
      <c r="R347" s="66"/>
      <c r="S347" s="66"/>
      <c r="T347" s="67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T347" s="19" t="s">
        <v>236</v>
      </c>
      <c r="AU347" s="19" t="s">
        <v>85</v>
      </c>
    </row>
    <row r="348" spans="2:51" s="13" customFormat="1" ht="11.25">
      <c r="B348" s="195"/>
      <c r="C348" s="196"/>
      <c r="D348" s="197" t="s">
        <v>238</v>
      </c>
      <c r="E348" s="198" t="s">
        <v>28</v>
      </c>
      <c r="F348" s="199" t="s">
        <v>2445</v>
      </c>
      <c r="G348" s="196"/>
      <c r="H348" s="198" t="s">
        <v>28</v>
      </c>
      <c r="I348" s="200"/>
      <c r="J348" s="196"/>
      <c r="K348" s="196"/>
      <c r="L348" s="201"/>
      <c r="M348" s="202"/>
      <c r="N348" s="203"/>
      <c r="O348" s="203"/>
      <c r="P348" s="203"/>
      <c r="Q348" s="203"/>
      <c r="R348" s="203"/>
      <c r="S348" s="203"/>
      <c r="T348" s="204"/>
      <c r="AT348" s="205" t="s">
        <v>238</v>
      </c>
      <c r="AU348" s="205" t="s">
        <v>85</v>
      </c>
      <c r="AV348" s="13" t="s">
        <v>82</v>
      </c>
      <c r="AW348" s="13" t="s">
        <v>35</v>
      </c>
      <c r="AX348" s="13" t="s">
        <v>74</v>
      </c>
      <c r="AY348" s="205" t="s">
        <v>228</v>
      </c>
    </row>
    <row r="349" spans="2:51" s="14" customFormat="1" ht="11.25">
      <c r="B349" s="206"/>
      <c r="C349" s="207"/>
      <c r="D349" s="197" t="s">
        <v>238</v>
      </c>
      <c r="E349" s="208" t="s">
        <v>28</v>
      </c>
      <c r="F349" s="209" t="s">
        <v>2629</v>
      </c>
      <c r="G349" s="207"/>
      <c r="H349" s="210">
        <v>13</v>
      </c>
      <c r="I349" s="211"/>
      <c r="J349" s="207"/>
      <c r="K349" s="207"/>
      <c r="L349" s="212"/>
      <c r="M349" s="213"/>
      <c r="N349" s="214"/>
      <c r="O349" s="214"/>
      <c r="P349" s="214"/>
      <c r="Q349" s="214"/>
      <c r="R349" s="214"/>
      <c r="S349" s="214"/>
      <c r="T349" s="215"/>
      <c r="AT349" s="216" t="s">
        <v>238</v>
      </c>
      <c r="AU349" s="216" t="s">
        <v>85</v>
      </c>
      <c r="AV349" s="14" t="s">
        <v>85</v>
      </c>
      <c r="AW349" s="14" t="s">
        <v>35</v>
      </c>
      <c r="AX349" s="14" t="s">
        <v>74</v>
      </c>
      <c r="AY349" s="216" t="s">
        <v>228</v>
      </c>
    </row>
    <row r="350" spans="2:51" s="15" customFormat="1" ht="11.25">
      <c r="B350" s="217"/>
      <c r="C350" s="218"/>
      <c r="D350" s="197" t="s">
        <v>238</v>
      </c>
      <c r="E350" s="219" t="s">
        <v>2405</v>
      </c>
      <c r="F350" s="220" t="s">
        <v>241</v>
      </c>
      <c r="G350" s="218"/>
      <c r="H350" s="221">
        <v>13</v>
      </c>
      <c r="I350" s="222"/>
      <c r="J350" s="218"/>
      <c r="K350" s="218"/>
      <c r="L350" s="223"/>
      <c r="M350" s="224"/>
      <c r="N350" s="225"/>
      <c r="O350" s="225"/>
      <c r="P350" s="225"/>
      <c r="Q350" s="225"/>
      <c r="R350" s="225"/>
      <c r="S350" s="225"/>
      <c r="T350" s="226"/>
      <c r="AT350" s="227" t="s">
        <v>238</v>
      </c>
      <c r="AU350" s="227" t="s">
        <v>85</v>
      </c>
      <c r="AV350" s="15" t="s">
        <v>176</v>
      </c>
      <c r="AW350" s="15" t="s">
        <v>35</v>
      </c>
      <c r="AX350" s="15" t="s">
        <v>82</v>
      </c>
      <c r="AY350" s="227" t="s">
        <v>228</v>
      </c>
    </row>
    <row r="351" spans="1:65" s="2" customFormat="1" ht="24.2" customHeight="1">
      <c r="A351" s="36"/>
      <c r="B351" s="37"/>
      <c r="C351" s="177" t="s">
        <v>585</v>
      </c>
      <c r="D351" s="177" t="s">
        <v>230</v>
      </c>
      <c r="E351" s="178" t="s">
        <v>695</v>
      </c>
      <c r="F351" s="179" t="s">
        <v>696</v>
      </c>
      <c r="G351" s="180" t="s">
        <v>275</v>
      </c>
      <c r="H351" s="181">
        <v>29.656</v>
      </c>
      <c r="I351" s="182"/>
      <c r="J351" s="183">
        <f>ROUND(I351*H351,2)</f>
        <v>0</v>
      </c>
      <c r="K351" s="179" t="s">
        <v>234</v>
      </c>
      <c r="L351" s="41"/>
      <c r="M351" s="184" t="s">
        <v>28</v>
      </c>
      <c r="N351" s="185" t="s">
        <v>45</v>
      </c>
      <c r="O351" s="66"/>
      <c r="P351" s="186">
        <f>O351*H351</f>
        <v>0</v>
      </c>
      <c r="Q351" s="186">
        <v>0</v>
      </c>
      <c r="R351" s="186">
        <f>Q351*H351</f>
        <v>0</v>
      </c>
      <c r="S351" s="186">
        <v>0.014</v>
      </c>
      <c r="T351" s="187">
        <f>S351*H351</f>
        <v>0.415184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188" t="s">
        <v>176</v>
      </c>
      <c r="AT351" s="188" t="s">
        <v>230</v>
      </c>
      <c r="AU351" s="188" t="s">
        <v>85</v>
      </c>
      <c r="AY351" s="19" t="s">
        <v>228</v>
      </c>
      <c r="BE351" s="189">
        <f>IF(N351="základní",J351,0)</f>
        <v>0</v>
      </c>
      <c r="BF351" s="189">
        <f>IF(N351="snížená",J351,0)</f>
        <v>0</v>
      </c>
      <c r="BG351" s="189">
        <f>IF(N351="zákl. přenesená",J351,0)</f>
        <v>0</v>
      </c>
      <c r="BH351" s="189">
        <f>IF(N351="sníž. přenesená",J351,0)</f>
        <v>0</v>
      </c>
      <c r="BI351" s="189">
        <f>IF(N351="nulová",J351,0)</f>
        <v>0</v>
      </c>
      <c r="BJ351" s="19" t="s">
        <v>82</v>
      </c>
      <c r="BK351" s="189">
        <f>ROUND(I351*H351,2)</f>
        <v>0</v>
      </c>
      <c r="BL351" s="19" t="s">
        <v>176</v>
      </c>
      <c r="BM351" s="188" t="s">
        <v>2630</v>
      </c>
    </row>
    <row r="352" spans="1:47" s="2" customFormat="1" ht="11.25">
      <c r="A352" s="36"/>
      <c r="B352" s="37"/>
      <c r="C352" s="38"/>
      <c r="D352" s="190" t="s">
        <v>236</v>
      </c>
      <c r="E352" s="38"/>
      <c r="F352" s="191" t="s">
        <v>698</v>
      </c>
      <c r="G352" s="38"/>
      <c r="H352" s="38"/>
      <c r="I352" s="192"/>
      <c r="J352" s="38"/>
      <c r="K352" s="38"/>
      <c r="L352" s="41"/>
      <c r="M352" s="193"/>
      <c r="N352" s="194"/>
      <c r="O352" s="66"/>
      <c r="P352" s="66"/>
      <c r="Q352" s="66"/>
      <c r="R352" s="66"/>
      <c r="S352" s="66"/>
      <c r="T352" s="67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T352" s="19" t="s">
        <v>236</v>
      </c>
      <c r="AU352" s="19" t="s">
        <v>85</v>
      </c>
    </row>
    <row r="353" spans="2:51" s="13" customFormat="1" ht="11.25">
      <c r="B353" s="195"/>
      <c r="C353" s="196"/>
      <c r="D353" s="197" t="s">
        <v>238</v>
      </c>
      <c r="E353" s="198" t="s">
        <v>28</v>
      </c>
      <c r="F353" s="199" t="s">
        <v>2445</v>
      </c>
      <c r="G353" s="196"/>
      <c r="H353" s="198" t="s">
        <v>28</v>
      </c>
      <c r="I353" s="200"/>
      <c r="J353" s="196"/>
      <c r="K353" s="196"/>
      <c r="L353" s="201"/>
      <c r="M353" s="202"/>
      <c r="N353" s="203"/>
      <c r="O353" s="203"/>
      <c r="P353" s="203"/>
      <c r="Q353" s="203"/>
      <c r="R353" s="203"/>
      <c r="S353" s="203"/>
      <c r="T353" s="204"/>
      <c r="AT353" s="205" t="s">
        <v>238</v>
      </c>
      <c r="AU353" s="205" t="s">
        <v>85</v>
      </c>
      <c r="AV353" s="13" t="s">
        <v>82</v>
      </c>
      <c r="AW353" s="13" t="s">
        <v>35</v>
      </c>
      <c r="AX353" s="13" t="s">
        <v>74</v>
      </c>
      <c r="AY353" s="205" t="s">
        <v>228</v>
      </c>
    </row>
    <row r="354" spans="2:51" s="14" customFormat="1" ht="11.25">
      <c r="B354" s="206"/>
      <c r="C354" s="207"/>
      <c r="D354" s="197" t="s">
        <v>238</v>
      </c>
      <c r="E354" s="208" t="s">
        <v>28</v>
      </c>
      <c r="F354" s="209" t="s">
        <v>2631</v>
      </c>
      <c r="G354" s="207"/>
      <c r="H354" s="210">
        <v>29.656</v>
      </c>
      <c r="I354" s="211"/>
      <c r="J354" s="207"/>
      <c r="K354" s="207"/>
      <c r="L354" s="212"/>
      <c r="M354" s="213"/>
      <c r="N354" s="214"/>
      <c r="O354" s="214"/>
      <c r="P354" s="214"/>
      <c r="Q354" s="214"/>
      <c r="R354" s="214"/>
      <c r="S354" s="214"/>
      <c r="T354" s="215"/>
      <c r="AT354" s="216" t="s">
        <v>238</v>
      </c>
      <c r="AU354" s="216" t="s">
        <v>85</v>
      </c>
      <c r="AV354" s="14" t="s">
        <v>85</v>
      </c>
      <c r="AW354" s="14" t="s">
        <v>35</v>
      </c>
      <c r="AX354" s="14" t="s">
        <v>82</v>
      </c>
      <c r="AY354" s="216" t="s">
        <v>228</v>
      </c>
    </row>
    <row r="355" spans="1:65" s="2" customFormat="1" ht="37.9" customHeight="1">
      <c r="A355" s="36"/>
      <c r="B355" s="37"/>
      <c r="C355" s="177" t="s">
        <v>590</v>
      </c>
      <c r="D355" s="177" t="s">
        <v>230</v>
      </c>
      <c r="E355" s="178" t="s">
        <v>2632</v>
      </c>
      <c r="F355" s="179" t="s">
        <v>2633</v>
      </c>
      <c r="G355" s="180" t="s">
        <v>275</v>
      </c>
      <c r="H355" s="181">
        <v>3.45</v>
      </c>
      <c r="I355" s="182"/>
      <c r="J355" s="183">
        <f>ROUND(I355*H355,2)</f>
        <v>0</v>
      </c>
      <c r="K355" s="179" t="s">
        <v>234</v>
      </c>
      <c r="L355" s="41"/>
      <c r="M355" s="184" t="s">
        <v>28</v>
      </c>
      <c r="N355" s="185" t="s">
        <v>45</v>
      </c>
      <c r="O355" s="66"/>
      <c r="P355" s="186">
        <f>O355*H355</f>
        <v>0</v>
      </c>
      <c r="Q355" s="186">
        <v>0</v>
      </c>
      <c r="R355" s="186">
        <f>Q355*H355</f>
        <v>0</v>
      </c>
      <c r="S355" s="186">
        <v>0.089</v>
      </c>
      <c r="T355" s="187">
        <f>S355*H355</f>
        <v>0.30705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188" t="s">
        <v>176</v>
      </c>
      <c r="AT355" s="188" t="s">
        <v>230</v>
      </c>
      <c r="AU355" s="188" t="s">
        <v>85</v>
      </c>
      <c r="AY355" s="19" t="s">
        <v>228</v>
      </c>
      <c r="BE355" s="189">
        <f>IF(N355="základní",J355,0)</f>
        <v>0</v>
      </c>
      <c r="BF355" s="189">
        <f>IF(N355="snížená",J355,0)</f>
        <v>0</v>
      </c>
      <c r="BG355" s="189">
        <f>IF(N355="zákl. přenesená",J355,0)</f>
        <v>0</v>
      </c>
      <c r="BH355" s="189">
        <f>IF(N355="sníž. přenesená",J355,0)</f>
        <v>0</v>
      </c>
      <c r="BI355" s="189">
        <f>IF(N355="nulová",J355,0)</f>
        <v>0</v>
      </c>
      <c r="BJ355" s="19" t="s">
        <v>82</v>
      </c>
      <c r="BK355" s="189">
        <f>ROUND(I355*H355,2)</f>
        <v>0</v>
      </c>
      <c r="BL355" s="19" t="s">
        <v>176</v>
      </c>
      <c r="BM355" s="188" t="s">
        <v>2634</v>
      </c>
    </row>
    <row r="356" spans="1:47" s="2" customFormat="1" ht="11.25">
      <c r="A356" s="36"/>
      <c r="B356" s="37"/>
      <c r="C356" s="38"/>
      <c r="D356" s="190" t="s">
        <v>236</v>
      </c>
      <c r="E356" s="38"/>
      <c r="F356" s="191" t="s">
        <v>2635</v>
      </c>
      <c r="G356" s="38"/>
      <c r="H356" s="38"/>
      <c r="I356" s="192"/>
      <c r="J356" s="38"/>
      <c r="K356" s="38"/>
      <c r="L356" s="41"/>
      <c r="M356" s="193"/>
      <c r="N356" s="194"/>
      <c r="O356" s="66"/>
      <c r="P356" s="66"/>
      <c r="Q356" s="66"/>
      <c r="R356" s="66"/>
      <c r="S356" s="66"/>
      <c r="T356" s="67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T356" s="19" t="s">
        <v>236</v>
      </c>
      <c r="AU356" s="19" t="s">
        <v>85</v>
      </c>
    </row>
    <row r="357" spans="2:51" s="13" customFormat="1" ht="11.25">
      <c r="B357" s="195"/>
      <c r="C357" s="196"/>
      <c r="D357" s="197" t="s">
        <v>238</v>
      </c>
      <c r="E357" s="198" t="s">
        <v>28</v>
      </c>
      <c r="F357" s="199" t="s">
        <v>2445</v>
      </c>
      <c r="G357" s="196"/>
      <c r="H357" s="198" t="s">
        <v>28</v>
      </c>
      <c r="I357" s="200"/>
      <c r="J357" s="196"/>
      <c r="K357" s="196"/>
      <c r="L357" s="201"/>
      <c r="M357" s="202"/>
      <c r="N357" s="203"/>
      <c r="O357" s="203"/>
      <c r="P357" s="203"/>
      <c r="Q357" s="203"/>
      <c r="R357" s="203"/>
      <c r="S357" s="203"/>
      <c r="T357" s="204"/>
      <c r="AT357" s="205" t="s">
        <v>238</v>
      </c>
      <c r="AU357" s="205" t="s">
        <v>85</v>
      </c>
      <c r="AV357" s="13" t="s">
        <v>82</v>
      </c>
      <c r="AW357" s="13" t="s">
        <v>35</v>
      </c>
      <c r="AX357" s="13" t="s">
        <v>74</v>
      </c>
      <c r="AY357" s="205" t="s">
        <v>228</v>
      </c>
    </row>
    <row r="358" spans="2:51" s="14" customFormat="1" ht="11.25">
      <c r="B358" s="206"/>
      <c r="C358" s="207"/>
      <c r="D358" s="197" t="s">
        <v>238</v>
      </c>
      <c r="E358" s="208" t="s">
        <v>28</v>
      </c>
      <c r="F358" s="209" t="s">
        <v>2636</v>
      </c>
      <c r="G358" s="207"/>
      <c r="H358" s="210">
        <v>3.45</v>
      </c>
      <c r="I358" s="211"/>
      <c r="J358" s="207"/>
      <c r="K358" s="207"/>
      <c r="L358" s="212"/>
      <c r="M358" s="213"/>
      <c r="N358" s="214"/>
      <c r="O358" s="214"/>
      <c r="P358" s="214"/>
      <c r="Q358" s="214"/>
      <c r="R358" s="214"/>
      <c r="S358" s="214"/>
      <c r="T358" s="215"/>
      <c r="AT358" s="216" t="s">
        <v>238</v>
      </c>
      <c r="AU358" s="216" t="s">
        <v>85</v>
      </c>
      <c r="AV358" s="14" t="s">
        <v>85</v>
      </c>
      <c r="AW358" s="14" t="s">
        <v>35</v>
      </c>
      <c r="AX358" s="14" t="s">
        <v>82</v>
      </c>
      <c r="AY358" s="216" t="s">
        <v>228</v>
      </c>
    </row>
    <row r="359" spans="1:65" s="2" customFormat="1" ht="16.5" customHeight="1">
      <c r="A359" s="36"/>
      <c r="B359" s="37"/>
      <c r="C359" s="177" t="s">
        <v>595</v>
      </c>
      <c r="D359" s="177" t="s">
        <v>230</v>
      </c>
      <c r="E359" s="178" t="s">
        <v>2637</v>
      </c>
      <c r="F359" s="179" t="s">
        <v>2638</v>
      </c>
      <c r="G359" s="180" t="s">
        <v>283</v>
      </c>
      <c r="H359" s="181">
        <v>1</v>
      </c>
      <c r="I359" s="182"/>
      <c r="J359" s="183">
        <f>ROUND(I359*H359,2)</f>
        <v>0</v>
      </c>
      <c r="K359" s="179" t="s">
        <v>28</v>
      </c>
      <c r="L359" s="41"/>
      <c r="M359" s="184" t="s">
        <v>28</v>
      </c>
      <c r="N359" s="185" t="s">
        <v>45</v>
      </c>
      <c r="O359" s="66"/>
      <c r="P359" s="186">
        <f>O359*H359</f>
        <v>0</v>
      </c>
      <c r="Q359" s="186">
        <v>0</v>
      </c>
      <c r="R359" s="186">
        <f>Q359*H359</f>
        <v>0</v>
      </c>
      <c r="S359" s="186">
        <v>0.02</v>
      </c>
      <c r="T359" s="187">
        <f>S359*H359</f>
        <v>0.02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188" t="s">
        <v>176</v>
      </c>
      <c r="AT359" s="188" t="s">
        <v>230</v>
      </c>
      <c r="AU359" s="188" t="s">
        <v>85</v>
      </c>
      <c r="AY359" s="19" t="s">
        <v>228</v>
      </c>
      <c r="BE359" s="189">
        <f>IF(N359="základní",J359,0)</f>
        <v>0</v>
      </c>
      <c r="BF359" s="189">
        <f>IF(N359="snížená",J359,0)</f>
        <v>0</v>
      </c>
      <c r="BG359" s="189">
        <f>IF(N359="zákl. přenesená",J359,0)</f>
        <v>0</v>
      </c>
      <c r="BH359" s="189">
        <f>IF(N359="sníž. přenesená",J359,0)</f>
        <v>0</v>
      </c>
      <c r="BI359" s="189">
        <f>IF(N359="nulová",J359,0)</f>
        <v>0</v>
      </c>
      <c r="BJ359" s="19" t="s">
        <v>82</v>
      </c>
      <c r="BK359" s="189">
        <f>ROUND(I359*H359,2)</f>
        <v>0</v>
      </c>
      <c r="BL359" s="19" t="s">
        <v>176</v>
      </c>
      <c r="BM359" s="188" t="s">
        <v>2639</v>
      </c>
    </row>
    <row r="360" spans="2:51" s="13" customFormat="1" ht="11.25">
      <c r="B360" s="195"/>
      <c r="C360" s="196"/>
      <c r="D360" s="197" t="s">
        <v>238</v>
      </c>
      <c r="E360" s="198" t="s">
        <v>28</v>
      </c>
      <c r="F360" s="199" t="s">
        <v>2445</v>
      </c>
      <c r="G360" s="196"/>
      <c r="H360" s="198" t="s">
        <v>28</v>
      </c>
      <c r="I360" s="200"/>
      <c r="J360" s="196"/>
      <c r="K360" s="196"/>
      <c r="L360" s="201"/>
      <c r="M360" s="202"/>
      <c r="N360" s="203"/>
      <c r="O360" s="203"/>
      <c r="P360" s="203"/>
      <c r="Q360" s="203"/>
      <c r="R360" s="203"/>
      <c r="S360" s="203"/>
      <c r="T360" s="204"/>
      <c r="AT360" s="205" t="s">
        <v>238</v>
      </c>
      <c r="AU360" s="205" t="s">
        <v>85</v>
      </c>
      <c r="AV360" s="13" t="s">
        <v>82</v>
      </c>
      <c r="AW360" s="13" t="s">
        <v>35</v>
      </c>
      <c r="AX360" s="13" t="s">
        <v>74</v>
      </c>
      <c r="AY360" s="205" t="s">
        <v>228</v>
      </c>
    </row>
    <row r="361" spans="2:51" s="14" customFormat="1" ht="11.25">
      <c r="B361" s="206"/>
      <c r="C361" s="207"/>
      <c r="D361" s="197" t="s">
        <v>238</v>
      </c>
      <c r="E361" s="208" t="s">
        <v>28</v>
      </c>
      <c r="F361" s="209" t="s">
        <v>82</v>
      </c>
      <c r="G361" s="207"/>
      <c r="H361" s="210">
        <v>1</v>
      </c>
      <c r="I361" s="211"/>
      <c r="J361" s="207"/>
      <c r="K361" s="207"/>
      <c r="L361" s="212"/>
      <c r="M361" s="213"/>
      <c r="N361" s="214"/>
      <c r="O361" s="214"/>
      <c r="P361" s="214"/>
      <c r="Q361" s="214"/>
      <c r="R361" s="214"/>
      <c r="S361" s="214"/>
      <c r="T361" s="215"/>
      <c r="AT361" s="216" t="s">
        <v>238</v>
      </c>
      <c r="AU361" s="216" t="s">
        <v>85</v>
      </c>
      <c r="AV361" s="14" t="s">
        <v>85</v>
      </c>
      <c r="AW361" s="14" t="s">
        <v>35</v>
      </c>
      <c r="AX361" s="14" t="s">
        <v>82</v>
      </c>
      <c r="AY361" s="216" t="s">
        <v>228</v>
      </c>
    </row>
    <row r="362" spans="1:65" s="2" customFormat="1" ht="16.5" customHeight="1">
      <c r="A362" s="36"/>
      <c r="B362" s="37"/>
      <c r="C362" s="177" t="s">
        <v>601</v>
      </c>
      <c r="D362" s="177" t="s">
        <v>230</v>
      </c>
      <c r="E362" s="178" t="s">
        <v>720</v>
      </c>
      <c r="F362" s="179" t="s">
        <v>721</v>
      </c>
      <c r="G362" s="180" t="s">
        <v>275</v>
      </c>
      <c r="H362" s="181">
        <v>29.656</v>
      </c>
      <c r="I362" s="182"/>
      <c r="J362" s="183">
        <f>ROUND(I362*H362,2)</f>
        <v>0</v>
      </c>
      <c r="K362" s="179" t="s">
        <v>28</v>
      </c>
      <c r="L362" s="41"/>
      <c r="M362" s="184" t="s">
        <v>28</v>
      </c>
      <c r="N362" s="185" t="s">
        <v>45</v>
      </c>
      <c r="O362" s="66"/>
      <c r="P362" s="186">
        <f>O362*H362</f>
        <v>0</v>
      </c>
      <c r="Q362" s="186">
        <v>0</v>
      </c>
      <c r="R362" s="186">
        <f>Q362*H362</f>
        <v>0</v>
      </c>
      <c r="S362" s="186">
        <v>0</v>
      </c>
      <c r="T362" s="187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188" t="s">
        <v>176</v>
      </c>
      <c r="AT362" s="188" t="s">
        <v>230</v>
      </c>
      <c r="AU362" s="188" t="s">
        <v>85</v>
      </c>
      <c r="AY362" s="19" t="s">
        <v>228</v>
      </c>
      <c r="BE362" s="189">
        <f>IF(N362="základní",J362,0)</f>
        <v>0</v>
      </c>
      <c r="BF362" s="189">
        <f>IF(N362="snížená",J362,0)</f>
        <v>0</v>
      </c>
      <c r="BG362" s="189">
        <f>IF(N362="zákl. přenesená",J362,0)</f>
        <v>0</v>
      </c>
      <c r="BH362" s="189">
        <f>IF(N362="sníž. přenesená",J362,0)</f>
        <v>0</v>
      </c>
      <c r="BI362" s="189">
        <f>IF(N362="nulová",J362,0)</f>
        <v>0</v>
      </c>
      <c r="BJ362" s="19" t="s">
        <v>82</v>
      </c>
      <c r="BK362" s="189">
        <f>ROUND(I362*H362,2)</f>
        <v>0</v>
      </c>
      <c r="BL362" s="19" t="s">
        <v>176</v>
      </c>
      <c r="BM362" s="188" t="s">
        <v>2640</v>
      </c>
    </row>
    <row r="363" spans="2:51" s="14" customFormat="1" ht="11.25">
      <c r="B363" s="206"/>
      <c r="C363" s="207"/>
      <c r="D363" s="197" t="s">
        <v>238</v>
      </c>
      <c r="E363" s="208" t="s">
        <v>28</v>
      </c>
      <c r="F363" s="209" t="s">
        <v>2631</v>
      </c>
      <c r="G363" s="207"/>
      <c r="H363" s="210">
        <v>29.656</v>
      </c>
      <c r="I363" s="211"/>
      <c r="J363" s="207"/>
      <c r="K363" s="207"/>
      <c r="L363" s="212"/>
      <c r="M363" s="213"/>
      <c r="N363" s="214"/>
      <c r="O363" s="214"/>
      <c r="P363" s="214"/>
      <c r="Q363" s="214"/>
      <c r="R363" s="214"/>
      <c r="S363" s="214"/>
      <c r="T363" s="215"/>
      <c r="AT363" s="216" t="s">
        <v>238</v>
      </c>
      <c r="AU363" s="216" t="s">
        <v>85</v>
      </c>
      <c r="AV363" s="14" t="s">
        <v>85</v>
      </c>
      <c r="AW363" s="14" t="s">
        <v>35</v>
      </c>
      <c r="AX363" s="14" t="s">
        <v>82</v>
      </c>
      <c r="AY363" s="216" t="s">
        <v>228</v>
      </c>
    </row>
    <row r="364" spans="2:63" s="12" customFormat="1" ht="22.9" customHeight="1">
      <c r="B364" s="161"/>
      <c r="C364" s="162"/>
      <c r="D364" s="163" t="s">
        <v>73</v>
      </c>
      <c r="E364" s="175" t="s">
        <v>727</v>
      </c>
      <c r="F364" s="175" t="s">
        <v>728</v>
      </c>
      <c r="G364" s="162"/>
      <c r="H364" s="162"/>
      <c r="I364" s="165"/>
      <c r="J364" s="176">
        <f>BK364</f>
        <v>0</v>
      </c>
      <c r="K364" s="162"/>
      <c r="L364" s="167"/>
      <c r="M364" s="168"/>
      <c r="N364" s="169"/>
      <c r="O364" s="169"/>
      <c r="P364" s="170">
        <f>SUM(P365:P374)</f>
        <v>0</v>
      </c>
      <c r="Q364" s="169"/>
      <c r="R364" s="170">
        <f>SUM(R365:R374)</f>
        <v>0</v>
      </c>
      <c r="S364" s="169"/>
      <c r="T364" s="171">
        <f>SUM(T365:T374)</f>
        <v>0</v>
      </c>
      <c r="AR364" s="172" t="s">
        <v>82</v>
      </c>
      <c r="AT364" s="173" t="s">
        <v>73</v>
      </c>
      <c r="AU364" s="173" t="s">
        <v>82</v>
      </c>
      <c r="AY364" s="172" t="s">
        <v>228</v>
      </c>
      <c r="BK364" s="174">
        <f>SUM(BK365:BK374)</f>
        <v>0</v>
      </c>
    </row>
    <row r="365" spans="1:65" s="2" customFormat="1" ht="37.9" customHeight="1">
      <c r="A365" s="36"/>
      <c r="B365" s="37"/>
      <c r="C365" s="177" t="s">
        <v>605</v>
      </c>
      <c r="D365" s="177" t="s">
        <v>230</v>
      </c>
      <c r="E365" s="178" t="s">
        <v>730</v>
      </c>
      <c r="F365" s="179" t="s">
        <v>731</v>
      </c>
      <c r="G365" s="180" t="s">
        <v>264</v>
      </c>
      <c r="H365" s="181">
        <v>58.869</v>
      </c>
      <c r="I365" s="182"/>
      <c r="J365" s="183">
        <f>ROUND(I365*H365,2)</f>
        <v>0</v>
      </c>
      <c r="K365" s="179" t="s">
        <v>234</v>
      </c>
      <c r="L365" s="41"/>
      <c r="M365" s="184" t="s">
        <v>28</v>
      </c>
      <c r="N365" s="185" t="s">
        <v>45</v>
      </c>
      <c r="O365" s="66"/>
      <c r="P365" s="186">
        <f>O365*H365</f>
        <v>0</v>
      </c>
      <c r="Q365" s="186">
        <v>0</v>
      </c>
      <c r="R365" s="186">
        <f>Q365*H365</f>
        <v>0</v>
      </c>
      <c r="S365" s="186">
        <v>0</v>
      </c>
      <c r="T365" s="187">
        <f>S365*H365</f>
        <v>0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188" t="s">
        <v>176</v>
      </c>
      <c r="AT365" s="188" t="s">
        <v>230</v>
      </c>
      <c r="AU365" s="188" t="s">
        <v>85</v>
      </c>
      <c r="AY365" s="19" t="s">
        <v>228</v>
      </c>
      <c r="BE365" s="189">
        <f>IF(N365="základní",J365,0)</f>
        <v>0</v>
      </c>
      <c r="BF365" s="189">
        <f>IF(N365="snížená",J365,0)</f>
        <v>0</v>
      </c>
      <c r="BG365" s="189">
        <f>IF(N365="zákl. přenesená",J365,0)</f>
        <v>0</v>
      </c>
      <c r="BH365" s="189">
        <f>IF(N365="sníž. přenesená",J365,0)</f>
        <v>0</v>
      </c>
      <c r="BI365" s="189">
        <f>IF(N365="nulová",J365,0)</f>
        <v>0</v>
      </c>
      <c r="BJ365" s="19" t="s">
        <v>82</v>
      </c>
      <c r="BK365" s="189">
        <f>ROUND(I365*H365,2)</f>
        <v>0</v>
      </c>
      <c r="BL365" s="19" t="s">
        <v>176</v>
      </c>
      <c r="BM365" s="188" t="s">
        <v>2641</v>
      </c>
    </row>
    <row r="366" spans="1:47" s="2" customFormat="1" ht="11.25">
      <c r="A366" s="36"/>
      <c r="B366" s="37"/>
      <c r="C366" s="38"/>
      <c r="D366" s="190" t="s">
        <v>236</v>
      </c>
      <c r="E366" s="38"/>
      <c r="F366" s="191" t="s">
        <v>733</v>
      </c>
      <c r="G366" s="38"/>
      <c r="H366" s="38"/>
      <c r="I366" s="192"/>
      <c r="J366" s="38"/>
      <c r="K366" s="38"/>
      <c r="L366" s="41"/>
      <c r="M366" s="193"/>
      <c r="N366" s="194"/>
      <c r="O366" s="66"/>
      <c r="P366" s="66"/>
      <c r="Q366" s="66"/>
      <c r="R366" s="66"/>
      <c r="S366" s="66"/>
      <c r="T366" s="67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T366" s="19" t="s">
        <v>236</v>
      </c>
      <c r="AU366" s="19" t="s">
        <v>85</v>
      </c>
    </row>
    <row r="367" spans="1:65" s="2" customFormat="1" ht="33" customHeight="1">
      <c r="A367" s="36"/>
      <c r="B367" s="37"/>
      <c r="C367" s="177" t="s">
        <v>612</v>
      </c>
      <c r="D367" s="177" t="s">
        <v>230</v>
      </c>
      <c r="E367" s="178" t="s">
        <v>735</v>
      </c>
      <c r="F367" s="179" t="s">
        <v>736</v>
      </c>
      <c r="G367" s="180" t="s">
        <v>264</v>
      </c>
      <c r="H367" s="181">
        <v>58.869</v>
      </c>
      <c r="I367" s="182"/>
      <c r="J367" s="183">
        <f>ROUND(I367*H367,2)</f>
        <v>0</v>
      </c>
      <c r="K367" s="179" t="s">
        <v>234</v>
      </c>
      <c r="L367" s="41"/>
      <c r="M367" s="184" t="s">
        <v>28</v>
      </c>
      <c r="N367" s="185" t="s">
        <v>45</v>
      </c>
      <c r="O367" s="66"/>
      <c r="P367" s="186">
        <f>O367*H367</f>
        <v>0</v>
      </c>
      <c r="Q367" s="186">
        <v>0</v>
      </c>
      <c r="R367" s="186">
        <f>Q367*H367</f>
        <v>0</v>
      </c>
      <c r="S367" s="186">
        <v>0</v>
      </c>
      <c r="T367" s="187">
        <f>S367*H367</f>
        <v>0</v>
      </c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R367" s="188" t="s">
        <v>176</v>
      </c>
      <c r="AT367" s="188" t="s">
        <v>230</v>
      </c>
      <c r="AU367" s="188" t="s">
        <v>85</v>
      </c>
      <c r="AY367" s="19" t="s">
        <v>228</v>
      </c>
      <c r="BE367" s="189">
        <f>IF(N367="základní",J367,0)</f>
        <v>0</v>
      </c>
      <c r="BF367" s="189">
        <f>IF(N367="snížená",J367,0)</f>
        <v>0</v>
      </c>
      <c r="BG367" s="189">
        <f>IF(N367="zákl. přenesená",J367,0)</f>
        <v>0</v>
      </c>
      <c r="BH367" s="189">
        <f>IF(N367="sníž. přenesená",J367,0)</f>
        <v>0</v>
      </c>
      <c r="BI367" s="189">
        <f>IF(N367="nulová",J367,0)</f>
        <v>0</v>
      </c>
      <c r="BJ367" s="19" t="s">
        <v>82</v>
      </c>
      <c r="BK367" s="189">
        <f>ROUND(I367*H367,2)</f>
        <v>0</v>
      </c>
      <c r="BL367" s="19" t="s">
        <v>176</v>
      </c>
      <c r="BM367" s="188" t="s">
        <v>2642</v>
      </c>
    </row>
    <row r="368" spans="1:47" s="2" customFormat="1" ht="11.25">
      <c r="A368" s="36"/>
      <c r="B368" s="37"/>
      <c r="C368" s="38"/>
      <c r="D368" s="190" t="s">
        <v>236</v>
      </c>
      <c r="E368" s="38"/>
      <c r="F368" s="191" t="s">
        <v>738</v>
      </c>
      <c r="G368" s="38"/>
      <c r="H368" s="38"/>
      <c r="I368" s="192"/>
      <c r="J368" s="38"/>
      <c r="K368" s="38"/>
      <c r="L368" s="41"/>
      <c r="M368" s="193"/>
      <c r="N368" s="194"/>
      <c r="O368" s="66"/>
      <c r="P368" s="66"/>
      <c r="Q368" s="66"/>
      <c r="R368" s="66"/>
      <c r="S368" s="66"/>
      <c r="T368" s="67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T368" s="19" t="s">
        <v>236</v>
      </c>
      <c r="AU368" s="19" t="s">
        <v>85</v>
      </c>
    </row>
    <row r="369" spans="1:65" s="2" customFormat="1" ht="44.25" customHeight="1">
      <c r="A369" s="36"/>
      <c r="B369" s="37"/>
      <c r="C369" s="177" t="s">
        <v>618</v>
      </c>
      <c r="D369" s="177" t="s">
        <v>230</v>
      </c>
      <c r="E369" s="178" t="s">
        <v>740</v>
      </c>
      <c r="F369" s="179" t="s">
        <v>741</v>
      </c>
      <c r="G369" s="180" t="s">
        <v>264</v>
      </c>
      <c r="H369" s="181">
        <v>588.69</v>
      </c>
      <c r="I369" s="182"/>
      <c r="J369" s="183">
        <f>ROUND(I369*H369,2)</f>
        <v>0</v>
      </c>
      <c r="K369" s="179" t="s">
        <v>234</v>
      </c>
      <c r="L369" s="41"/>
      <c r="M369" s="184" t="s">
        <v>28</v>
      </c>
      <c r="N369" s="185" t="s">
        <v>45</v>
      </c>
      <c r="O369" s="66"/>
      <c r="P369" s="186">
        <f>O369*H369</f>
        <v>0</v>
      </c>
      <c r="Q369" s="186">
        <v>0</v>
      </c>
      <c r="R369" s="186">
        <f>Q369*H369</f>
        <v>0</v>
      </c>
      <c r="S369" s="186">
        <v>0</v>
      </c>
      <c r="T369" s="187">
        <f>S369*H369</f>
        <v>0</v>
      </c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188" t="s">
        <v>176</v>
      </c>
      <c r="AT369" s="188" t="s">
        <v>230</v>
      </c>
      <c r="AU369" s="188" t="s">
        <v>85</v>
      </c>
      <c r="AY369" s="19" t="s">
        <v>228</v>
      </c>
      <c r="BE369" s="189">
        <f>IF(N369="základní",J369,0)</f>
        <v>0</v>
      </c>
      <c r="BF369" s="189">
        <f>IF(N369="snížená",J369,0)</f>
        <v>0</v>
      </c>
      <c r="BG369" s="189">
        <f>IF(N369="zákl. přenesená",J369,0)</f>
        <v>0</v>
      </c>
      <c r="BH369" s="189">
        <f>IF(N369="sníž. přenesená",J369,0)</f>
        <v>0</v>
      </c>
      <c r="BI369" s="189">
        <f>IF(N369="nulová",J369,0)</f>
        <v>0</v>
      </c>
      <c r="BJ369" s="19" t="s">
        <v>82</v>
      </c>
      <c r="BK369" s="189">
        <f>ROUND(I369*H369,2)</f>
        <v>0</v>
      </c>
      <c r="BL369" s="19" t="s">
        <v>176</v>
      </c>
      <c r="BM369" s="188" t="s">
        <v>2643</v>
      </c>
    </row>
    <row r="370" spans="1:47" s="2" customFormat="1" ht="11.25">
      <c r="A370" s="36"/>
      <c r="B370" s="37"/>
      <c r="C370" s="38"/>
      <c r="D370" s="190" t="s">
        <v>236</v>
      </c>
      <c r="E370" s="38"/>
      <c r="F370" s="191" t="s">
        <v>743</v>
      </c>
      <c r="G370" s="38"/>
      <c r="H370" s="38"/>
      <c r="I370" s="192"/>
      <c r="J370" s="38"/>
      <c r="K370" s="38"/>
      <c r="L370" s="41"/>
      <c r="M370" s="193"/>
      <c r="N370" s="194"/>
      <c r="O370" s="66"/>
      <c r="P370" s="66"/>
      <c r="Q370" s="66"/>
      <c r="R370" s="66"/>
      <c r="S370" s="66"/>
      <c r="T370" s="67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T370" s="19" t="s">
        <v>236</v>
      </c>
      <c r="AU370" s="19" t="s">
        <v>85</v>
      </c>
    </row>
    <row r="371" spans="2:51" s="14" customFormat="1" ht="11.25">
      <c r="B371" s="206"/>
      <c r="C371" s="207"/>
      <c r="D371" s="197" t="s">
        <v>238</v>
      </c>
      <c r="E371" s="208" t="s">
        <v>28</v>
      </c>
      <c r="F371" s="209" t="s">
        <v>2644</v>
      </c>
      <c r="G371" s="207"/>
      <c r="H371" s="210">
        <v>588.69</v>
      </c>
      <c r="I371" s="211"/>
      <c r="J371" s="207"/>
      <c r="K371" s="207"/>
      <c r="L371" s="212"/>
      <c r="M371" s="213"/>
      <c r="N371" s="214"/>
      <c r="O371" s="214"/>
      <c r="P371" s="214"/>
      <c r="Q371" s="214"/>
      <c r="R371" s="214"/>
      <c r="S371" s="214"/>
      <c r="T371" s="215"/>
      <c r="AT371" s="216" t="s">
        <v>238</v>
      </c>
      <c r="AU371" s="216" t="s">
        <v>85</v>
      </c>
      <c r="AV371" s="14" t="s">
        <v>85</v>
      </c>
      <c r="AW371" s="14" t="s">
        <v>35</v>
      </c>
      <c r="AX371" s="14" t="s">
        <v>82</v>
      </c>
      <c r="AY371" s="216" t="s">
        <v>228</v>
      </c>
    </row>
    <row r="372" spans="1:65" s="2" customFormat="1" ht="44.25" customHeight="1">
      <c r="A372" s="36"/>
      <c r="B372" s="37"/>
      <c r="C372" s="177" t="s">
        <v>624</v>
      </c>
      <c r="D372" s="177" t="s">
        <v>230</v>
      </c>
      <c r="E372" s="178" t="s">
        <v>746</v>
      </c>
      <c r="F372" s="179" t="s">
        <v>747</v>
      </c>
      <c r="G372" s="180" t="s">
        <v>264</v>
      </c>
      <c r="H372" s="181">
        <v>58.869</v>
      </c>
      <c r="I372" s="182"/>
      <c r="J372" s="183">
        <f>ROUND(I372*H372,2)</f>
        <v>0</v>
      </c>
      <c r="K372" s="179" t="s">
        <v>234</v>
      </c>
      <c r="L372" s="41"/>
      <c r="M372" s="184" t="s">
        <v>28</v>
      </c>
      <c r="N372" s="185" t="s">
        <v>45</v>
      </c>
      <c r="O372" s="66"/>
      <c r="P372" s="186">
        <f>O372*H372</f>
        <v>0</v>
      </c>
      <c r="Q372" s="186">
        <v>0</v>
      </c>
      <c r="R372" s="186">
        <f>Q372*H372</f>
        <v>0</v>
      </c>
      <c r="S372" s="186">
        <v>0</v>
      </c>
      <c r="T372" s="187">
        <f>S372*H372</f>
        <v>0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188" t="s">
        <v>176</v>
      </c>
      <c r="AT372" s="188" t="s">
        <v>230</v>
      </c>
      <c r="AU372" s="188" t="s">
        <v>85</v>
      </c>
      <c r="AY372" s="19" t="s">
        <v>228</v>
      </c>
      <c r="BE372" s="189">
        <f>IF(N372="základní",J372,0)</f>
        <v>0</v>
      </c>
      <c r="BF372" s="189">
        <f>IF(N372="snížená",J372,0)</f>
        <v>0</v>
      </c>
      <c r="BG372" s="189">
        <f>IF(N372="zákl. přenesená",J372,0)</f>
        <v>0</v>
      </c>
      <c r="BH372" s="189">
        <f>IF(N372="sníž. přenesená",J372,0)</f>
        <v>0</v>
      </c>
      <c r="BI372" s="189">
        <f>IF(N372="nulová",J372,0)</f>
        <v>0</v>
      </c>
      <c r="BJ372" s="19" t="s">
        <v>82</v>
      </c>
      <c r="BK372" s="189">
        <f>ROUND(I372*H372,2)</f>
        <v>0</v>
      </c>
      <c r="BL372" s="19" t="s">
        <v>176</v>
      </c>
      <c r="BM372" s="188" t="s">
        <v>2645</v>
      </c>
    </row>
    <row r="373" spans="1:47" s="2" customFormat="1" ht="11.25">
      <c r="A373" s="36"/>
      <c r="B373" s="37"/>
      <c r="C373" s="38"/>
      <c r="D373" s="190" t="s">
        <v>236</v>
      </c>
      <c r="E373" s="38"/>
      <c r="F373" s="191" t="s">
        <v>749</v>
      </c>
      <c r="G373" s="38"/>
      <c r="H373" s="38"/>
      <c r="I373" s="192"/>
      <c r="J373" s="38"/>
      <c r="K373" s="38"/>
      <c r="L373" s="41"/>
      <c r="M373" s="193"/>
      <c r="N373" s="194"/>
      <c r="O373" s="66"/>
      <c r="P373" s="66"/>
      <c r="Q373" s="66"/>
      <c r="R373" s="66"/>
      <c r="S373" s="66"/>
      <c r="T373" s="67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T373" s="19" t="s">
        <v>236</v>
      </c>
      <c r="AU373" s="19" t="s">
        <v>85</v>
      </c>
    </row>
    <row r="374" spans="2:51" s="14" customFormat="1" ht="11.25">
      <c r="B374" s="206"/>
      <c r="C374" s="207"/>
      <c r="D374" s="197" t="s">
        <v>238</v>
      </c>
      <c r="E374" s="208" t="s">
        <v>28</v>
      </c>
      <c r="F374" s="209" t="s">
        <v>2646</v>
      </c>
      <c r="G374" s="207"/>
      <c r="H374" s="210">
        <v>58.869</v>
      </c>
      <c r="I374" s="211"/>
      <c r="J374" s="207"/>
      <c r="K374" s="207"/>
      <c r="L374" s="212"/>
      <c r="M374" s="213"/>
      <c r="N374" s="214"/>
      <c r="O374" s="214"/>
      <c r="P374" s="214"/>
      <c r="Q374" s="214"/>
      <c r="R374" s="214"/>
      <c r="S374" s="214"/>
      <c r="T374" s="215"/>
      <c r="AT374" s="216" t="s">
        <v>238</v>
      </c>
      <c r="AU374" s="216" t="s">
        <v>85</v>
      </c>
      <c r="AV374" s="14" t="s">
        <v>85</v>
      </c>
      <c r="AW374" s="14" t="s">
        <v>35</v>
      </c>
      <c r="AX374" s="14" t="s">
        <v>82</v>
      </c>
      <c r="AY374" s="216" t="s">
        <v>228</v>
      </c>
    </row>
    <row r="375" spans="2:63" s="12" customFormat="1" ht="22.9" customHeight="1">
      <c r="B375" s="161"/>
      <c r="C375" s="162"/>
      <c r="D375" s="163" t="s">
        <v>73</v>
      </c>
      <c r="E375" s="175" t="s">
        <v>750</v>
      </c>
      <c r="F375" s="175" t="s">
        <v>751</v>
      </c>
      <c r="G375" s="162"/>
      <c r="H375" s="162"/>
      <c r="I375" s="165"/>
      <c r="J375" s="176">
        <f>BK375</f>
        <v>0</v>
      </c>
      <c r="K375" s="162"/>
      <c r="L375" s="167"/>
      <c r="M375" s="168"/>
      <c r="N375" s="169"/>
      <c r="O375" s="169"/>
      <c r="P375" s="170">
        <f>SUM(P376:P377)</f>
        <v>0</v>
      </c>
      <c r="Q375" s="169"/>
      <c r="R375" s="170">
        <f>SUM(R376:R377)</f>
        <v>0</v>
      </c>
      <c r="S375" s="169"/>
      <c r="T375" s="171">
        <f>SUM(T376:T377)</f>
        <v>0</v>
      </c>
      <c r="AR375" s="172" t="s">
        <v>82</v>
      </c>
      <c r="AT375" s="173" t="s">
        <v>73</v>
      </c>
      <c r="AU375" s="173" t="s">
        <v>82</v>
      </c>
      <c r="AY375" s="172" t="s">
        <v>228</v>
      </c>
      <c r="BK375" s="174">
        <f>SUM(BK376:BK377)</f>
        <v>0</v>
      </c>
    </row>
    <row r="376" spans="1:65" s="2" customFormat="1" ht="55.5" customHeight="1">
      <c r="A376" s="36"/>
      <c r="B376" s="37"/>
      <c r="C376" s="177" t="s">
        <v>630</v>
      </c>
      <c r="D376" s="177" t="s">
        <v>230</v>
      </c>
      <c r="E376" s="178" t="s">
        <v>753</v>
      </c>
      <c r="F376" s="179" t="s">
        <v>754</v>
      </c>
      <c r="G376" s="180" t="s">
        <v>264</v>
      </c>
      <c r="H376" s="181">
        <v>6.394</v>
      </c>
      <c r="I376" s="182"/>
      <c r="J376" s="183">
        <f>ROUND(I376*H376,2)</f>
        <v>0</v>
      </c>
      <c r="K376" s="179" t="s">
        <v>234</v>
      </c>
      <c r="L376" s="41"/>
      <c r="M376" s="184" t="s">
        <v>28</v>
      </c>
      <c r="N376" s="185" t="s">
        <v>45</v>
      </c>
      <c r="O376" s="66"/>
      <c r="P376" s="186">
        <f>O376*H376</f>
        <v>0</v>
      </c>
      <c r="Q376" s="186">
        <v>0</v>
      </c>
      <c r="R376" s="186">
        <f>Q376*H376</f>
        <v>0</v>
      </c>
      <c r="S376" s="186">
        <v>0</v>
      </c>
      <c r="T376" s="187">
        <f>S376*H376</f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188" t="s">
        <v>176</v>
      </c>
      <c r="AT376" s="188" t="s">
        <v>230</v>
      </c>
      <c r="AU376" s="188" t="s">
        <v>85</v>
      </c>
      <c r="AY376" s="19" t="s">
        <v>228</v>
      </c>
      <c r="BE376" s="189">
        <f>IF(N376="základní",J376,0)</f>
        <v>0</v>
      </c>
      <c r="BF376" s="189">
        <f>IF(N376="snížená",J376,0)</f>
        <v>0</v>
      </c>
      <c r="BG376" s="189">
        <f>IF(N376="zákl. přenesená",J376,0)</f>
        <v>0</v>
      </c>
      <c r="BH376" s="189">
        <f>IF(N376="sníž. přenesená",J376,0)</f>
        <v>0</v>
      </c>
      <c r="BI376" s="189">
        <f>IF(N376="nulová",J376,0)</f>
        <v>0</v>
      </c>
      <c r="BJ376" s="19" t="s">
        <v>82</v>
      </c>
      <c r="BK376" s="189">
        <f>ROUND(I376*H376,2)</f>
        <v>0</v>
      </c>
      <c r="BL376" s="19" t="s">
        <v>176</v>
      </c>
      <c r="BM376" s="188" t="s">
        <v>2647</v>
      </c>
    </row>
    <row r="377" spans="1:47" s="2" customFormat="1" ht="11.25">
      <c r="A377" s="36"/>
      <c r="B377" s="37"/>
      <c r="C377" s="38"/>
      <c r="D377" s="190" t="s">
        <v>236</v>
      </c>
      <c r="E377" s="38"/>
      <c r="F377" s="191" t="s">
        <v>756</v>
      </c>
      <c r="G377" s="38"/>
      <c r="H377" s="38"/>
      <c r="I377" s="192"/>
      <c r="J377" s="38"/>
      <c r="K377" s="38"/>
      <c r="L377" s="41"/>
      <c r="M377" s="193"/>
      <c r="N377" s="194"/>
      <c r="O377" s="66"/>
      <c r="P377" s="66"/>
      <c r="Q377" s="66"/>
      <c r="R377" s="66"/>
      <c r="S377" s="66"/>
      <c r="T377" s="67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T377" s="19" t="s">
        <v>236</v>
      </c>
      <c r="AU377" s="19" t="s">
        <v>85</v>
      </c>
    </row>
    <row r="378" spans="2:63" s="12" customFormat="1" ht="25.9" customHeight="1">
      <c r="B378" s="161"/>
      <c r="C378" s="162"/>
      <c r="D378" s="163" t="s">
        <v>73</v>
      </c>
      <c r="E378" s="164" t="s">
        <v>757</v>
      </c>
      <c r="F378" s="164" t="s">
        <v>758</v>
      </c>
      <c r="G378" s="162"/>
      <c r="H378" s="162"/>
      <c r="I378" s="165"/>
      <c r="J378" s="166">
        <f>BK378</f>
        <v>0</v>
      </c>
      <c r="K378" s="162"/>
      <c r="L378" s="167"/>
      <c r="M378" s="168"/>
      <c r="N378" s="169"/>
      <c r="O378" s="169"/>
      <c r="P378" s="170">
        <f>P379+P432+P458+P468+P487+P528+P543+P583+P589+P604</f>
        <v>0</v>
      </c>
      <c r="Q378" s="169"/>
      <c r="R378" s="170">
        <f>R379+R432+R458+R468+R487+R528+R543+R583+R589+R604</f>
        <v>1.0236310699999998</v>
      </c>
      <c r="S378" s="169"/>
      <c r="T378" s="171">
        <f>T379+T432+T458+T468+T487+T528+T543+T583+T589+T604</f>
        <v>0.15788525000000003</v>
      </c>
      <c r="AR378" s="172" t="s">
        <v>85</v>
      </c>
      <c r="AT378" s="173" t="s">
        <v>73</v>
      </c>
      <c r="AU378" s="173" t="s">
        <v>74</v>
      </c>
      <c r="AY378" s="172" t="s">
        <v>228</v>
      </c>
      <c r="BK378" s="174">
        <f>BK379+BK432+BK458+BK468+BK487+BK528+BK543+BK583+BK589+BK604</f>
        <v>0</v>
      </c>
    </row>
    <row r="379" spans="2:63" s="12" customFormat="1" ht="22.9" customHeight="1">
      <c r="B379" s="161"/>
      <c r="C379" s="162"/>
      <c r="D379" s="163" t="s">
        <v>73</v>
      </c>
      <c r="E379" s="175" t="s">
        <v>759</v>
      </c>
      <c r="F379" s="175" t="s">
        <v>760</v>
      </c>
      <c r="G379" s="162"/>
      <c r="H379" s="162"/>
      <c r="I379" s="165"/>
      <c r="J379" s="176">
        <f>BK379</f>
        <v>0</v>
      </c>
      <c r="K379" s="162"/>
      <c r="L379" s="167"/>
      <c r="M379" s="168"/>
      <c r="N379" s="169"/>
      <c r="O379" s="169"/>
      <c r="P379" s="170">
        <f>SUM(P380:P431)</f>
        <v>0</v>
      </c>
      <c r="Q379" s="169"/>
      <c r="R379" s="170">
        <f>SUM(R380:R431)</f>
        <v>0.04679156</v>
      </c>
      <c r="S379" s="169"/>
      <c r="T379" s="171">
        <f>SUM(T380:T431)</f>
        <v>0.00688</v>
      </c>
      <c r="AR379" s="172" t="s">
        <v>85</v>
      </c>
      <c r="AT379" s="173" t="s">
        <v>73</v>
      </c>
      <c r="AU379" s="173" t="s">
        <v>82</v>
      </c>
      <c r="AY379" s="172" t="s">
        <v>228</v>
      </c>
      <c r="BK379" s="174">
        <f>SUM(BK380:BK431)</f>
        <v>0</v>
      </c>
    </row>
    <row r="380" spans="1:65" s="2" customFormat="1" ht="37.9" customHeight="1">
      <c r="A380" s="36"/>
      <c r="B380" s="37"/>
      <c r="C380" s="177" t="s">
        <v>636</v>
      </c>
      <c r="D380" s="177" t="s">
        <v>230</v>
      </c>
      <c r="E380" s="178" t="s">
        <v>762</v>
      </c>
      <c r="F380" s="179" t="s">
        <v>763</v>
      </c>
      <c r="G380" s="180" t="s">
        <v>275</v>
      </c>
      <c r="H380" s="181">
        <v>2.819</v>
      </c>
      <c r="I380" s="182"/>
      <c r="J380" s="183">
        <f>ROUND(I380*H380,2)</f>
        <v>0</v>
      </c>
      <c r="K380" s="179" t="s">
        <v>234</v>
      </c>
      <c r="L380" s="41"/>
      <c r="M380" s="184" t="s">
        <v>28</v>
      </c>
      <c r="N380" s="185" t="s">
        <v>45</v>
      </c>
      <c r="O380" s="66"/>
      <c r="P380" s="186">
        <f>O380*H380</f>
        <v>0</v>
      </c>
      <c r="Q380" s="186">
        <v>0</v>
      </c>
      <c r="R380" s="186">
        <f>Q380*H380</f>
        <v>0</v>
      </c>
      <c r="S380" s="186">
        <v>0</v>
      </c>
      <c r="T380" s="187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188" t="s">
        <v>320</v>
      </c>
      <c r="AT380" s="188" t="s">
        <v>230</v>
      </c>
      <c r="AU380" s="188" t="s">
        <v>85</v>
      </c>
      <c r="AY380" s="19" t="s">
        <v>228</v>
      </c>
      <c r="BE380" s="189">
        <f>IF(N380="základní",J380,0)</f>
        <v>0</v>
      </c>
      <c r="BF380" s="189">
        <f>IF(N380="snížená",J380,0)</f>
        <v>0</v>
      </c>
      <c r="BG380" s="189">
        <f>IF(N380="zákl. přenesená",J380,0)</f>
        <v>0</v>
      </c>
      <c r="BH380" s="189">
        <f>IF(N380="sníž. přenesená",J380,0)</f>
        <v>0</v>
      </c>
      <c r="BI380" s="189">
        <f>IF(N380="nulová",J380,0)</f>
        <v>0</v>
      </c>
      <c r="BJ380" s="19" t="s">
        <v>82</v>
      </c>
      <c r="BK380" s="189">
        <f>ROUND(I380*H380,2)</f>
        <v>0</v>
      </c>
      <c r="BL380" s="19" t="s">
        <v>320</v>
      </c>
      <c r="BM380" s="188" t="s">
        <v>2648</v>
      </c>
    </row>
    <row r="381" spans="1:47" s="2" customFormat="1" ht="11.25">
      <c r="A381" s="36"/>
      <c r="B381" s="37"/>
      <c r="C381" s="38"/>
      <c r="D381" s="190" t="s">
        <v>236</v>
      </c>
      <c r="E381" s="38"/>
      <c r="F381" s="191" t="s">
        <v>765</v>
      </c>
      <c r="G381" s="38"/>
      <c r="H381" s="38"/>
      <c r="I381" s="192"/>
      <c r="J381" s="38"/>
      <c r="K381" s="38"/>
      <c r="L381" s="41"/>
      <c r="M381" s="193"/>
      <c r="N381" s="194"/>
      <c r="O381" s="66"/>
      <c r="P381" s="66"/>
      <c r="Q381" s="66"/>
      <c r="R381" s="66"/>
      <c r="S381" s="66"/>
      <c r="T381" s="67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T381" s="19" t="s">
        <v>236</v>
      </c>
      <c r="AU381" s="19" t="s">
        <v>85</v>
      </c>
    </row>
    <row r="382" spans="2:51" s="13" customFormat="1" ht="11.25">
      <c r="B382" s="195"/>
      <c r="C382" s="196"/>
      <c r="D382" s="197" t="s">
        <v>238</v>
      </c>
      <c r="E382" s="198" t="s">
        <v>28</v>
      </c>
      <c r="F382" s="199" t="s">
        <v>2445</v>
      </c>
      <c r="G382" s="196"/>
      <c r="H382" s="198" t="s">
        <v>28</v>
      </c>
      <c r="I382" s="200"/>
      <c r="J382" s="196"/>
      <c r="K382" s="196"/>
      <c r="L382" s="201"/>
      <c r="M382" s="202"/>
      <c r="N382" s="203"/>
      <c r="O382" s="203"/>
      <c r="P382" s="203"/>
      <c r="Q382" s="203"/>
      <c r="R382" s="203"/>
      <c r="S382" s="203"/>
      <c r="T382" s="204"/>
      <c r="AT382" s="205" t="s">
        <v>238</v>
      </c>
      <c r="AU382" s="205" t="s">
        <v>85</v>
      </c>
      <c r="AV382" s="13" t="s">
        <v>82</v>
      </c>
      <c r="AW382" s="13" t="s">
        <v>35</v>
      </c>
      <c r="AX382" s="13" t="s">
        <v>74</v>
      </c>
      <c r="AY382" s="205" t="s">
        <v>228</v>
      </c>
    </row>
    <row r="383" spans="2:51" s="14" customFormat="1" ht="11.25">
      <c r="B383" s="206"/>
      <c r="C383" s="207"/>
      <c r="D383" s="197" t="s">
        <v>238</v>
      </c>
      <c r="E383" s="208" t="s">
        <v>28</v>
      </c>
      <c r="F383" s="209" t="s">
        <v>2649</v>
      </c>
      <c r="G383" s="207"/>
      <c r="H383" s="210">
        <v>2.819</v>
      </c>
      <c r="I383" s="211"/>
      <c r="J383" s="207"/>
      <c r="K383" s="207"/>
      <c r="L383" s="212"/>
      <c r="M383" s="213"/>
      <c r="N383" s="214"/>
      <c r="O383" s="214"/>
      <c r="P383" s="214"/>
      <c r="Q383" s="214"/>
      <c r="R383" s="214"/>
      <c r="S383" s="214"/>
      <c r="T383" s="215"/>
      <c r="AT383" s="216" t="s">
        <v>238</v>
      </c>
      <c r="AU383" s="216" t="s">
        <v>85</v>
      </c>
      <c r="AV383" s="14" t="s">
        <v>85</v>
      </c>
      <c r="AW383" s="14" t="s">
        <v>35</v>
      </c>
      <c r="AX383" s="14" t="s">
        <v>74</v>
      </c>
      <c r="AY383" s="216" t="s">
        <v>228</v>
      </c>
    </row>
    <row r="384" spans="2:51" s="15" customFormat="1" ht="11.25">
      <c r="B384" s="217"/>
      <c r="C384" s="218"/>
      <c r="D384" s="197" t="s">
        <v>238</v>
      </c>
      <c r="E384" s="219" t="s">
        <v>2427</v>
      </c>
      <c r="F384" s="220" t="s">
        <v>241</v>
      </c>
      <c r="G384" s="218"/>
      <c r="H384" s="221">
        <v>2.819</v>
      </c>
      <c r="I384" s="222"/>
      <c r="J384" s="218"/>
      <c r="K384" s="218"/>
      <c r="L384" s="223"/>
      <c r="M384" s="224"/>
      <c r="N384" s="225"/>
      <c r="O384" s="225"/>
      <c r="P384" s="225"/>
      <c r="Q384" s="225"/>
      <c r="R384" s="225"/>
      <c r="S384" s="225"/>
      <c r="T384" s="226"/>
      <c r="AT384" s="227" t="s">
        <v>238</v>
      </c>
      <c r="AU384" s="227" t="s">
        <v>85</v>
      </c>
      <c r="AV384" s="15" t="s">
        <v>176</v>
      </c>
      <c r="AW384" s="15" t="s">
        <v>35</v>
      </c>
      <c r="AX384" s="15" t="s">
        <v>82</v>
      </c>
      <c r="AY384" s="227" t="s">
        <v>228</v>
      </c>
    </row>
    <row r="385" spans="1:65" s="2" customFormat="1" ht="33" customHeight="1">
      <c r="A385" s="36"/>
      <c r="B385" s="37"/>
      <c r="C385" s="177" t="s">
        <v>642</v>
      </c>
      <c r="D385" s="177" t="s">
        <v>230</v>
      </c>
      <c r="E385" s="178" t="s">
        <v>2650</v>
      </c>
      <c r="F385" s="179" t="s">
        <v>2651</v>
      </c>
      <c r="G385" s="180" t="s">
        <v>275</v>
      </c>
      <c r="H385" s="181">
        <v>1.28</v>
      </c>
      <c r="I385" s="182"/>
      <c r="J385" s="183">
        <f>ROUND(I385*H385,2)</f>
        <v>0</v>
      </c>
      <c r="K385" s="179" t="s">
        <v>234</v>
      </c>
      <c r="L385" s="41"/>
      <c r="M385" s="184" t="s">
        <v>28</v>
      </c>
      <c r="N385" s="185" t="s">
        <v>45</v>
      </c>
      <c r="O385" s="66"/>
      <c r="P385" s="186">
        <f>O385*H385</f>
        <v>0</v>
      </c>
      <c r="Q385" s="186">
        <v>0</v>
      </c>
      <c r="R385" s="186">
        <f>Q385*H385</f>
        <v>0</v>
      </c>
      <c r="S385" s="186">
        <v>0</v>
      </c>
      <c r="T385" s="187">
        <f>S385*H385</f>
        <v>0</v>
      </c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R385" s="188" t="s">
        <v>320</v>
      </c>
      <c r="AT385" s="188" t="s">
        <v>230</v>
      </c>
      <c r="AU385" s="188" t="s">
        <v>85</v>
      </c>
      <c r="AY385" s="19" t="s">
        <v>228</v>
      </c>
      <c r="BE385" s="189">
        <f>IF(N385="základní",J385,0)</f>
        <v>0</v>
      </c>
      <c r="BF385" s="189">
        <f>IF(N385="snížená",J385,0)</f>
        <v>0</v>
      </c>
      <c r="BG385" s="189">
        <f>IF(N385="zákl. přenesená",J385,0)</f>
        <v>0</v>
      </c>
      <c r="BH385" s="189">
        <f>IF(N385="sníž. přenesená",J385,0)</f>
        <v>0</v>
      </c>
      <c r="BI385" s="189">
        <f>IF(N385="nulová",J385,0)</f>
        <v>0</v>
      </c>
      <c r="BJ385" s="19" t="s">
        <v>82</v>
      </c>
      <c r="BK385" s="189">
        <f>ROUND(I385*H385,2)</f>
        <v>0</v>
      </c>
      <c r="BL385" s="19" t="s">
        <v>320</v>
      </c>
      <c r="BM385" s="188" t="s">
        <v>2652</v>
      </c>
    </row>
    <row r="386" spans="1:47" s="2" customFormat="1" ht="11.25">
      <c r="A386" s="36"/>
      <c r="B386" s="37"/>
      <c r="C386" s="38"/>
      <c r="D386" s="190" t="s">
        <v>236</v>
      </c>
      <c r="E386" s="38"/>
      <c r="F386" s="191" t="s">
        <v>2653</v>
      </c>
      <c r="G386" s="38"/>
      <c r="H386" s="38"/>
      <c r="I386" s="192"/>
      <c r="J386" s="38"/>
      <c r="K386" s="38"/>
      <c r="L386" s="41"/>
      <c r="M386" s="193"/>
      <c r="N386" s="194"/>
      <c r="O386" s="66"/>
      <c r="P386" s="66"/>
      <c r="Q386" s="66"/>
      <c r="R386" s="66"/>
      <c r="S386" s="66"/>
      <c r="T386" s="67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T386" s="19" t="s">
        <v>236</v>
      </c>
      <c r="AU386" s="19" t="s">
        <v>85</v>
      </c>
    </row>
    <row r="387" spans="2:51" s="13" customFormat="1" ht="11.25">
      <c r="B387" s="195"/>
      <c r="C387" s="196"/>
      <c r="D387" s="197" t="s">
        <v>238</v>
      </c>
      <c r="E387" s="198" t="s">
        <v>28</v>
      </c>
      <c r="F387" s="199" t="s">
        <v>2445</v>
      </c>
      <c r="G387" s="196"/>
      <c r="H387" s="198" t="s">
        <v>28</v>
      </c>
      <c r="I387" s="200"/>
      <c r="J387" s="196"/>
      <c r="K387" s="196"/>
      <c r="L387" s="201"/>
      <c r="M387" s="202"/>
      <c r="N387" s="203"/>
      <c r="O387" s="203"/>
      <c r="P387" s="203"/>
      <c r="Q387" s="203"/>
      <c r="R387" s="203"/>
      <c r="S387" s="203"/>
      <c r="T387" s="204"/>
      <c r="AT387" s="205" t="s">
        <v>238</v>
      </c>
      <c r="AU387" s="205" t="s">
        <v>85</v>
      </c>
      <c r="AV387" s="13" t="s">
        <v>82</v>
      </c>
      <c r="AW387" s="13" t="s">
        <v>35</v>
      </c>
      <c r="AX387" s="13" t="s">
        <v>74</v>
      </c>
      <c r="AY387" s="205" t="s">
        <v>228</v>
      </c>
    </row>
    <row r="388" spans="2:51" s="14" customFormat="1" ht="11.25">
      <c r="B388" s="206"/>
      <c r="C388" s="207"/>
      <c r="D388" s="197" t="s">
        <v>238</v>
      </c>
      <c r="E388" s="208" t="s">
        <v>28</v>
      </c>
      <c r="F388" s="209" t="s">
        <v>2654</v>
      </c>
      <c r="G388" s="207"/>
      <c r="H388" s="210">
        <v>1.28</v>
      </c>
      <c r="I388" s="211"/>
      <c r="J388" s="207"/>
      <c r="K388" s="207"/>
      <c r="L388" s="212"/>
      <c r="M388" s="213"/>
      <c r="N388" s="214"/>
      <c r="O388" s="214"/>
      <c r="P388" s="214"/>
      <c r="Q388" s="214"/>
      <c r="R388" s="214"/>
      <c r="S388" s="214"/>
      <c r="T388" s="215"/>
      <c r="AT388" s="216" t="s">
        <v>238</v>
      </c>
      <c r="AU388" s="216" t="s">
        <v>85</v>
      </c>
      <c r="AV388" s="14" t="s">
        <v>85</v>
      </c>
      <c r="AW388" s="14" t="s">
        <v>35</v>
      </c>
      <c r="AX388" s="14" t="s">
        <v>74</v>
      </c>
      <c r="AY388" s="216" t="s">
        <v>228</v>
      </c>
    </row>
    <row r="389" spans="2:51" s="15" customFormat="1" ht="11.25">
      <c r="B389" s="217"/>
      <c r="C389" s="218"/>
      <c r="D389" s="197" t="s">
        <v>238</v>
      </c>
      <c r="E389" s="219" t="s">
        <v>2425</v>
      </c>
      <c r="F389" s="220" t="s">
        <v>241</v>
      </c>
      <c r="G389" s="218"/>
      <c r="H389" s="221">
        <v>1.28</v>
      </c>
      <c r="I389" s="222"/>
      <c r="J389" s="218"/>
      <c r="K389" s="218"/>
      <c r="L389" s="223"/>
      <c r="M389" s="224"/>
      <c r="N389" s="225"/>
      <c r="O389" s="225"/>
      <c r="P389" s="225"/>
      <c r="Q389" s="225"/>
      <c r="R389" s="225"/>
      <c r="S389" s="225"/>
      <c r="T389" s="226"/>
      <c r="AT389" s="227" t="s">
        <v>238</v>
      </c>
      <c r="AU389" s="227" t="s">
        <v>85</v>
      </c>
      <c r="AV389" s="15" t="s">
        <v>176</v>
      </c>
      <c r="AW389" s="15" t="s">
        <v>35</v>
      </c>
      <c r="AX389" s="15" t="s">
        <v>82</v>
      </c>
      <c r="AY389" s="227" t="s">
        <v>228</v>
      </c>
    </row>
    <row r="390" spans="1:65" s="2" customFormat="1" ht="16.5" customHeight="1">
      <c r="A390" s="36"/>
      <c r="B390" s="37"/>
      <c r="C390" s="228" t="s">
        <v>650</v>
      </c>
      <c r="D390" s="228" t="s">
        <v>395</v>
      </c>
      <c r="E390" s="229" t="s">
        <v>768</v>
      </c>
      <c r="F390" s="230" t="s">
        <v>769</v>
      </c>
      <c r="G390" s="231" t="s">
        <v>264</v>
      </c>
      <c r="H390" s="232">
        <v>0.002</v>
      </c>
      <c r="I390" s="233"/>
      <c r="J390" s="234">
        <f>ROUND(I390*H390,2)</f>
        <v>0</v>
      </c>
      <c r="K390" s="230" t="s">
        <v>234</v>
      </c>
      <c r="L390" s="235"/>
      <c r="M390" s="236" t="s">
        <v>28</v>
      </c>
      <c r="N390" s="237" t="s">
        <v>45</v>
      </c>
      <c r="O390" s="66"/>
      <c r="P390" s="186">
        <f>O390*H390</f>
        <v>0</v>
      </c>
      <c r="Q390" s="186">
        <v>1</v>
      </c>
      <c r="R390" s="186">
        <f>Q390*H390</f>
        <v>0.002</v>
      </c>
      <c r="S390" s="186">
        <v>0</v>
      </c>
      <c r="T390" s="187">
        <f>S390*H390</f>
        <v>0</v>
      </c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R390" s="188" t="s">
        <v>420</v>
      </c>
      <c r="AT390" s="188" t="s">
        <v>395</v>
      </c>
      <c r="AU390" s="188" t="s">
        <v>85</v>
      </c>
      <c r="AY390" s="19" t="s">
        <v>228</v>
      </c>
      <c r="BE390" s="189">
        <f>IF(N390="základní",J390,0)</f>
        <v>0</v>
      </c>
      <c r="BF390" s="189">
        <f>IF(N390="snížená",J390,0)</f>
        <v>0</v>
      </c>
      <c r="BG390" s="189">
        <f>IF(N390="zákl. přenesená",J390,0)</f>
        <v>0</v>
      </c>
      <c r="BH390" s="189">
        <f>IF(N390="sníž. přenesená",J390,0)</f>
        <v>0</v>
      </c>
      <c r="BI390" s="189">
        <f>IF(N390="nulová",J390,0)</f>
        <v>0</v>
      </c>
      <c r="BJ390" s="19" t="s">
        <v>82</v>
      </c>
      <c r="BK390" s="189">
        <f>ROUND(I390*H390,2)</f>
        <v>0</v>
      </c>
      <c r="BL390" s="19" t="s">
        <v>320</v>
      </c>
      <c r="BM390" s="188" t="s">
        <v>2655</v>
      </c>
    </row>
    <row r="391" spans="2:51" s="14" customFormat="1" ht="11.25">
      <c r="B391" s="206"/>
      <c r="C391" s="207"/>
      <c r="D391" s="197" t="s">
        <v>238</v>
      </c>
      <c r="E391" s="208" t="s">
        <v>28</v>
      </c>
      <c r="F391" s="209" t="s">
        <v>2656</v>
      </c>
      <c r="G391" s="207"/>
      <c r="H391" s="210">
        <v>0.001</v>
      </c>
      <c r="I391" s="211"/>
      <c r="J391" s="207"/>
      <c r="K391" s="207"/>
      <c r="L391" s="212"/>
      <c r="M391" s="213"/>
      <c r="N391" s="214"/>
      <c r="O391" s="214"/>
      <c r="P391" s="214"/>
      <c r="Q391" s="214"/>
      <c r="R391" s="214"/>
      <c r="S391" s="214"/>
      <c r="T391" s="215"/>
      <c r="AT391" s="216" t="s">
        <v>238</v>
      </c>
      <c r="AU391" s="216" t="s">
        <v>85</v>
      </c>
      <c r="AV391" s="14" t="s">
        <v>85</v>
      </c>
      <c r="AW391" s="14" t="s">
        <v>35</v>
      </c>
      <c r="AX391" s="14" t="s">
        <v>74</v>
      </c>
      <c r="AY391" s="216" t="s">
        <v>228</v>
      </c>
    </row>
    <row r="392" spans="2:51" s="14" customFormat="1" ht="11.25">
      <c r="B392" s="206"/>
      <c r="C392" s="207"/>
      <c r="D392" s="197" t="s">
        <v>238</v>
      </c>
      <c r="E392" s="208" t="s">
        <v>28</v>
      </c>
      <c r="F392" s="209" t="s">
        <v>2657</v>
      </c>
      <c r="G392" s="207"/>
      <c r="H392" s="210">
        <v>0.001</v>
      </c>
      <c r="I392" s="211"/>
      <c r="J392" s="207"/>
      <c r="K392" s="207"/>
      <c r="L392" s="212"/>
      <c r="M392" s="213"/>
      <c r="N392" s="214"/>
      <c r="O392" s="214"/>
      <c r="P392" s="214"/>
      <c r="Q392" s="214"/>
      <c r="R392" s="214"/>
      <c r="S392" s="214"/>
      <c r="T392" s="215"/>
      <c r="AT392" s="216" t="s">
        <v>238</v>
      </c>
      <c r="AU392" s="216" t="s">
        <v>85</v>
      </c>
      <c r="AV392" s="14" t="s">
        <v>85</v>
      </c>
      <c r="AW392" s="14" t="s">
        <v>35</v>
      </c>
      <c r="AX392" s="14" t="s">
        <v>74</v>
      </c>
      <c r="AY392" s="216" t="s">
        <v>228</v>
      </c>
    </row>
    <row r="393" spans="2:51" s="15" customFormat="1" ht="11.25">
      <c r="B393" s="217"/>
      <c r="C393" s="218"/>
      <c r="D393" s="197" t="s">
        <v>238</v>
      </c>
      <c r="E393" s="219" t="s">
        <v>28</v>
      </c>
      <c r="F393" s="220" t="s">
        <v>241</v>
      </c>
      <c r="G393" s="218"/>
      <c r="H393" s="221">
        <v>0.002</v>
      </c>
      <c r="I393" s="222"/>
      <c r="J393" s="218"/>
      <c r="K393" s="218"/>
      <c r="L393" s="223"/>
      <c r="M393" s="224"/>
      <c r="N393" s="225"/>
      <c r="O393" s="225"/>
      <c r="P393" s="225"/>
      <c r="Q393" s="225"/>
      <c r="R393" s="225"/>
      <c r="S393" s="225"/>
      <c r="T393" s="226"/>
      <c r="AT393" s="227" t="s">
        <v>238</v>
      </c>
      <c r="AU393" s="227" t="s">
        <v>85</v>
      </c>
      <c r="AV393" s="15" t="s">
        <v>176</v>
      </c>
      <c r="AW393" s="15" t="s">
        <v>35</v>
      </c>
      <c r="AX393" s="15" t="s">
        <v>82</v>
      </c>
      <c r="AY393" s="227" t="s">
        <v>228</v>
      </c>
    </row>
    <row r="394" spans="1:65" s="2" customFormat="1" ht="24.2" customHeight="1">
      <c r="A394" s="36"/>
      <c r="B394" s="37"/>
      <c r="C394" s="177" t="s">
        <v>657</v>
      </c>
      <c r="D394" s="177" t="s">
        <v>230</v>
      </c>
      <c r="E394" s="178" t="s">
        <v>773</v>
      </c>
      <c r="F394" s="179" t="s">
        <v>774</v>
      </c>
      <c r="G394" s="180" t="s">
        <v>275</v>
      </c>
      <c r="H394" s="181">
        <v>1.72</v>
      </c>
      <c r="I394" s="182"/>
      <c r="J394" s="183">
        <f>ROUND(I394*H394,2)</f>
        <v>0</v>
      </c>
      <c r="K394" s="179" t="s">
        <v>234</v>
      </c>
      <c r="L394" s="41"/>
      <c r="M394" s="184" t="s">
        <v>28</v>
      </c>
      <c r="N394" s="185" t="s">
        <v>45</v>
      </c>
      <c r="O394" s="66"/>
      <c r="P394" s="186">
        <f>O394*H394</f>
        <v>0</v>
      </c>
      <c r="Q394" s="186">
        <v>0</v>
      </c>
      <c r="R394" s="186">
        <f>Q394*H394</f>
        <v>0</v>
      </c>
      <c r="S394" s="186">
        <v>0.004</v>
      </c>
      <c r="T394" s="187">
        <f>S394*H394</f>
        <v>0.00688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188" t="s">
        <v>320</v>
      </c>
      <c r="AT394" s="188" t="s">
        <v>230</v>
      </c>
      <c r="AU394" s="188" t="s">
        <v>85</v>
      </c>
      <c r="AY394" s="19" t="s">
        <v>228</v>
      </c>
      <c r="BE394" s="189">
        <f>IF(N394="základní",J394,0)</f>
        <v>0</v>
      </c>
      <c r="BF394" s="189">
        <f>IF(N394="snížená",J394,0)</f>
        <v>0</v>
      </c>
      <c r="BG394" s="189">
        <f>IF(N394="zákl. přenesená",J394,0)</f>
        <v>0</v>
      </c>
      <c r="BH394" s="189">
        <f>IF(N394="sníž. přenesená",J394,0)</f>
        <v>0</v>
      </c>
      <c r="BI394" s="189">
        <f>IF(N394="nulová",J394,0)</f>
        <v>0</v>
      </c>
      <c r="BJ394" s="19" t="s">
        <v>82</v>
      </c>
      <c r="BK394" s="189">
        <f>ROUND(I394*H394,2)</f>
        <v>0</v>
      </c>
      <c r="BL394" s="19" t="s">
        <v>320</v>
      </c>
      <c r="BM394" s="188" t="s">
        <v>2658</v>
      </c>
    </row>
    <row r="395" spans="1:47" s="2" customFormat="1" ht="11.25">
      <c r="A395" s="36"/>
      <c r="B395" s="37"/>
      <c r="C395" s="38"/>
      <c r="D395" s="190" t="s">
        <v>236</v>
      </c>
      <c r="E395" s="38"/>
      <c r="F395" s="191" t="s">
        <v>776</v>
      </c>
      <c r="G395" s="38"/>
      <c r="H395" s="38"/>
      <c r="I395" s="192"/>
      <c r="J395" s="38"/>
      <c r="K395" s="38"/>
      <c r="L395" s="41"/>
      <c r="M395" s="193"/>
      <c r="N395" s="194"/>
      <c r="O395" s="66"/>
      <c r="P395" s="66"/>
      <c r="Q395" s="66"/>
      <c r="R395" s="66"/>
      <c r="S395" s="66"/>
      <c r="T395" s="67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T395" s="19" t="s">
        <v>236</v>
      </c>
      <c r="AU395" s="19" t="s">
        <v>85</v>
      </c>
    </row>
    <row r="396" spans="2:51" s="13" customFormat="1" ht="11.25">
      <c r="B396" s="195"/>
      <c r="C396" s="196"/>
      <c r="D396" s="197" t="s">
        <v>238</v>
      </c>
      <c r="E396" s="198" t="s">
        <v>28</v>
      </c>
      <c r="F396" s="199" t="s">
        <v>2445</v>
      </c>
      <c r="G396" s="196"/>
      <c r="H396" s="198" t="s">
        <v>28</v>
      </c>
      <c r="I396" s="200"/>
      <c r="J396" s="196"/>
      <c r="K396" s="196"/>
      <c r="L396" s="201"/>
      <c r="M396" s="202"/>
      <c r="N396" s="203"/>
      <c r="O396" s="203"/>
      <c r="P396" s="203"/>
      <c r="Q396" s="203"/>
      <c r="R396" s="203"/>
      <c r="S396" s="203"/>
      <c r="T396" s="204"/>
      <c r="AT396" s="205" t="s">
        <v>238</v>
      </c>
      <c r="AU396" s="205" t="s">
        <v>85</v>
      </c>
      <c r="AV396" s="13" t="s">
        <v>82</v>
      </c>
      <c r="AW396" s="13" t="s">
        <v>35</v>
      </c>
      <c r="AX396" s="13" t="s">
        <v>74</v>
      </c>
      <c r="AY396" s="205" t="s">
        <v>228</v>
      </c>
    </row>
    <row r="397" spans="2:51" s="14" customFormat="1" ht="11.25">
      <c r="B397" s="206"/>
      <c r="C397" s="207"/>
      <c r="D397" s="197" t="s">
        <v>238</v>
      </c>
      <c r="E397" s="208" t="s">
        <v>28</v>
      </c>
      <c r="F397" s="209" t="s">
        <v>2455</v>
      </c>
      <c r="G397" s="207"/>
      <c r="H397" s="210">
        <v>1.72</v>
      </c>
      <c r="I397" s="211"/>
      <c r="J397" s="207"/>
      <c r="K397" s="207"/>
      <c r="L397" s="212"/>
      <c r="M397" s="213"/>
      <c r="N397" s="214"/>
      <c r="O397" s="214"/>
      <c r="P397" s="214"/>
      <c r="Q397" s="214"/>
      <c r="R397" s="214"/>
      <c r="S397" s="214"/>
      <c r="T397" s="215"/>
      <c r="AT397" s="216" t="s">
        <v>238</v>
      </c>
      <c r="AU397" s="216" t="s">
        <v>85</v>
      </c>
      <c r="AV397" s="14" t="s">
        <v>85</v>
      </c>
      <c r="AW397" s="14" t="s">
        <v>35</v>
      </c>
      <c r="AX397" s="14" t="s">
        <v>82</v>
      </c>
      <c r="AY397" s="216" t="s">
        <v>228</v>
      </c>
    </row>
    <row r="398" spans="1:65" s="2" customFormat="1" ht="24.2" customHeight="1">
      <c r="A398" s="36"/>
      <c r="B398" s="37"/>
      <c r="C398" s="177" t="s">
        <v>663</v>
      </c>
      <c r="D398" s="177" t="s">
        <v>230</v>
      </c>
      <c r="E398" s="178" t="s">
        <v>780</v>
      </c>
      <c r="F398" s="179" t="s">
        <v>781</v>
      </c>
      <c r="G398" s="180" t="s">
        <v>275</v>
      </c>
      <c r="H398" s="181">
        <v>2.819</v>
      </c>
      <c r="I398" s="182"/>
      <c r="J398" s="183">
        <f>ROUND(I398*H398,2)</f>
        <v>0</v>
      </c>
      <c r="K398" s="179" t="s">
        <v>234</v>
      </c>
      <c r="L398" s="41"/>
      <c r="M398" s="184" t="s">
        <v>28</v>
      </c>
      <c r="N398" s="185" t="s">
        <v>45</v>
      </c>
      <c r="O398" s="66"/>
      <c r="P398" s="186">
        <f>O398*H398</f>
        <v>0</v>
      </c>
      <c r="Q398" s="186">
        <v>0.0004</v>
      </c>
      <c r="R398" s="186">
        <f>Q398*H398</f>
        <v>0.0011276</v>
      </c>
      <c r="S398" s="186">
        <v>0</v>
      </c>
      <c r="T398" s="187">
        <f>S398*H398</f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188" t="s">
        <v>320</v>
      </c>
      <c r="AT398" s="188" t="s">
        <v>230</v>
      </c>
      <c r="AU398" s="188" t="s">
        <v>85</v>
      </c>
      <c r="AY398" s="19" t="s">
        <v>228</v>
      </c>
      <c r="BE398" s="189">
        <f>IF(N398="základní",J398,0)</f>
        <v>0</v>
      </c>
      <c r="BF398" s="189">
        <f>IF(N398="snížená",J398,0)</f>
        <v>0</v>
      </c>
      <c r="BG398" s="189">
        <f>IF(N398="zákl. přenesená",J398,0)</f>
        <v>0</v>
      </c>
      <c r="BH398" s="189">
        <f>IF(N398="sníž. přenesená",J398,0)</f>
        <v>0</v>
      </c>
      <c r="BI398" s="189">
        <f>IF(N398="nulová",J398,0)</f>
        <v>0</v>
      </c>
      <c r="BJ398" s="19" t="s">
        <v>82</v>
      </c>
      <c r="BK398" s="189">
        <f>ROUND(I398*H398,2)</f>
        <v>0</v>
      </c>
      <c r="BL398" s="19" t="s">
        <v>320</v>
      </c>
      <c r="BM398" s="188" t="s">
        <v>2659</v>
      </c>
    </row>
    <row r="399" spans="1:47" s="2" customFormat="1" ht="11.25">
      <c r="A399" s="36"/>
      <c r="B399" s="37"/>
      <c r="C399" s="38"/>
      <c r="D399" s="190" t="s">
        <v>236</v>
      </c>
      <c r="E399" s="38"/>
      <c r="F399" s="191" t="s">
        <v>783</v>
      </c>
      <c r="G399" s="38"/>
      <c r="H399" s="38"/>
      <c r="I399" s="192"/>
      <c r="J399" s="38"/>
      <c r="K399" s="38"/>
      <c r="L399" s="41"/>
      <c r="M399" s="193"/>
      <c r="N399" s="194"/>
      <c r="O399" s="66"/>
      <c r="P399" s="66"/>
      <c r="Q399" s="66"/>
      <c r="R399" s="66"/>
      <c r="S399" s="66"/>
      <c r="T399" s="67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T399" s="19" t="s">
        <v>236</v>
      </c>
      <c r="AU399" s="19" t="s">
        <v>85</v>
      </c>
    </row>
    <row r="400" spans="2:51" s="14" customFormat="1" ht="11.25">
      <c r="B400" s="206"/>
      <c r="C400" s="207"/>
      <c r="D400" s="197" t="s">
        <v>238</v>
      </c>
      <c r="E400" s="208" t="s">
        <v>28</v>
      </c>
      <c r="F400" s="209" t="s">
        <v>2427</v>
      </c>
      <c r="G400" s="207"/>
      <c r="H400" s="210">
        <v>2.819</v>
      </c>
      <c r="I400" s="211"/>
      <c r="J400" s="207"/>
      <c r="K400" s="207"/>
      <c r="L400" s="212"/>
      <c r="M400" s="213"/>
      <c r="N400" s="214"/>
      <c r="O400" s="214"/>
      <c r="P400" s="214"/>
      <c r="Q400" s="214"/>
      <c r="R400" s="214"/>
      <c r="S400" s="214"/>
      <c r="T400" s="215"/>
      <c r="AT400" s="216" t="s">
        <v>238</v>
      </c>
      <c r="AU400" s="216" t="s">
        <v>85</v>
      </c>
      <c r="AV400" s="14" t="s">
        <v>85</v>
      </c>
      <c r="AW400" s="14" t="s">
        <v>35</v>
      </c>
      <c r="AX400" s="14" t="s">
        <v>82</v>
      </c>
      <c r="AY400" s="216" t="s">
        <v>228</v>
      </c>
    </row>
    <row r="401" spans="1:65" s="2" customFormat="1" ht="24.2" customHeight="1">
      <c r="A401" s="36"/>
      <c r="B401" s="37"/>
      <c r="C401" s="177" t="s">
        <v>669</v>
      </c>
      <c r="D401" s="177" t="s">
        <v>230</v>
      </c>
      <c r="E401" s="178" t="s">
        <v>2660</v>
      </c>
      <c r="F401" s="179" t="s">
        <v>2661</v>
      </c>
      <c r="G401" s="180" t="s">
        <v>275</v>
      </c>
      <c r="H401" s="181">
        <v>1.28</v>
      </c>
      <c r="I401" s="182"/>
      <c r="J401" s="183">
        <f>ROUND(I401*H401,2)</f>
        <v>0</v>
      </c>
      <c r="K401" s="179" t="s">
        <v>234</v>
      </c>
      <c r="L401" s="41"/>
      <c r="M401" s="184" t="s">
        <v>28</v>
      </c>
      <c r="N401" s="185" t="s">
        <v>45</v>
      </c>
      <c r="O401" s="66"/>
      <c r="P401" s="186">
        <f>O401*H401</f>
        <v>0</v>
      </c>
      <c r="Q401" s="186">
        <v>0.0004</v>
      </c>
      <c r="R401" s="186">
        <f>Q401*H401</f>
        <v>0.0005120000000000001</v>
      </c>
      <c r="S401" s="186">
        <v>0</v>
      </c>
      <c r="T401" s="187">
        <f>S401*H401</f>
        <v>0</v>
      </c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R401" s="188" t="s">
        <v>320</v>
      </c>
      <c r="AT401" s="188" t="s">
        <v>230</v>
      </c>
      <c r="AU401" s="188" t="s">
        <v>85</v>
      </c>
      <c r="AY401" s="19" t="s">
        <v>228</v>
      </c>
      <c r="BE401" s="189">
        <f>IF(N401="základní",J401,0)</f>
        <v>0</v>
      </c>
      <c r="BF401" s="189">
        <f>IF(N401="snížená",J401,0)</f>
        <v>0</v>
      </c>
      <c r="BG401" s="189">
        <f>IF(N401="zákl. přenesená",J401,0)</f>
        <v>0</v>
      </c>
      <c r="BH401" s="189">
        <f>IF(N401="sníž. přenesená",J401,0)</f>
        <v>0</v>
      </c>
      <c r="BI401" s="189">
        <f>IF(N401="nulová",J401,0)</f>
        <v>0</v>
      </c>
      <c r="BJ401" s="19" t="s">
        <v>82</v>
      </c>
      <c r="BK401" s="189">
        <f>ROUND(I401*H401,2)</f>
        <v>0</v>
      </c>
      <c r="BL401" s="19" t="s">
        <v>320</v>
      </c>
      <c r="BM401" s="188" t="s">
        <v>2662</v>
      </c>
    </row>
    <row r="402" spans="1:47" s="2" customFormat="1" ht="11.25">
      <c r="A402" s="36"/>
      <c r="B402" s="37"/>
      <c r="C402" s="38"/>
      <c r="D402" s="190" t="s">
        <v>236</v>
      </c>
      <c r="E402" s="38"/>
      <c r="F402" s="191" t="s">
        <v>2663</v>
      </c>
      <c r="G402" s="38"/>
      <c r="H402" s="38"/>
      <c r="I402" s="192"/>
      <c r="J402" s="38"/>
      <c r="K402" s="38"/>
      <c r="L402" s="41"/>
      <c r="M402" s="193"/>
      <c r="N402" s="194"/>
      <c r="O402" s="66"/>
      <c r="P402" s="66"/>
      <c r="Q402" s="66"/>
      <c r="R402" s="66"/>
      <c r="S402" s="66"/>
      <c r="T402" s="67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T402" s="19" t="s">
        <v>236</v>
      </c>
      <c r="AU402" s="19" t="s">
        <v>85</v>
      </c>
    </row>
    <row r="403" spans="2:51" s="14" customFormat="1" ht="11.25">
      <c r="B403" s="206"/>
      <c r="C403" s="207"/>
      <c r="D403" s="197" t="s">
        <v>238</v>
      </c>
      <c r="E403" s="208" t="s">
        <v>28</v>
      </c>
      <c r="F403" s="209" t="s">
        <v>2425</v>
      </c>
      <c r="G403" s="207"/>
      <c r="H403" s="210">
        <v>1.28</v>
      </c>
      <c r="I403" s="211"/>
      <c r="J403" s="207"/>
      <c r="K403" s="207"/>
      <c r="L403" s="212"/>
      <c r="M403" s="213"/>
      <c r="N403" s="214"/>
      <c r="O403" s="214"/>
      <c r="P403" s="214"/>
      <c r="Q403" s="214"/>
      <c r="R403" s="214"/>
      <c r="S403" s="214"/>
      <c r="T403" s="215"/>
      <c r="AT403" s="216" t="s">
        <v>238</v>
      </c>
      <c r="AU403" s="216" t="s">
        <v>85</v>
      </c>
      <c r="AV403" s="14" t="s">
        <v>85</v>
      </c>
      <c r="AW403" s="14" t="s">
        <v>35</v>
      </c>
      <c r="AX403" s="14" t="s">
        <v>82</v>
      </c>
      <c r="AY403" s="216" t="s">
        <v>228</v>
      </c>
    </row>
    <row r="404" spans="1:65" s="2" customFormat="1" ht="44.25" customHeight="1">
      <c r="A404" s="36"/>
      <c r="B404" s="37"/>
      <c r="C404" s="228" t="s">
        <v>675</v>
      </c>
      <c r="D404" s="228" t="s">
        <v>395</v>
      </c>
      <c r="E404" s="229" t="s">
        <v>785</v>
      </c>
      <c r="F404" s="230" t="s">
        <v>786</v>
      </c>
      <c r="G404" s="231" t="s">
        <v>275</v>
      </c>
      <c r="H404" s="232">
        <v>4.983</v>
      </c>
      <c r="I404" s="233"/>
      <c r="J404" s="234">
        <f>ROUND(I404*H404,2)</f>
        <v>0</v>
      </c>
      <c r="K404" s="230" t="s">
        <v>234</v>
      </c>
      <c r="L404" s="235"/>
      <c r="M404" s="236" t="s">
        <v>28</v>
      </c>
      <c r="N404" s="237" t="s">
        <v>45</v>
      </c>
      <c r="O404" s="66"/>
      <c r="P404" s="186">
        <f>O404*H404</f>
        <v>0</v>
      </c>
      <c r="Q404" s="186">
        <v>0.0054</v>
      </c>
      <c r="R404" s="186">
        <f>Q404*H404</f>
        <v>0.0269082</v>
      </c>
      <c r="S404" s="186">
        <v>0</v>
      </c>
      <c r="T404" s="187">
        <f>S404*H404</f>
        <v>0</v>
      </c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R404" s="188" t="s">
        <v>420</v>
      </c>
      <c r="AT404" s="188" t="s">
        <v>395</v>
      </c>
      <c r="AU404" s="188" t="s">
        <v>85</v>
      </c>
      <c r="AY404" s="19" t="s">
        <v>228</v>
      </c>
      <c r="BE404" s="189">
        <f>IF(N404="základní",J404,0)</f>
        <v>0</v>
      </c>
      <c r="BF404" s="189">
        <f>IF(N404="snížená",J404,0)</f>
        <v>0</v>
      </c>
      <c r="BG404" s="189">
        <f>IF(N404="zákl. přenesená",J404,0)</f>
        <v>0</v>
      </c>
      <c r="BH404" s="189">
        <f>IF(N404="sníž. přenesená",J404,0)</f>
        <v>0</v>
      </c>
      <c r="BI404" s="189">
        <f>IF(N404="nulová",J404,0)</f>
        <v>0</v>
      </c>
      <c r="BJ404" s="19" t="s">
        <v>82</v>
      </c>
      <c r="BK404" s="189">
        <f>ROUND(I404*H404,2)</f>
        <v>0</v>
      </c>
      <c r="BL404" s="19" t="s">
        <v>320</v>
      </c>
      <c r="BM404" s="188" t="s">
        <v>2664</v>
      </c>
    </row>
    <row r="405" spans="2:51" s="14" customFormat="1" ht="11.25">
      <c r="B405" s="206"/>
      <c r="C405" s="207"/>
      <c r="D405" s="197" t="s">
        <v>238</v>
      </c>
      <c r="E405" s="208" t="s">
        <v>28</v>
      </c>
      <c r="F405" s="209" t="s">
        <v>2665</v>
      </c>
      <c r="G405" s="207"/>
      <c r="H405" s="210">
        <v>3.383</v>
      </c>
      <c r="I405" s="211"/>
      <c r="J405" s="207"/>
      <c r="K405" s="207"/>
      <c r="L405" s="212"/>
      <c r="M405" s="213"/>
      <c r="N405" s="214"/>
      <c r="O405" s="214"/>
      <c r="P405" s="214"/>
      <c r="Q405" s="214"/>
      <c r="R405" s="214"/>
      <c r="S405" s="214"/>
      <c r="T405" s="215"/>
      <c r="AT405" s="216" t="s">
        <v>238</v>
      </c>
      <c r="AU405" s="216" t="s">
        <v>85</v>
      </c>
      <c r="AV405" s="14" t="s">
        <v>85</v>
      </c>
      <c r="AW405" s="14" t="s">
        <v>35</v>
      </c>
      <c r="AX405" s="14" t="s">
        <v>74</v>
      </c>
      <c r="AY405" s="216" t="s">
        <v>228</v>
      </c>
    </row>
    <row r="406" spans="2:51" s="14" customFormat="1" ht="11.25">
      <c r="B406" s="206"/>
      <c r="C406" s="207"/>
      <c r="D406" s="197" t="s">
        <v>238</v>
      </c>
      <c r="E406" s="208" t="s">
        <v>28</v>
      </c>
      <c r="F406" s="209" t="s">
        <v>2666</v>
      </c>
      <c r="G406" s="207"/>
      <c r="H406" s="210">
        <v>1.6</v>
      </c>
      <c r="I406" s="211"/>
      <c r="J406" s="207"/>
      <c r="K406" s="207"/>
      <c r="L406" s="212"/>
      <c r="M406" s="213"/>
      <c r="N406" s="214"/>
      <c r="O406" s="214"/>
      <c r="P406" s="214"/>
      <c r="Q406" s="214"/>
      <c r="R406" s="214"/>
      <c r="S406" s="214"/>
      <c r="T406" s="215"/>
      <c r="AT406" s="216" t="s">
        <v>238</v>
      </c>
      <c r="AU406" s="216" t="s">
        <v>85</v>
      </c>
      <c r="AV406" s="14" t="s">
        <v>85</v>
      </c>
      <c r="AW406" s="14" t="s">
        <v>35</v>
      </c>
      <c r="AX406" s="14" t="s">
        <v>74</v>
      </c>
      <c r="AY406" s="216" t="s">
        <v>228</v>
      </c>
    </row>
    <row r="407" spans="2:51" s="15" customFormat="1" ht="11.25">
      <c r="B407" s="217"/>
      <c r="C407" s="218"/>
      <c r="D407" s="197" t="s">
        <v>238</v>
      </c>
      <c r="E407" s="219" t="s">
        <v>28</v>
      </c>
      <c r="F407" s="220" t="s">
        <v>241</v>
      </c>
      <c r="G407" s="218"/>
      <c r="H407" s="221">
        <v>4.983</v>
      </c>
      <c r="I407" s="222"/>
      <c r="J407" s="218"/>
      <c r="K407" s="218"/>
      <c r="L407" s="223"/>
      <c r="M407" s="224"/>
      <c r="N407" s="225"/>
      <c r="O407" s="225"/>
      <c r="P407" s="225"/>
      <c r="Q407" s="225"/>
      <c r="R407" s="225"/>
      <c r="S407" s="225"/>
      <c r="T407" s="226"/>
      <c r="AT407" s="227" t="s">
        <v>238</v>
      </c>
      <c r="AU407" s="227" t="s">
        <v>85</v>
      </c>
      <c r="AV407" s="15" t="s">
        <v>176</v>
      </c>
      <c r="AW407" s="15" t="s">
        <v>35</v>
      </c>
      <c r="AX407" s="15" t="s">
        <v>82</v>
      </c>
      <c r="AY407" s="227" t="s">
        <v>228</v>
      </c>
    </row>
    <row r="408" spans="1:65" s="2" customFormat="1" ht="24.2" customHeight="1">
      <c r="A408" s="36"/>
      <c r="B408" s="37"/>
      <c r="C408" s="177" t="s">
        <v>680</v>
      </c>
      <c r="D408" s="177" t="s">
        <v>230</v>
      </c>
      <c r="E408" s="178" t="s">
        <v>790</v>
      </c>
      <c r="F408" s="179" t="s">
        <v>791</v>
      </c>
      <c r="G408" s="180" t="s">
        <v>323</v>
      </c>
      <c r="H408" s="181">
        <v>3.75</v>
      </c>
      <c r="I408" s="182"/>
      <c r="J408" s="183">
        <f>ROUND(I408*H408,2)</f>
        <v>0</v>
      </c>
      <c r="K408" s="179" t="s">
        <v>28</v>
      </c>
      <c r="L408" s="41"/>
      <c r="M408" s="184" t="s">
        <v>28</v>
      </c>
      <c r="N408" s="185" t="s">
        <v>45</v>
      </c>
      <c r="O408" s="66"/>
      <c r="P408" s="186">
        <f>O408*H408</f>
        <v>0</v>
      </c>
      <c r="Q408" s="186">
        <v>0</v>
      </c>
      <c r="R408" s="186">
        <f>Q408*H408</f>
        <v>0</v>
      </c>
      <c r="S408" s="186">
        <v>0</v>
      </c>
      <c r="T408" s="187">
        <f>S408*H408</f>
        <v>0</v>
      </c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R408" s="188" t="s">
        <v>320</v>
      </c>
      <c r="AT408" s="188" t="s">
        <v>230</v>
      </c>
      <c r="AU408" s="188" t="s">
        <v>85</v>
      </c>
      <c r="AY408" s="19" t="s">
        <v>228</v>
      </c>
      <c r="BE408" s="189">
        <f>IF(N408="základní",J408,0)</f>
        <v>0</v>
      </c>
      <c r="BF408" s="189">
        <f>IF(N408="snížená",J408,0)</f>
        <v>0</v>
      </c>
      <c r="BG408" s="189">
        <f>IF(N408="zákl. přenesená",J408,0)</f>
        <v>0</v>
      </c>
      <c r="BH408" s="189">
        <f>IF(N408="sníž. přenesená",J408,0)</f>
        <v>0</v>
      </c>
      <c r="BI408" s="189">
        <f>IF(N408="nulová",J408,0)</f>
        <v>0</v>
      </c>
      <c r="BJ408" s="19" t="s">
        <v>82</v>
      </c>
      <c r="BK408" s="189">
        <f>ROUND(I408*H408,2)</f>
        <v>0</v>
      </c>
      <c r="BL408" s="19" t="s">
        <v>320</v>
      </c>
      <c r="BM408" s="188" t="s">
        <v>2667</v>
      </c>
    </row>
    <row r="409" spans="2:51" s="13" customFormat="1" ht="11.25">
      <c r="B409" s="195"/>
      <c r="C409" s="196"/>
      <c r="D409" s="197" t="s">
        <v>238</v>
      </c>
      <c r="E409" s="198" t="s">
        <v>28</v>
      </c>
      <c r="F409" s="199" t="s">
        <v>2445</v>
      </c>
      <c r="G409" s="196"/>
      <c r="H409" s="198" t="s">
        <v>28</v>
      </c>
      <c r="I409" s="200"/>
      <c r="J409" s="196"/>
      <c r="K409" s="196"/>
      <c r="L409" s="201"/>
      <c r="M409" s="202"/>
      <c r="N409" s="203"/>
      <c r="O409" s="203"/>
      <c r="P409" s="203"/>
      <c r="Q409" s="203"/>
      <c r="R409" s="203"/>
      <c r="S409" s="203"/>
      <c r="T409" s="204"/>
      <c r="AT409" s="205" t="s">
        <v>238</v>
      </c>
      <c r="AU409" s="205" t="s">
        <v>85</v>
      </c>
      <c r="AV409" s="13" t="s">
        <v>82</v>
      </c>
      <c r="AW409" s="13" t="s">
        <v>35</v>
      </c>
      <c r="AX409" s="13" t="s">
        <v>74</v>
      </c>
      <c r="AY409" s="205" t="s">
        <v>228</v>
      </c>
    </row>
    <row r="410" spans="2:51" s="14" customFormat="1" ht="11.25">
      <c r="B410" s="206"/>
      <c r="C410" s="207"/>
      <c r="D410" s="197" t="s">
        <v>238</v>
      </c>
      <c r="E410" s="208" t="s">
        <v>28</v>
      </c>
      <c r="F410" s="209" t="s">
        <v>2668</v>
      </c>
      <c r="G410" s="207"/>
      <c r="H410" s="210">
        <v>3.75</v>
      </c>
      <c r="I410" s="211"/>
      <c r="J410" s="207"/>
      <c r="K410" s="207"/>
      <c r="L410" s="212"/>
      <c r="M410" s="213"/>
      <c r="N410" s="214"/>
      <c r="O410" s="214"/>
      <c r="P410" s="214"/>
      <c r="Q410" s="214"/>
      <c r="R410" s="214"/>
      <c r="S410" s="214"/>
      <c r="T410" s="215"/>
      <c r="AT410" s="216" t="s">
        <v>238</v>
      </c>
      <c r="AU410" s="216" t="s">
        <v>85</v>
      </c>
      <c r="AV410" s="14" t="s">
        <v>85</v>
      </c>
      <c r="AW410" s="14" t="s">
        <v>35</v>
      </c>
      <c r="AX410" s="14" t="s">
        <v>82</v>
      </c>
      <c r="AY410" s="216" t="s">
        <v>228</v>
      </c>
    </row>
    <row r="411" spans="1:65" s="2" customFormat="1" ht="33" customHeight="1">
      <c r="A411" s="36"/>
      <c r="B411" s="37"/>
      <c r="C411" s="177" t="s">
        <v>685</v>
      </c>
      <c r="D411" s="177" t="s">
        <v>230</v>
      </c>
      <c r="E411" s="178" t="s">
        <v>2669</v>
      </c>
      <c r="F411" s="179" t="s">
        <v>2670</v>
      </c>
      <c r="G411" s="180" t="s">
        <v>323</v>
      </c>
      <c r="H411" s="181">
        <v>14.8</v>
      </c>
      <c r="I411" s="182"/>
      <c r="J411" s="183">
        <f>ROUND(I411*H411,2)</f>
        <v>0</v>
      </c>
      <c r="K411" s="179" t="s">
        <v>234</v>
      </c>
      <c r="L411" s="41"/>
      <c r="M411" s="184" t="s">
        <v>28</v>
      </c>
      <c r="N411" s="185" t="s">
        <v>45</v>
      </c>
      <c r="O411" s="66"/>
      <c r="P411" s="186">
        <f>O411*H411</f>
        <v>0</v>
      </c>
      <c r="Q411" s="186">
        <v>0.00016</v>
      </c>
      <c r="R411" s="186">
        <f>Q411*H411</f>
        <v>0.0023680000000000003</v>
      </c>
      <c r="S411" s="186">
        <v>0</v>
      </c>
      <c r="T411" s="187">
        <f>S411*H411</f>
        <v>0</v>
      </c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R411" s="188" t="s">
        <v>320</v>
      </c>
      <c r="AT411" s="188" t="s">
        <v>230</v>
      </c>
      <c r="AU411" s="188" t="s">
        <v>85</v>
      </c>
      <c r="AY411" s="19" t="s">
        <v>228</v>
      </c>
      <c r="BE411" s="189">
        <f>IF(N411="základní",J411,0)</f>
        <v>0</v>
      </c>
      <c r="BF411" s="189">
        <f>IF(N411="snížená",J411,0)</f>
        <v>0</v>
      </c>
      <c r="BG411" s="189">
        <f>IF(N411="zákl. přenesená",J411,0)</f>
        <v>0</v>
      </c>
      <c r="BH411" s="189">
        <f>IF(N411="sníž. přenesená",J411,0)</f>
        <v>0</v>
      </c>
      <c r="BI411" s="189">
        <f>IF(N411="nulová",J411,0)</f>
        <v>0</v>
      </c>
      <c r="BJ411" s="19" t="s">
        <v>82</v>
      </c>
      <c r="BK411" s="189">
        <f>ROUND(I411*H411,2)</f>
        <v>0</v>
      </c>
      <c r="BL411" s="19" t="s">
        <v>320</v>
      </c>
      <c r="BM411" s="188" t="s">
        <v>2671</v>
      </c>
    </row>
    <row r="412" spans="1:47" s="2" customFormat="1" ht="11.25">
      <c r="A412" s="36"/>
      <c r="B412" s="37"/>
      <c r="C412" s="38"/>
      <c r="D412" s="190" t="s">
        <v>236</v>
      </c>
      <c r="E412" s="38"/>
      <c r="F412" s="191" t="s">
        <v>2672</v>
      </c>
      <c r="G412" s="38"/>
      <c r="H412" s="38"/>
      <c r="I412" s="192"/>
      <c r="J412" s="38"/>
      <c r="K412" s="38"/>
      <c r="L412" s="41"/>
      <c r="M412" s="193"/>
      <c r="N412" s="194"/>
      <c r="O412" s="66"/>
      <c r="P412" s="66"/>
      <c r="Q412" s="66"/>
      <c r="R412" s="66"/>
      <c r="S412" s="66"/>
      <c r="T412" s="67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T412" s="19" t="s">
        <v>236</v>
      </c>
      <c r="AU412" s="19" t="s">
        <v>85</v>
      </c>
    </row>
    <row r="413" spans="2:51" s="13" customFormat="1" ht="11.25">
      <c r="B413" s="195"/>
      <c r="C413" s="196"/>
      <c r="D413" s="197" t="s">
        <v>238</v>
      </c>
      <c r="E413" s="198" t="s">
        <v>28</v>
      </c>
      <c r="F413" s="199" t="s">
        <v>2445</v>
      </c>
      <c r="G413" s="196"/>
      <c r="H413" s="198" t="s">
        <v>28</v>
      </c>
      <c r="I413" s="200"/>
      <c r="J413" s="196"/>
      <c r="K413" s="196"/>
      <c r="L413" s="201"/>
      <c r="M413" s="202"/>
      <c r="N413" s="203"/>
      <c r="O413" s="203"/>
      <c r="P413" s="203"/>
      <c r="Q413" s="203"/>
      <c r="R413" s="203"/>
      <c r="S413" s="203"/>
      <c r="T413" s="204"/>
      <c r="AT413" s="205" t="s">
        <v>238</v>
      </c>
      <c r="AU413" s="205" t="s">
        <v>85</v>
      </c>
      <c r="AV413" s="13" t="s">
        <v>82</v>
      </c>
      <c r="AW413" s="13" t="s">
        <v>35</v>
      </c>
      <c r="AX413" s="13" t="s">
        <v>74</v>
      </c>
      <c r="AY413" s="205" t="s">
        <v>228</v>
      </c>
    </row>
    <row r="414" spans="2:51" s="14" customFormat="1" ht="11.25">
      <c r="B414" s="206"/>
      <c r="C414" s="207"/>
      <c r="D414" s="197" t="s">
        <v>238</v>
      </c>
      <c r="E414" s="208" t="s">
        <v>28</v>
      </c>
      <c r="F414" s="209" t="s">
        <v>2673</v>
      </c>
      <c r="G414" s="207"/>
      <c r="H414" s="210">
        <v>14.8</v>
      </c>
      <c r="I414" s="211"/>
      <c r="J414" s="207"/>
      <c r="K414" s="207"/>
      <c r="L414" s="212"/>
      <c r="M414" s="213"/>
      <c r="N414" s="214"/>
      <c r="O414" s="214"/>
      <c r="P414" s="214"/>
      <c r="Q414" s="214"/>
      <c r="R414" s="214"/>
      <c r="S414" s="214"/>
      <c r="T414" s="215"/>
      <c r="AT414" s="216" t="s">
        <v>238</v>
      </c>
      <c r="AU414" s="216" t="s">
        <v>85</v>
      </c>
      <c r="AV414" s="14" t="s">
        <v>85</v>
      </c>
      <c r="AW414" s="14" t="s">
        <v>35</v>
      </c>
      <c r="AX414" s="14" t="s">
        <v>82</v>
      </c>
      <c r="AY414" s="216" t="s">
        <v>228</v>
      </c>
    </row>
    <row r="415" spans="1:65" s="2" customFormat="1" ht="37.9" customHeight="1">
      <c r="A415" s="36"/>
      <c r="B415" s="37"/>
      <c r="C415" s="177" t="s">
        <v>694</v>
      </c>
      <c r="D415" s="177" t="s">
        <v>230</v>
      </c>
      <c r="E415" s="178" t="s">
        <v>2674</v>
      </c>
      <c r="F415" s="179" t="s">
        <v>2675</v>
      </c>
      <c r="G415" s="180" t="s">
        <v>510</v>
      </c>
      <c r="H415" s="181">
        <v>2</v>
      </c>
      <c r="I415" s="182"/>
      <c r="J415" s="183">
        <f>ROUND(I415*H415,2)</f>
        <v>0</v>
      </c>
      <c r="K415" s="179" t="s">
        <v>234</v>
      </c>
      <c r="L415" s="41"/>
      <c r="M415" s="184" t="s">
        <v>28</v>
      </c>
      <c r="N415" s="185" t="s">
        <v>45</v>
      </c>
      <c r="O415" s="66"/>
      <c r="P415" s="186">
        <f>O415*H415</f>
        <v>0</v>
      </c>
      <c r="Q415" s="186">
        <v>0.00017</v>
      </c>
      <c r="R415" s="186">
        <f>Q415*H415</f>
        <v>0.00034</v>
      </c>
      <c r="S415" s="186">
        <v>0</v>
      </c>
      <c r="T415" s="187">
        <f>S415*H415</f>
        <v>0</v>
      </c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R415" s="188" t="s">
        <v>320</v>
      </c>
      <c r="AT415" s="188" t="s">
        <v>230</v>
      </c>
      <c r="AU415" s="188" t="s">
        <v>85</v>
      </c>
      <c r="AY415" s="19" t="s">
        <v>228</v>
      </c>
      <c r="BE415" s="189">
        <f>IF(N415="základní",J415,0)</f>
        <v>0</v>
      </c>
      <c r="BF415" s="189">
        <f>IF(N415="snížená",J415,0)</f>
        <v>0</v>
      </c>
      <c r="BG415" s="189">
        <f>IF(N415="zákl. přenesená",J415,0)</f>
        <v>0</v>
      </c>
      <c r="BH415" s="189">
        <f>IF(N415="sníž. přenesená",J415,0)</f>
        <v>0</v>
      </c>
      <c r="BI415" s="189">
        <f>IF(N415="nulová",J415,0)</f>
        <v>0</v>
      </c>
      <c r="BJ415" s="19" t="s">
        <v>82</v>
      </c>
      <c r="BK415" s="189">
        <f>ROUND(I415*H415,2)</f>
        <v>0</v>
      </c>
      <c r="BL415" s="19" t="s">
        <v>320</v>
      </c>
      <c r="BM415" s="188" t="s">
        <v>2676</v>
      </c>
    </row>
    <row r="416" spans="1:47" s="2" customFormat="1" ht="11.25">
      <c r="A416" s="36"/>
      <c r="B416" s="37"/>
      <c r="C416" s="38"/>
      <c r="D416" s="190" t="s">
        <v>236</v>
      </c>
      <c r="E416" s="38"/>
      <c r="F416" s="191" t="s">
        <v>2677</v>
      </c>
      <c r="G416" s="38"/>
      <c r="H416" s="38"/>
      <c r="I416" s="192"/>
      <c r="J416" s="38"/>
      <c r="K416" s="38"/>
      <c r="L416" s="41"/>
      <c r="M416" s="193"/>
      <c r="N416" s="194"/>
      <c r="O416" s="66"/>
      <c r="P416" s="66"/>
      <c r="Q416" s="66"/>
      <c r="R416" s="66"/>
      <c r="S416" s="66"/>
      <c r="T416" s="67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T416" s="19" t="s">
        <v>236</v>
      </c>
      <c r="AU416" s="19" t="s">
        <v>85</v>
      </c>
    </row>
    <row r="417" spans="2:51" s="13" customFormat="1" ht="11.25">
      <c r="B417" s="195"/>
      <c r="C417" s="196"/>
      <c r="D417" s="197" t="s">
        <v>238</v>
      </c>
      <c r="E417" s="198" t="s">
        <v>28</v>
      </c>
      <c r="F417" s="199" t="s">
        <v>2445</v>
      </c>
      <c r="G417" s="196"/>
      <c r="H417" s="198" t="s">
        <v>28</v>
      </c>
      <c r="I417" s="200"/>
      <c r="J417" s="196"/>
      <c r="K417" s="196"/>
      <c r="L417" s="201"/>
      <c r="M417" s="202"/>
      <c r="N417" s="203"/>
      <c r="O417" s="203"/>
      <c r="P417" s="203"/>
      <c r="Q417" s="203"/>
      <c r="R417" s="203"/>
      <c r="S417" s="203"/>
      <c r="T417" s="204"/>
      <c r="AT417" s="205" t="s">
        <v>238</v>
      </c>
      <c r="AU417" s="205" t="s">
        <v>85</v>
      </c>
      <c r="AV417" s="13" t="s">
        <v>82</v>
      </c>
      <c r="AW417" s="13" t="s">
        <v>35</v>
      </c>
      <c r="AX417" s="13" t="s">
        <v>74</v>
      </c>
      <c r="AY417" s="205" t="s">
        <v>228</v>
      </c>
    </row>
    <row r="418" spans="2:51" s="14" customFormat="1" ht="11.25">
      <c r="B418" s="206"/>
      <c r="C418" s="207"/>
      <c r="D418" s="197" t="s">
        <v>238</v>
      </c>
      <c r="E418" s="208" t="s">
        <v>28</v>
      </c>
      <c r="F418" s="209" t="s">
        <v>85</v>
      </c>
      <c r="G418" s="207"/>
      <c r="H418" s="210">
        <v>2</v>
      </c>
      <c r="I418" s="211"/>
      <c r="J418" s="207"/>
      <c r="K418" s="207"/>
      <c r="L418" s="212"/>
      <c r="M418" s="213"/>
      <c r="N418" s="214"/>
      <c r="O418" s="214"/>
      <c r="P418" s="214"/>
      <c r="Q418" s="214"/>
      <c r="R418" s="214"/>
      <c r="S418" s="214"/>
      <c r="T418" s="215"/>
      <c r="AT418" s="216" t="s">
        <v>238</v>
      </c>
      <c r="AU418" s="216" t="s">
        <v>85</v>
      </c>
      <c r="AV418" s="14" t="s">
        <v>85</v>
      </c>
      <c r="AW418" s="14" t="s">
        <v>35</v>
      </c>
      <c r="AX418" s="14" t="s">
        <v>82</v>
      </c>
      <c r="AY418" s="216" t="s">
        <v>228</v>
      </c>
    </row>
    <row r="419" spans="1:65" s="2" customFormat="1" ht="37.9" customHeight="1">
      <c r="A419" s="36"/>
      <c r="B419" s="37"/>
      <c r="C419" s="177" t="s">
        <v>719</v>
      </c>
      <c r="D419" s="177" t="s">
        <v>230</v>
      </c>
      <c r="E419" s="178" t="s">
        <v>2678</v>
      </c>
      <c r="F419" s="179" t="s">
        <v>2679</v>
      </c>
      <c r="G419" s="180" t="s">
        <v>510</v>
      </c>
      <c r="H419" s="181">
        <v>2</v>
      </c>
      <c r="I419" s="182"/>
      <c r="J419" s="183">
        <f>ROUND(I419*H419,2)</f>
        <v>0</v>
      </c>
      <c r="K419" s="179" t="s">
        <v>234</v>
      </c>
      <c r="L419" s="41"/>
      <c r="M419" s="184" t="s">
        <v>28</v>
      </c>
      <c r="N419" s="185" t="s">
        <v>45</v>
      </c>
      <c r="O419" s="66"/>
      <c r="P419" s="186">
        <f>O419*H419</f>
        <v>0</v>
      </c>
      <c r="Q419" s="186">
        <v>0.00018</v>
      </c>
      <c r="R419" s="186">
        <f>Q419*H419</f>
        <v>0.00036</v>
      </c>
      <c r="S419" s="186">
        <v>0</v>
      </c>
      <c r="T419" s="187">
        <f>S419*H419</f>
        <v>0</v>
      </c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R419" s="188" t="s">
        <v>320</v>
      </c>
      <c r="AT419" s="188" t="s">
        <v>230</v>
      </c>
      <c r="AU419" s="188" t="s">
        <v>85</v>
      </c>
      <c r="AY419" s="19" t="s">
        <v>228</v>
      </c>
      <c r="BE419" s="189">
        <f>IF(N419="základní",J419,0)</f>
        <v>0</v>
      </c>
      <c r="BF419" s="189">
        <f>IF(N419="snížená",J419,0)</f>
        <v>0</v>
      </c>
      <c r="BG419" s="189">
        <f>IF(N419="zákl. přenesená",J419,0)</f>
        <v>0</v>
      </c>
      <c r="BH419" s="189">
        <f>IF(N419="sníž. přenesená",J419,0)</f>
        <v>0</v>
      </c>
      <c r="BI419" s="189">
        <f>IF(N419="nulová",J419,0)</f>
        <v>0</v>
      </c>
      <c r="BJ419" s="19" t="s">
        <v>82</v>
      </c>
      <c r="BK419" s="189">
        <f>ROUND(I419*H419,2)</f>
        <v>0</v>
      </c>
      <c r="BL419" s="19" t="s">
        <v>320</v>
      </c>
      <c r="BM419" s="188" t="s">
        <v>2680</v>
      </c>
    </row>
    <row r="420" spans="1:47" s="2" customFormat="1" ht="11.25">
      <c r="A420" s="36"/>
      <c r="B420" s="37"/>
      <c r="C420" s="38"/>
      <c r="D420" s="190" t="s">
        <v>236</v>
      </c>
      <c r="E420" s="38"/>
      <c r="F420" s="191" t="s">
        <v>2681</v>
      </c>
      <c r="G420" s="38"/>
      <c r="H420" s="38"/>
      <c r="I420" s="192"/>
      <c r="J420" s="38"/>
      <c r="K420" s="38"/>
      <c r="L420" s="41"/>
      <c r="M420" s="193"/>
      <c r="N420" s="194"/>
      <c r="O420" s="66"/>
      <c r="P420" s="66"/>
      <c r="Q420" s="66"/>
      <c r="R420" s="66"/>
      <c r="S420" s="66"/>
      <c r="T420" s="67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T420" s="19" t="s">
        <v>236</v>
      </c>
      <c r="AU420" s="19" t="s">
        <v>85</v>
      </c>
    </row>
    <row r="421" spans="2:51" s="13" customFormat="1" ht="11.25">
      <c r="B421" s="195"/>
      <c r="C421" s="196"/>
      <c r="D421" s="197" t="s">
        <v>238</v>
      </c>
      <c r="E421" s="198" t="s">
        <v>28</v>
      </c>
      <c r="F421" s="199" t="s">
        <v>2445</v>
      </c>
      <c r="G421" s="196"/>
      <c r="H421" s="198" t="s">
        <v>28</v>
      </c>
      <c r="I421" s="200"/>
      <c r="J421" s="196"/>
      <c r="K421" s="196"/>
      <c r="L421" s="201"/>
      <c r="M421" s="202"/>
      <c r="N421" s="203"/>
      <c r="O421" s="203"/>
      <c r="P421" s="203"/>
      <c r="Q421" s="203"/>
      <c r="R421" s="203"/>
      <c r="S421" s="203"/>
      <c r="T421" s="204"/>
      <c r="AT421" s="205" t="s">
        <v>238</v>
      </c>
      <c r="AU421" s="205" t="s">
        <v>85</v>
      </c>
      <c r="AV421" s="13" t="s">
        <v>82</v>
      </c>
      <c r="AW421" s="13" t="s">
        <v>35</v>
      </c>
      <c r="AX421" s="13" t="s">
        <v>74</v>
      </c>
      <c r="AY421" s="205" t="s">
        <v>228</v>
      </c>
    </row>
    <row r="422" spans="2:51" s="14" customFormat="1" ht="11.25">
      <c r="B422" s="206"/>
      <c r="C422" s="207"/>
      <c r="D422" s="197" t="s">
        <v>238</v>
      </c>
      <c r="E422" s="208" t="s">
        <v>28</v>
      </c>
      <c r="F422" s="209" t="s">
        <v>85</v>
      </c>
      <c r="G422" s="207"/>
      <c r="H422" s="210">
        <v>2</v>
      </c>
      <c r="I422" s="211"/>
      <c r="J422" s="207"/>
      <c r="K422" s="207"/>
      <c r="L422" s="212"/>
      <c r="M422" s="213"/>
      <c r="N422" s="214"/>
      <c r="O422" s="214"/>
      <c r="P422" s="214"/>
      <c r="Q422" s="214"/>
      <c r="R422" s="214"/>
      <c r="S422" s="214"/>
      <c r="T422" s="215"/>
      <c r="AT422" s="216" t="s">
        <v>238</v>
      </c>
      <c r="AU422" s="216" t="s">
        <v>85</v>
      </c>
      <c r="AV422" s="14" t="s">
        <v>85</v>
      </c>
      <c r="AW422" s="14" t="s">
        <v>35</v>
      </c>
      <c r="AX422" s="14" t="s">
        <v>82</v>
      </c>
      <c r="AY422" s="216" t="s">
        <v>228</v>
      </c>
    </row>
    <row r="423" spans="1:65" s="2" customFormat="1" ht="44.25" customHeight="1">
      <c r="A423" s="36"/>
      <c r="B423" s="37"/>
      <c r="C423" s="177" t="s">
        <v>723</v>
      </c>
      <c r="D423" s="177" t="s">
        <v>230</v>
      </c>
      <c r="E423" s="178" t="s">
        <v>2682</v>
      </c>
      <c r="F423" s="179" t="s">
        <v>2683</v>
      </c>
      <c r="G423" s="180" t="s">
        <v>275</v>
      </c>
      <c r="H423" s="181">
        <v>16.892</v>
      </c>
      <c r="I423" s="182"/>
      <c r="J423" s="183">
        <f>ROUND(I423*H423,2)</f>
        <v>0</v>
      </c>
      <c r="K423" s="179" t="s">
        <v>28</v>
      </c>
      <c r="L423" s="41"/>
      <c r="M423" s="184" t="s">
        <v>28</v>
      </c>
      <c r="N423" s="185" t="s">
        <v>45</v>
      </c>
      <c r="O423" s="66"/>
      <c r="P423" s="186">
        <f>O423*H423</f>
        <v>0</v>
      </c>
      <c r="Q423" s="186">
        <v>0.00078</v>
      </c>
      <c r="R423" s="186">
        <f>Q423*H423</f>
        <v>0.01317576</v>
      </c>
      <c r="S423" s="186">
        <v>0</v>
      </c>
      <c r="T423" s="187">
        <f>S423*H423</f>
        <v>0</v>
      </c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R423" s="188" t="s">
        <v>320</v>
      </c>
      <c r="AT423" s="188" t="s">
        <v>230</v>
      </c>
      <c r="AU423" s="188" t="s">
        <v>85</v>
      </c>
      <c r="AY423" s="19" t="s">
        <v>228</v>
      </c>
      <c r="BE423" s="189">
        <f>IF(N423="základní",J423,0)</f>
        <v>0</v>
      </c>
      <c r="BF423" s="189">
        <f>IF(N423="snížená",J423,0)</f>
        <v>0</v>
      </c>
      <c r="BG423" s="189">
        <f>IF(N423="zákl. přenesená",J423,0)</f>
        <v>0</v>
      </c>
      <c r="BH423" s="189">
        <f>IF(N423="sníž. přenesená",J423,0)</f>
        <v>0</v>
      </c>
      <c r="BI423" s="189">
        <f>IF(N423="nulová",J423,0)</f>
        <v>0</v>
      </c>
      <c r="BJ423" s="19" t="s">
        <v>82</v>
      </c>
      <c r="BK423" s="189">
        <f>ROUND(I423*H423,2)</f>
        <v>0</v>
      </c>
      <c r="BL423" s="19" t="s">
        <v>320</v>
      </c>
      <c r="BM423" s="188" t="s">
        <v>2684</v>
      </c>
    </row>
    <row r="424" spans="2:51" s="13" customFormat="1" ht="11.25">
      <c r="B424" s="195"/>
      <c r="C424" s="196"/>
      <c r="D424" s="197" t="s">
        <v>238</v>
      </c>
      <c r="E424" s="198" t="s">
        <v>28</v>
      </c>
      <c r="F424" s="199" t="s">
        <v>2445</v>
      </c>
      <c r="G424" s="196"/>
      <c r="H424" s="198" t="s">
        <v>28</v>
      </c>
      <c r="I424" s="200"/>
      <c r="J424" s="196"/>
      <c r="K424" s="196"/>
      <c r="L424" s="201"/>
      <c r="M424" s="202"/>
      <c r="N424" s="203"/>
      <c r="O424" s="203"/>
      <c r="P424" s="203"/>
      <c r="Q424" s="203"/>
      <c r="R424" s="203"/>
      <c r="S424" s="203"/>
      <c r="T424" s="204"/>
      <c r="AT424" s="205" t="s">
        <v>238</v>
      </c>
      <c r="AU424" s="205" t="s">
        <v>85</v>
      </c>
      <c r="AV424" s="13" t="s">
        <v>82</v>
      </c>
      <c r="AW424" s="13" t="s">
        <v>35</v>
      </c>
      <c r="AX424" s="13" t="s">
        <v>74</v>
      </c>
      <c r="AY424" s="205" t="s">
        <v>228</v>
      </c>
    </row>
    <row r="425" spans="2:51" s="14" customFormat="1" ht="11.25">
      <c r="B425" s="206"/>
      <c r="C425" s="207"/>
      <c r="D425" s="197" t="s">
        <v>238</v>
      </c>
      <c r="E425" s="208" t="s">
        <v>28</v>
      </c>
      <c r="F425" s="209" t="s">
        <v>2685</v>
      </c>
      <c r="G425" s="207"/>
      <c r="H425" s="210">
        <v>13.537</v>
      </c>
      <c r="I425" s="211"/>
      <c r="J425" s="207"/>
      <c r="K425" s="207"/>
      <c r="L425" s="212"/>
      <c r="M425" s="213"/>
      <c r="N425" s="214"/>
      <c r="O425" s="214"/>
      <c r="P425" s="214"/>
      <c r="Q425" s="214"/>
      <c r="R425" s="214"/>
      <c r="S425" s="214"/>
      <c r="T425" s="215"/>
      <c r="AT425" s="216" t="s">
        <v>238</v>
      </c>
      <c r="AU425" s="216" t="s">
        <v>85</v>
      </c>
      <c r="AV425" s="14" t="s">
        <v>85</v>
      </c>
      <c r="AW425" s="14" t="s">
        <v>35</v>
      </c>
      <c r="AX425" s="14" t="s">
        <v>74</v>
      </c>
      <c r="AY425" s="216" t="s">
        <v>228</v>
      </c>
    </row>
    <row r="426" spans="2:51" s="14" customFormat="1" ht="11.25">
      <c r="B426" s="206"/>
      <c r="C426" s="207"/>
      <c r="D426" s="197" t="s">
        <v>238</v>
      </c>
      <c r="E426" s="208" t="s">
        <v>28</v>
      </c>
      <c r="F426" s="209" t="s">
        <v>2686</v>
      </c>
      <c r="G426" s="207"/>
      <c r="H426" s="210">
        <v>3.355</v>
      </c>
      <c r="I426" s="211"/>
      <c r="J426" s="207"/>
      <c r="K426" s="207"/>
      <c r="L426" s="212"/>
      <c r="M426" s="213"/>
      <c r="N426" s="214"/>
      <c r="O426" s="214"/>
      <c r="P426" s="214"/>
      <c r="Q426" s="214"/>
      <c r="R426" s="214"/>
      <c r="S426" s="214"/>
      <c r="T426" s="215"/>
      <c r="AT426" s="216" t="s">
        <v>238</v>
      </c>
      <c r="AU426" s="216" t="s">
        <v>85</v>
      </c>
      <c r="AV426" s="14" t="s">
        <v>85</v>
      </c>
      <c r="AW426" s="14" t="s">
        <v>35</v>
      </c>
      <c r="AX426" s="14" t="s">
        <v>74</v>
      </c>
      <c r="AY426" s="216" t="s">
        <v>228</v>
      </c>
    </row>
    <row r="427" spans="2:51" s="15" customFormat="1" ht="11.25">
      <c r="B427" s="217"/>
      <c r="C427" s="218"/>
      <c r="D427" s="197" t="s">
        <v>238</v>
      </c>
      <c r="E427" s="219" t="s">
        <v>28</v>
      </c>
      <c r="F427" s="220" t="s">
        <v>241</v>
      </c>
      <c r="G427" s="218"/>
      <c r="H427" s="221">
        <v>16.892</v>
      </c>
      <c r="I427" s="222"/>
      <c r="J427" s="218"/>
      <c r="K427" s="218"/>
      <c r="L427" s="223"/>
      <c r="M427" s="224"/>
      <c r="N427" s="225"/>
      <c r="O427" s="225"/>
      <c r="P427" s="225"/>
      <c r="Q427" s="225"/>
      <c r="R427" s="225"/>
      <c r="S427" s="225"/>
      <c r="T427" s="226"/>
      <c r="AT427" s="227" t="s">
        <v>238</v>
      </c>
      <c r="AU427" s="227" t="s">
        <v>85</v>
      </c>
      <c r="AV427" s="15" t="s">
        <v>176</v>
      </c>
      <c r="AW427" s="15" t="s">
        <v>35</v>
      </c>
      <c r="AX427" s="15" t="s">
        <v>82</v>
      </c>
      <c r="AY427" s="227" t="s">
        <v>228</v>
      </c>
    </row>
    <row r="428" spans="1:65" s="2" customFormat="1" ht="49.15" customHeight="1">
      <c r="A428" s="36"/>
      <c r="B428" s="37"/>
      <c r="C428" s="177" t="s">
        <v>729</v>
      </c>
      <c r="D428" s="177" t="s">
        <v>230</v>
      </c>
      <c r="E428" s="178" t="s">
        <v>798</v>
      </c>
      <c r="F428" s="179" t="s">
        <v>799</v>
      </c>
      <c r="G428" s="180" t="s">
        <v>264</v>
      </c>
      <c r="H428" s="181">
        <v>0.047</v>
      </c>
      <c r="I428" s="182"/>
      <c r="J428" s="183">
        <f>ROUND(I428*H428,2)</f>
        <v>0</v>
      </c>
      <c r="K428" s="179" t="s">
        <v>234</v>
      </c>
      <c r="L428" s="41"/>
      <c r="M428" s="184" t="s">
        <v>28</v>
      </c>
      <c r="N428" s="185" t="s">
        <v>45</v>
      </c>
      <c r="O428" s="66"/>
      <c r="P428" s="186">
        <f>O428*H428</f>
        <v>0</v>
      </c>
      <c r="Q428" s="186">
        <v>0</v>
      </c>
      <c r="R428" s="186">
        <f>Q428*H428</f>
        <v>0</v>
      </c>
      <c r="S428" s="186">
        <v>0</v>
      </c>
      <c r="T428" s="187">
        <f>S428*H428</f>
        <v>0</v>
      </c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R428" s="188" t="s">
        <v>320</v>
      </c>
      <c r="AT428" s="188" t="s">
        <v>230</v>
      </c>
      <c r="AU428" s="188" t="s">
        <v>85</v>
      </c>
      <c r="AY428" s="19" t="s">
        <v>228</v>
      </c>
      <c r="BE428" s="189">
        <f>IF(N428="základní",J428,0)</f>
        <v>0</v>
      </c>
      <c r="BF428" s="189">
        <f>IF(N428="snížená",J428,0)</f>
        <v>0</v>
      </c>
      <c r="BG428" s="189">
        <f>IF(N428="zákl. přenesená",J428,0)</f>
        <v>0</v>
      </c>
      <c r="BH428" s="189">
        <f>IF(N428="sníž. přenesená",J428,0)</f>
        <v>0</v>
      </c>
      <c r="BI428" s="189">
        <f>IF(N428="nulová",J428,0)</f>
        <v>0</v>
      </c>
      <c r="BJ428" s="19" t="s">
        <v>82</v>
      </c>
      <c r="BK428" s="189">
        <f>ROUND(I428*H428,2)</f>
        <v>0</v>
      </c>
      <c r="BL428" s="19" t="s">
        <v>320</v>
      </c>
      <c r="BM428" s="188" t="s">
        <v>2687</v>
      </c>
    </row>
    <row r="429" spans="1:47" s="2" customFormat="1" ht="11.25">
      <c r="A429" s="36"/>
      <c r="B429" s="37"/>
      <c r="C429" s="38"/>
      <c r="D429" s="190" t="s">
        <v>236</v>
      </c>
      <c r="E429" s="38"/>
      <c r="F429" s="191" t="s">
        <v>801</v>
      </c>
      <c r="G429" s="38"/>
      <c r="H429" s="38"/>
      <c r="I429" s="192"/>
      <c r="J429" s="38"/>
      <c r="K429" s="38"/>
      <c r="L429" s="41"/>
      <c r="M429" s="193"/>
      <c r="N429" s="194"/>
      <c r="O429" s="66"/>
      <c r="P429" s="66"/>
      <c r="Q429" s="66"/>
      <c r="R429" s="66"/>
      <c r="S429" s="66"/>
      <c r="T429" s="67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T429" s="19" t="s">
        <v>236</v>
      </c>
      <c r="AU429" s="19" t="s">
        <v>85</v>
      </c>
    </row>
    <row r="430" spans="1:65" s="2" customFormat="1" ht="55.5" customHeight="1">
      <c r="A430" s="36"/>
      <c r="B430" s="37"/>
      <c r="C430" s="177" t="s">
        <v>734</v>
      </c>
      <c r="D430" s="177" t="s">
        <v>230</v>
      </c>
      <c r="E430" s="178" t="s">
        <v>802</v>
      </c>
      <c r="F430" s="179" t="s">
        <v>803</v>
      </c>
      <c r="G430" s="180" t="s">
        <v>264</v>
      </c>
      <c r="H430" s="181">
        <v>0.047</v>
      </c>
      <c r="I430" s="182"/>
      <c r="J430" s="183">
        <f>ROUND(I430*H430,2)</f>
        <v>0</v>
      </c>
      <c r="K430" s="179" t="s">
        <v>234</v>
      </c>
      <c r="L430" s="41"/>
      <c r="M430" s="184" t="s">
        <v>28</v>
      </c>
      <c r="N430" s="185" t="s">
        <v>45</v>
      </c>
      <c r="O430" s="66"/>
      <c r="P430" s="186">
        <f>O430*H430</f>
        <v>0</v>
      </c>
      <c r="Q430" s="186">
        <v>0</v>
      </c>
      <c r="R430" s="186">
        <f>Q430*H430</f>
        <v>0</v>
      </c>
      <c r="S430" s="186">
        <v>0</v>
      </c>
      <c r="T430" s="187">
        <f>S430*H430</f>
        <v>0</v>
      </c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R430" s="188" t="s">
        <v>320</v>
      </c>
      <c r="AT430" s="188" t="s">
        <v>230</v>
      </c>
      <c r="AU430" s="188" t="s">
        <v>85</v>
      </c>
      <c r="AY430" s="19" t="s">
        <v>228</v>
      </c>
      <c r="BE430" s="189">
        <f>IF(N430="základní",J430,0)</f>
        <v>0</v>
      </c>
      <c r="BF430" s="189">
        <f>IF(N430="snížená",J430,0)</f>
        <v>0</v>
      </c>
      <c r="BG430" s="189">
        <f>IF(N430="zákl. přenesená",J430,0)</f>
        <v>0</v>
      </c>
      <c r="BH430" s="189">
        <f>IF(N430="sníž. přenesená",J430,0)</f>
        <v>0</v>
      </c>
      <c r="BI430" s="189">
        <f>IF(N430="nulová",J430,0)</f>
        <v>0</v>
      </c>
      <c r="BJ430" s="19" t="s">
        <v>82</v>
      </c>
      <c r="BK430" s="189">
        <f>ROUND(I430*H430,2)</f>
        <v>0</v>
      </c>
      <c r="BL430" s="19" t="s">
        <v>320</v>
      </c>
      <c r="BM430" s="188" t="s">
        <v>2688</v>
      </c>
    </row>
    <row r="431" spans="1:47" s="2" customFormat="1" ht="11.25">
      <c r="A431" s="36"/>
      <c r="B431" s="37"/>
      <c r="C431" s="38"/>
      <c r="D431" s="190" t="s">
        <v>236</v>
      </c>
      <c r="E431" s="38"/>
      <c r="F431" s="191" t="s">
        <v>805</v>
      </c>
      <c r="G431" s="38"/>
      <c r="H431" s="38"/>
      <c r="I431" s="192"/>
      <c r="J431" s="38"/>
      <c r="K431" s="38"/>
      <c r="L431" s="41"/>
      <c r="M431" s="193"/>
      <c r="N431" s="194"/>
      <c r="O431" s="66"/>
      <c r="P431" s="66"/>
      <c r="Q431" s="66"/>
      <c r="R431" s="66"/>
      <c r="S431" s="66"/>
      <c r="T431" s="67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T431" s="19" t="s">
        <v>236</v>
      </c>
      <c r="AU431" s="19" t="s">
        <v>85</v>
      </c>
    </row>
    <row r="432" spans="2:63" s="12" customFormat="1" ht="22.9" customHeight="1">
      <c r="B432" s="161"/>
      <c r="C432" s="162"/>
      <c r="D432" s="163" t="s">
        <v>73</v>
      </c>
      <c r="E432" s="175" t="s">
        <v>806</v>
      </c>
      <c r="F432" s="175" t="s">
        <v>807</v>
      </c>
      <c r="G432" s="162"/>
      <c r="H432" s="162"/>
      <c r="I432" s="165"/>
      <c r="J432" s="176">
        <f>BK432</f>
        <v>0</v>
      </c>
      <c r="K432" s="162"/>
      <c r="L432" s="167"/>
      <c r="M432" s="168"/>
      <c r="N432" s="169"/>
      <c r="O432" s="169"/>
      <c r="P432" s="170">
        <f>SUM(P433:P457)</f>
        <v>0</v>
      </c>
      <c r="Q432" s="169"/>
      <c r="R432" s="170">
        <f>SUM(R433:R457)</f>
        <v>0.005786049999999999</v>
      </c>
      <c r="S432" s="169"/>
      <c r="T432" s="171">
        <f>SUM(T433:T457)</f>
        <v>0</v>
      </c>
      <c r="AR432" s="172" t="s">
        <v>85</v>
      </c>
      <c r="AT432" s="173" t="s">
        <v>73</v>
      </c>
      <c r="AU432" s="173" t="s">
        <v>82</v>
      </c>
      <c r="AY432" s="172" t="s">
        <v>228</v>
      </c>
      <c r="BK432" s="174">
        <f>SUM(BK433:BK457)</f>
        <v>0</v>
      </c>
    </row>
    <row r="433" spans="1:65" s="2" customFormat="1" ht="37.9" customHeight="1">
      <c r="A433" s="36"/>
      <c r="B433" s="37"/>
      <c r="C433" s="177" t="s">
        <v>739</v>
      </c>
      <c r="D433" s="177" t="s">
        <v>230</v>
      </c>
      <c r="E433" s="178" t="s">
        <v>808</v>
      </c>
      <c r="F433" s="179" t="s">
        <v>809</v>
      </c>
      <c r="G433" s="180" t="s">
        <v>275</v>
      </c>
      <c r="H433" s="181">
        <v>1.72</v>
      </c>
      <c r="I433" s="182"/>
      <c r="J433" s="183">
        <f>ROUND(I433*H433,2)</f>
        <v>0</v>
      </c>
      <c r="K433" s="179" t="s">
        <v>234</v>
      </c>
      <c r="L433" s="41"/>
      <c r="M433" s="184" t="s">
        <v>28</v>
      </c>
      <c r="N433" s="185" t="s">
        <v>45</v>
      </c>
      <c r="O433" s="66"/>
      <c r="P433" s="186">
        <f>O433*H433</f>
        <v>0</v>
      </c>
      <c r="Q433" s="186">
        <v>0</v>
      </c>
      <c r="R433" s="186">
        <f>Q433*H433</f>
        <v>0</v>
      </c>
      <c r="S433" s="186">
        <v>0</v>
      </c>
      <c r="T433" s="187">
        <f>S433*H433</f>
        <v>0</v>
      </c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R433" s="188" t="s">
        <v>320</v>
      </c>
      <c r="AT433" s="188" t="s">
        <v>230</v>
      </c>
      <c r="AU433" s="188" t="s">
        <v>85</v>
      </c>
      <c r="AY433" s="19" t="s">
        <v>228</v>
      </c>
      <c r="BE433" s="189">
        <f>IF(N433="základní",J433,0)</f>
        <v>0</v>
      </c>
      <c r="BF433" s="189">
        <f>IF(N433="snížená",J433,0)</f>
        <v>0</v>
      </c>
      <c r="BG433" s="189">
        <f>IF(N433="zákl. přenesená",J433,0)</f>
        <v>0</v>
      </c>
      <c r="BH433" s="189">
        <f>IF(N433="sníž. přenesená",J433,0)</f>
        <v>0</v>
      </c>
      <c r="BI433" s="189">
        <f>IF(N433="nulová",J433,0)</f>
        <v>0</v>
      </c>
      <c r="BJ433" s="19" t="s">
        <v>82</v>
      </c>
      <c r="BK433" s="189">
        <f>ROUND(I433*H433,2)</f>
        <v>0</v>
      </c>
      <c r="BL433" s="19" t="s">
        <v>320</v>
      </c>
      <c r="BM433" s="188" t="s">
        <v>2689</v>
      </c>
    </row>
    <row r="434" spans="1:47" s="2" customFormat="1" ht="11.25">
      <c r="A434" s="36"/>
      <c r="B434" s="37"/>
      <c r="C434" s="38"/>
      <c r="D434" s="190" t="s">
        <v>236</v>
      </c>
      <c r="E434" s="38"/>
      <c r="F434" s="191" t="s">
        <v>811</v>
      </c>
      <c r="G434" s="38"/>
      <c r="H434" s="38"/>
      <c r="I434" s="192"/>
      <c r="J434" s="38"/>
      <c r="K434" s="38"/>
      <c r="L434" s="41"/>
      <c r="M434" s="193"/>
      <c r="N434" s="194"/>
      <c r="O434" s="66"/>
      <c r="P434" s="66"/>
      <c r="Q434" s="66"/>
      <c r="R434" s="66"/>
      <c r="S434" s="66"/>
      <c r="T434" s="67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T434" s="19" t="s">
        <v>236</v>
      </c>
      <c r="AU434" s="19" t="s">
        <v>85</v>
      </c>
    </row>
    <row r="435" spans="2:51" s="13" customFormat="1" ht="11.25">
      <c r="B435" s="195"/>
      <c r="C435" s="196"/>
      <c r="D435" s="197" t="s">
        <v>238</v>
      </c>
      <c r="E435" s="198" t="s">
        <v>28</v>
      </c>
      <c r="F435" s="199" t="s">
        <v>2445</v>
      </c>
      <c r="G435" s="196"/>
      <c r="H435" s="198" t="s">
        <v>28</v>
      </c>
      <c r="I435" s="200"/>
      <c r="J435" s="196"/>
      <c r="K435" s="196"/>
      <c r="L435" s="201"/>
      <c r="M435" s="202"/>
      <c r="N435" s="203"/>
      <c r="O435" s="203"/>
      <c r="P435" s="203"/>
      <c r="Q435" s="203"/>
      <c r="R435" s="203"/>
      <c r="S435" s="203"/>
      <c r="T435" s="204"/>
      <c r="AT435" s="205" t="s">
        <v>238</v>
      </c>
      <c r="AU435" s="205" t="s">
        <v>85</v>
      </c>
      <c r="AV435" s="13" t="s">
        <v>82</v>
      </c>
      <c r="AW435" s="13" t="s">
        <v>35</v>
      </c>
      <c r="AX435" s="13" t="s">
        <v>74</v>
      </c>
      <c r="AY435" s="205" t="s">
        <v>228</v>
      </c>
    </row>
    <row r="436" spans="2:51" s="14" customFormat="1" ht="11.25">
      <c r="B436" s="206"/>
      <c r="C436" s="207"/>
      <c r="D436" s="197" t="s">
        <v>238</v>
      </c>
      <c r="E436" s="208" t="s">
        <v>28</v>
      </c>
      <c r="F436" s="209" t="s">
        <v>2455</v>
      </c>
      <c r="G436" s="207"/>
      <c r="H436" s="210">
        <v>1.72</v>
      </c>
      <c r="I436" s="211"/>
      <c r="J436" s="207"/>
      <c r="K436" s="207"/>
      <c r="L436" s="212"/>
      <c r="M436" s="213"/>
      <c r="N436" s="214"/>
      <c r="O436" s="214"/>
      <c r="P436" s="214"/>
      <c r="Q436" s="214"/>
      <c r="R436" s="214"/>
      <c r="S436" s="214"/>
      <c r="T436" s="215"/>
      <c r="AT436" s="216" t="s">
        <v>238</v>
      </c>
      <c r="AU436" s="216" t="s">
        <v>85</v>
      </c>
      <c r="AV436" s="14" t="s">
        <v>85</v>
      </c>
      <c r="AW436" s="14" t="s">
        <v>35</v>
      </c>
      <c r="AX436" s="14" t="s">
        <v>74</v>
      </c>
      <c r="AY436" s="216" t="s">
        <v>228</v>
      </c>
    </row>
    <row r="437" spans="2:51" s="15" customFormat="1" ht="11.25">
      <c r="B437" s="217"/>
      <c r="C437" s="218"/>
      <c r="D437" s="197" t="s">
        <v>238</v>
      </c>
      <c r="E437" s="219" t="s">
        <v>2429</v>
      </c>
      <c r="F437" s="220" t="s">
        <v>241</v>
      </c>
      <c r="G437" s="218"/>
      <c r="H437" s="221">
        <v>1.72</v>
      </c>
      <c r="I437" s="222"/>
      <c r="J437" s="218"/>
      <c r="K437" s="218"/>
      <c r="L437" s="223"/>
      <c r="M437" s="224"/>
      <c r="N437" s="225"/>
      <c r="O437" s="225"/>
      <c r="P437" s="225"/>
      <c r="Q437" s="225"/>
      <c r="R437" s="225"/>
      <c r="S437" s="225"/>
      <c r="T437" s="226"/>
      <c r="AT437" s="227" t="s">
        <v>238</v>
      </c>
      <c r="AU437" s="227" t="s">
        <v>85</v>
      </c>
      <c r="AV437" s="15" t="s">
        <v>176</v>
      </c>
      <c r="AW437" s="15" t="s">
        <v>35</v>
      </c>
      <c r="AX437" s="15" t="s">
        <v>82</v>
      </c>
      <c r="AY437" s="227" t="s">
        <v>228</v>
      </c>
    </row>
    <row r="438" spans="1:65" s="2" customFormat="1" ht="24.2" customHeight="1">
      <c r="A438" s="36"/>
      <c r="B438" s="37"/>
      <c r="C438" s="228" t="s">
        <v>745</v>
      </c>
      <c r="D438" s="228" t="s">
        <v>395</v>
      </c>
      <c r="E438" s="229" t="s">
        <v>813</v>
      </c>
      <c r="F438" s="230" t="s">
        <v>814</v>
      </c>
      <c r="G438" s="231" t="s">
        <v>275</v>
      </c>
      <c r="H438" s="232">
        <v>3.509</v>
      </c>
      <c r="I438" s="233"/>
      <c r="J438" s="234">
        <f>ROUND(I438*H438,2)</f>
        <v>0</v>
      </c>
      <c r="K438" s="230" t="s">
        <v>234</v>
      </c>
      <c r="L438" s="235"/>
      <c r="M438" s="236" t="s">
        <v>28</v>
      </c>
      <c r="N438" s="237" t="s">
        <v>45</v>
      </c>
      <c r="O438" s="66"/>
      <c r="P438" s="186">
        <f>O438*H438</f>
        <v>0</v>
      </c>
      <c r="Q438" s="186">
        <v>0.0009</v>
      </c>
      <c r="R438" s="186">
        <f>Q438*H438</f>
        <v>0.0031580999999999996</v>
      </c>
      <c r="S438" s="186">
        <v>0</v>
      </c>
      <c r="T438" s="187">
        <f>S438*H438</f>
        <v>0</v>
      </c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R438" s="188" t="s">
        <v>420</v>
      </c>
      <c r="AT438" s="188" t="s">
        <v>395</v>
      </c>
      <c r="AU438" s="188" t="s">
        <v>85</v>
      </c>
      <c r="AY438" s="19" t="s">
        <v>228</v>
      </c>
      <c r="BE438" s="189">
        <f>IF(N438="základní",J438,0)</f>
        <v>0</v>
      </c>
      <c r="BF438" s="189">
        <f>IF(N438="snížená",J438,0)</f>
        <v>0</v>
      </c>
      <c r="BG438" s="189">
        <f>IF(N438="zákl. přenesená",J438,0)</f>
        <v>0</v>
      </c>
      <c r="BH438" s="189">
        <f>IF(N438="sníž. přenesená",J438,0)</f>
        <v>0</v>
      </c>
      <c r="BI438" s="189">
        <f>IF(N438="nulová",J438,0)</f>
        <v>0</v>
      </c>
      <c r="BJ438" s="19" t="s">
        <v>82</v>
      </c>
      <c r="BK438" s="189">
        <f>ROUND(I438*H438,2)</f>
        <v>0</v>
      </c>
      <c r="BL438" s="19" t="s">
        <v>320</v>
      </c>
      <c r="BM438" s="188" t="s">
        <v>2690</v>
      </c>
    </row>
    <row r="439" spans="2:51" s="14" customFormat="1" ht="11.25">
      <c r="B439" s="206"/>
      <c r="C439" s="207"/>
      <c r="D439" s="197" t="s">
        <v>238</v>
      </c>
      <c r="E439" s="208" t="s">
        <v>28</v>
      </c>
      <c r="F439" s="209" t="s">
        <v>2691</v>
      </c>
      <c r="G439" s="207"/>
      <c r="H439" s="210">
        <v>3.509</v>
      </c>
      <c r="I439" s="211"/>
      <c r="J439" s="207"/>
      <c r="K439" s="207"/>
      <c r="L439" s="212"/>
      <c r="M439" s="213"/>
      <c r="N439" s="214"/>
      <c r="O439" s="214"/>
      <c r="P439" s="214"/>
      <c r="Q439" s="214"/>
      <c r="R439" s="214"/>
      <c r="S439" s="214"/>
      <c r="T439" s="215"/>
      <c r="AT439" s="216" t="s">
        <v>238</v>
      </c>
      <c r="AU439" s="216" t="s">
        <v>85</v>
      </c>
      <c r="AV439" s="14" t="s">
        <v>85</v>
      </c>
      <c r="AW439" s="14" t="s">
        <v>35</v>
      </c>
      <c r="AX439" s="14" t="s">
        <v>82</v>
      </c>
      <c r="AY439" s="216" t="s">
        <v>228</v>
      </c>
    </row>
    <row r="440" spans="1:65" s="2" customFormat="1" ht="24.2" customHeight="1">
      <c r="A440" s="36"/>
      <c r="B440" s="37"/>
      <c r="C440" s="177" t="s">
        <v>752</v>
      </c>
      <c r="D440" s="177" t="s">
        <v>230</v>
      </c>
      <c r="E440" s="178" t="s">
        <v>818</v>
      </c>
      <c r="F440" s="179" t="s">
        <v>819</v>
      </c>
      <c r="G440" s="180" t="s">
        <v>323</v>
      </c>
      <c r="H440" s="181">
        <v>3.75</v>
      </c>
      <c r="I440" s="182"/>
      <c r="J440" s="183">
        <f>ROUND(I440*H440,2)</f>
        <v>0</v>
      </c>
      <c r="K440" s="179" t="s">
        <v>234</v>
      </c>
      <c r="L440" s="41"/>
      <c r="M440" s="184" t="s">
        <v>28</v>
      </c>
      <c r="N440" s="185" t="s">
        <v>45</v>
      </c>
      <c r="O440" s="66"/>
      <c r="P440" s="186">
        <f>O440*H440</f>
        <v>0</v>
      </c>
      <c r="Q440" s="186">
        <v>0</v>
      </c>
      <c r="R440" s="186">
        <f>Q440*H440</f>
        <v>0</v>
      </c>
      <c r="S440" s="186">
        <v>0</v>
      </c>
      <c r="T440" s="187">
        <f>S440*H440</f>
        <v>0</v>
      </c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R440" s="188" t="s">
        <v>320</v>
      </c>
      <c r="AT440" s="188" t="s">
        <v>230</v>
      </c>
      <c r="AU440" s="188" t="s">
        <v>85</v>
      </c>
      <c r="AY440" s="19" t="s">
        <v>228</v>
      </c>
      <c r="BE440" s="189">
        <f>IF(N440="základní",J440,0)</f>
        <v>0</v>
      </c>
      <c r="BF440" s="189">
        <f>IF(N440="snížená",J440,0)</f>
        <v>0</v>
      </c>
      <c r="BG440" s="189">
        <f>IF(N440="zákl. přenesená",J440,0)</f>
        <v>0</v>
      </c>
      <c r="BH440" s="189">
        <f>IF(N440="sníž. přenesená",J440,0)</f>
        <v>0</v>
      </c>
      <c r="BI440" s="189">
        <f>IF(N440="nulová",J440,0)</f>
        <v>0</v>
      </c>
      <c r="BJ440" s="19" t="s">
        <v>82</v>
      </c>
      <c r="BK440" s="189">
        <f>ROUND(I440*H440,2)</f>
        <v>0</v>
      </c>
      <c r="BL440" s="19" t="s">
        <v>320</v>
      </c>
      <c r="BM440" s="188" t="s">
        <v>2692</v>
      </c>
    </row>
    <row r="441" spans="1:47" s="2" customFormat="1" ht="11.25">
      <c r="A441" s="36"/>
      <c r="B441" s="37"/>
      <c r="C441" s="38"/>
      <c r="D441" s="190" t="s">
        <v>236</v>
      </c>
      <c r="E441" s="38"/>
      <c r="F441" s="191" t="s">
        <v>821</v>
      </c>
      <c r="G441" s="38"/>
      <c r="H441" s="38"/>
      <c r="I441" s="192"/>
      <c r="J441" s="38"/>
      <c r="K441" s="38"/>
      <c r="L441" s="41"/>
      <c r="M441" s="193"/>
      <c r="N441" s="194"/>
      <c r="O441" s="66"/>
      <c r="P441" s="66"/>
      <c r="Q441" s="66"/>
      <c r="R441" s="66"/>
      <c r="S441" s="66"/>
      <c r="T441" s="67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T441" s="19" t="s">
        <v>236</v>
      </c>
      <c r="AU441" s="19" t="s">
        <v>85</v>
      </c>
    </row>
    <row r="442" spans="2:51" s="13" customFormat="1" ht="11.25">
      <c r="B442" s="195"/>
      <c r="C442" s="196"/>
      <c r="D442" s="197" t="s">
        <v>238</v>
      </c>
      <c r="E442" s="198" t="s">
        <v>28</v>
      </c>
      <c r="F442" s="199" t="s">
        <v>2445</v>
      </c>
      <c r="G442" s="196"/>
      <c r="H442" s="198" t="s">
        <v>28</v>
      </c>
      <c r="I442" s="200"/>
      <c r="J442" s="196"/>
      <c r="K442" s="196"/>
      <c r="L442" s="201"/>
      <c r="M442" s="202"/>
      <c r="N442" s="203"/>
      <c r="O442" s="203"/>
      <c r="P442" s="203"/>
      <c r="Q442" s="203"/>
      <c r="R442" s="203"/>
      <c r="S442" s="203"/>
      <c r="T442" s="204"/>
      <c r="AT442" s="205" t="s">
        <v>238</v>
      </c>
      <c r="AU442" s="205" t="s">
        <v>85</v>
      </c>
      <c r="AV442" s="13" t="s">
        <v>82</v>
      </c>
      <c r="AW442" s="13" t="s">
        <v>35</v>
      </c>
      <c r="AX442" s="13" t="s">
        <v>74</v>
      </c>
      <c r="AY442" s="205" t="s">
        <v>228</v>
      </c>
    </row>
    <row r="443" spans="2:51" s="14" customFormat="1" ht="11.25">
      <c r="B443" s="206"/>
      <c r="C443" s="207"/>
      <c r="D443" s="197" t="s">
        <v>238</v>
      </c>
      <c r="E443" s="208" t="s">
        <v>28</v>
      </c>
      <c r="F443" s="209" t="s">
        <v>2693</v>
      </c>
      <c r="G443" s="207"/>
      <c r="H443" s="210">
        <v>3.75</v>
      </c>
      <c r="I443" s="211"/>
      <c r="J443" s="207"/>
      <c r="K443" s="207"/>
      <c r="L443" s="212"/>
      <c r="M443" s="213"/>
      <c r="N443" s="214"/>
      <c r="O443" s="214"/>
      <c r="P443" s="214"/>
      <c r="Q443" s="214"/>
      <c r="R443" s="214"/>
      <c r="S443" s="214"/>
      <c r="T443" s="215"/>
      <c r="AT443" s="216" t="s">
        <v>238</v>
      </c>
      <c r="AU443" s="216" t="s">
        <v>85</v>
      </c>
      <c r="AV443" s="14" t="s">
        <v>85</v>
      </c>
      <c r="AW443" s="14" t="s">
        <v>35</v>
      </c>
      <c r="AX443" s="14" t="s">
        <v>74</v>
      </c>
      <c r="AY443" s="216" t="s">
        <v>228</v>
      </c>
    </row>
    <row r="444" spans="2:51" s="15" customFormat="1" ht="11.25">
      <c r="B444" s="217"/>
      <c r="C444" s="218"/>
      <c r="D444" s="197" t="s">
        <v>238</v>
      </c>
      <c r="E444" s="219" t="s">
        <v>2431</v>
      </c>
      <c r="F444" s="220" t="s">
        <v>241</v>
      </c>
      <c r="G444" s="218"/>
      <c r="H444" s="221">
        <v>3.75</v>
      </c>
      <c r="I444" s="222"/>
      <c r="J444" s="218"/>
      <c r="K444" s="218"/>
      <c r="L444" s="223"/>
      <c r="M444" s="224"/>
      <c r="N444" s="225"/>
      <c r="O444" s="225"/>
      <c r="P444" s="225"/>
      <c r="Q444" s="225"/>
      <c r="R444" s="225"/>
      <c r="S444" s="225"/>
      <c r="T444" s="226"/>
      <c r="AT444" s="227" t="s">
        <v>238</v>
      </c>
      <c r="AU444" s="227" t="s">
        <v>85</v>
      </c>
      <c r="AV444" s="15" t="s">
        <v>176</v>
      </c>
      <c r="AW444" s="15" t="s">
        <v>35</v>
      </c>
      <c r="AX444" s="15" t="s">
        <v>82</v>
      </c>
      <c r="AY444" s="227" t="s">
        <v>228</v>
      </c>
    </row>
    <row r="445" spans="1:65" s="2" customFormat="1" ht="24.2" customHeight="1">
      <c r="A445" s="36"/>
      <c r="B445" s="37"/>
      <c r="C445" s="228" t="s">
        <v>761</v>
      </c>
      <c r="D445" s="228" t="s">
        <v>395</v>
      </c>
      <c r="E445" s="229" t="s">
        <v>823</v>
      </c>
      <c r="F445" s="230" t="s">
        <v>824</v>
      </c>
      <c r="G445" s="231" t="s">
        <v>323</v>
      </c>
      <c r="H445" s="232">
        <v>4.5</v>
      </c>
      <c r="I445" s="233"/>
      <c r="J445" s="234">
        <f>ROUND(I445*H445,2)</f>
        <v>0</v>
      </c>
      <c r="K445" s="230" t="s">
        <v>234</v>
      </c>
      <c r="L445" s="235"/>
      <c r="M445" s="236" t="s">
        <v>28</v>
      </c>
      <c r="N445" s="237" t="s">
        <v>45</v>
      </c>
      <c r="O445" s="66"/>
      <c r="P445" s="186">
        <f>O445*H445</f>
        <v>0</v>
      </c>
      <c r="Q445" s="186">
        <v>0.0003</v>
      </c>
      <c r="R445" s="186">
        <f>Q445*H445</f>
        <v>0.0013499999999999999</v>
      </c>
      <c r="S445" s="186">
        <v>0</v>
      </c>
      <c r="T445" s="187">
        <f>S445*H445</f>
        <v>0</v>
      </c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R445" s="188" t="s">
        <v>420</v>
      </c>
      <c r="AT445" s="188" t="s">
        <v>395</v>
      </c>
      <c r="AU445" s="188" t="s">
        <v>85</v>
      </c>
      <c r="AY445" s="19" t="s">
        <v>228</v>
      </c>
      <c r="BE445" s="189">
        <f>IF(N445="základní",J445,0)</f>
        <v>0</v>
      </c>
      <c r="BF445" s="189">
        <f>IF(N445="snížená",J445,0)</f>
        <v>0</v>
      </c>
      <c r="BG445" s="189">
        <f>IF(N445="zákl. přenesená",J445,0)</f>
        <v>0</v>
      </c>
      <c r="BH445" s="189">
        <f>IF(N445="sníž. přenesená",J445,0)</f>
        <v>0</v>
      </c>
      <c r="BI445" s="189">
        <f>IF(N445="nulová",J445,0)</f>
        <v>0</v>
      </c>
      <c r="BJ445" s="19" t="s">
        <v>82</v>
      </c>
      <c r="BK445" s="189">
        <f>ROUND(I445*H445,2)</f>
        <v>0</v>
      </c>
      <c r="BL445" s="19" t="s">
        <v>320</v>
      </c>
      <c r="BM445" s="188" t="s">
        <v>2694</v>
      </c>
    </row>
    <row r="446" spans="2:51" s="14" customFormat="1" ht="11.25">
      <c r="B446" s="206"/>
      <c r="C446" s="207"/>
      <c r="D446" s="197" t="s">
        <v>238</v>
      </c>
      <c r="E446" s="208" t="s">
        <v>28</v>
      </c>
      <c r="F446" s="209" t="s">
        <v>2695</v>
      </c>
      <c r="G446" s="207"/>
      <c r="H446" s="210">
        <v>4.5</v>
      </c>
      <c r="I446" s="211"/>
      <c r="J446" s="207"/>
      <c r="K446" s="207"/>
      <c r="L446" s="212"/>
      <c r="M446" s="213"/>
      <c r="N446" s="214"/>
      <c r="O446" s="214"/>
      <c r="P446" s="214"/>
      <c r="Q446" s="214"/>
      <c r="R446" s="214"/>
      <c r="S446" s="214"/>
      <c r="T446" s="215"/>
      <c r="AT446" s="216" t="s">
        <v>238</v>
      </c>
      <c r="AU446" s="216" t="s">
        <v>85</v>
      </c>
      <c r="AV446" s="14" t="s">
        <v>85</v>
      </c>
      <c r="AW446" s="14" t="s">
        <v>35</v>
      </c>
      <c r="AX446" s="14" t="s">
        <v>82</v>
      </c>
      <c r="AY446" s="216" t="s">
        <v>228</v>
      </c>
    </row>
    <row r="447" spans="1:65" s="2" customFormat="1" ht="49.15" customHeight="1">
      <c r="A447" s="36"/>
      <c r="B447" s="37"/>
      <c r="C447" s="177" t="s">
        <v>767</v>
      </c>
      <c r="D447" s="177" t="s">
        <v>230</v>
      </c>
      <c r="E447" s="178" t="s">
        <v>828</v>
      </c>
      <c r="F447" s="179" t="s">
        <v>829</v>
      </c>
      <c r="G447" s="180" t="s">
        <v>275</v>
      </c>
      <c r="H447" s="181">
        <v>2.095</v>
      </c>
      <c r="I447" s="182"/>
      <c r="J447" s="183">
        <f>ROUND(I447*H447,2)</f>
        <v>0</v>
      </c>
      <c r="K447" s="179" t="s">
        <v>234</v>
      </c>
      <c r="L447" s="41"/>
      <c r="M447" s="184" t="s">
        <v>28</v>
      </c>
      <c r="N447" s="185" t="s">
        <v>45</v>
      </c>
      <c r="O447" s="66"/>
      <c r="P447" s="186">
        <f>O447*H447</f>
        <v>0</v>
      </c>
      <c r="Q447" s="186">
        <v>1E-05</v>
      </c>
      <c r="R447" s="186">
        <f>Q447*H447</f>
        <v>2.0950000000000004E-05</v>
      </c>
      <c r="S447" s="186">
        <v>0</v>
      </c>
      <c r="T447" s="187">
        <f>S447*H447</f>
        <v>0</v>
      </c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R447" s="188" t="s">
        <v>320</v>
      </c>
      <c r="AT447" s="188" t="s">
        <v>230</v>
      </c>
      <c r="AU447" s="188" t="s">
        <v>85</v>
      </c>
      <c r="AY447" s="19" t="s">
        <v>228</v>
      </c>
      <c r="BE447" s="189">
        <f>IF(N447="základní",J447,0)</f>
        <v>0</v>
      </c>
      <c r="BF447" s="189">
        <f>IF(N447="snížená",J447,0)</f>
        <v>0</v>
      </c>
      <c r="BG447" s="189">
        <f>IF(N447="zákl. přenesená",J447,0)</f>
        <v>0</v>
      </c>
      <c r="BH447" s="189">
        <f>IF(N447="sníž. přenesená",J447,0)</f>
        <v>0</v>
      </c>
      <c r="BI447" s="189">
        <f>IF(N447="nulová",J447,0)</f>
        <v>0</v>
      </c>
      <c r="BJ447" s="19" t="s">
        <v>82</v>
      </c>
      <c r="BK447" s="189">
        <f>ROUND(I447*H447,2)</f>
        <v>0</v>
      </c>
      <c r="BL447" s="19" t="s">
        <v>320</v>
      </c>
      <c r="BM447" s="188" t="s">
        <v>2696</v>
      </c>
    </row>
    <row r="448" spans="1:47" s="2" customFormat="1" ht="11.25">
      <c r="A448" s="36"/>
      <c r="B448" s="37"/>
      <c r="C448" s="38"/>
      <c r="D448" s="190" t="s">
        <v>236</v>
      </c>
      <c r="E448" s="38"/>
      <c r="F448" s="191" t="s">
        <v>831</v>
      </c>
      <c r="G448" s="38"/>
      <c r="H448" s="38"/>
      <c r="I448" s="192"/>
      <c r="J448" s="38"/>
      <c r="K448" s="38"/>
      <c r="L448" s="41"/>
      <c r="M448" s="193"/>
      <c r="N448" s="194"/>
      <c r="O448" s="66"/>
      <c r="P448" s="66"/>
      <c r="Q448" s="66"/>
      <c r="R448" s="66"/>
      <c r="S448" s="66"/>
      <c r="T448" s="67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T448" s="19" t="s">
        <v>236</v>
      </c>
      <c r="AU448" s="19" t="s">
        <v>85</v>
      </c>
    </row>
    <row r="449" spans="2:51" s="14" customFormat="1" ht="11.25">
      <c r="B449" s="206"/>
      <c r="C449" s="207"/>
      <c r="D449" s="197" t="s">
        <v>238</v>
      </c>
      <c r="E449" s="208" t="s">
        <v>28</v>
      </c>
      <c r="F449" s="209" t="s">
        <v>2429</v>
      </c>
      <c r="G449" s="207"/>
      <c r="H449" s="210">
        <v>1.72</v>
      </c>
      <c r="I449" s="211"/>
      <c r="J449" s="207"/>
      <c r="K449" s="207"/>
      <c r="L449" s="212"/>
      <c r="M449" s="213"/>
      <c r="N449" s="214"/>
      <c r="O449" s="214"/>
      <c r="P449" s="214"/>
      <c r="Q449" s="214"/>
      <c r="R449" s="214"/>
      <c r="S449" s="214"/>
      <c r="T449" s="215"/>
      <c r="AT449" s="216" t="s">
        <v>238</v>
      </c>
      <c r="AU449" s="216" t="s">
        <v>85</v>
      </c>
      <c r="AV449" s="14" t="s">
        <v>85</v>
      </c>
      <c r="AW449" s="14" t="s">
        <v>35</v>
      </c>
      <c r="AX449" s="14" t="s">
        <v>74</v>
      </c>
      <c r="AY449" s="216" t="s">
        <v>228</v>
      </c>
    </row>
    <row r="450" spans="2:51" s="14" customFormat="1" ht="11.25">
      <c r="B450" s="206"/>
      <c r="C450" s="207"/>
      <c r="D450" s="197" t="s">
        <v>238</v>
      </c>
      <c r="E450" s="208" t="s">
        <v>28</v>
      </c>
      <c r="F450" s="209" t="s">
        <v>2697</v>
      </c>
      <c r="G450" s="207"/>
      <c r="H450" s="210">
        <v>0.375</v>
      </c>
      <c r="I450" s="211"/>
      <c r="J450" s="207"/>
      <c r="K450" s="207"/>
      <c r="L450" s="212"/>
      <c r="M450" s="213"/>
      <c r="N450" s="214"/>
      <c r="O450" s="214"/>
      <c r="P450" s="214"/>
      <c r="Q450" s="214"/>
      <c r="R450" s="214"/>
      <c r="S450" s="214"/>
      <c r="T450" s="215"/>
      <c r="AT450" s="216" t="s">
        <v>238</v>
      </c>
      <c r="AU450" s="216" t="s">
        <v>85</v>
      </c>
      <c r="AV450" s="14" t="s">
        <v>85</v>
      </c>
      <c r="AW450" s="14" t="s">
        <v>35</v>
      </c>
      <c r="AX450" s="14" t="s">
        <v>74</v>
      </c>
      <c r="AY450" s="216" t="s">
        <v>228</v>
      </c>
    </row>
    <row r="451" spans="2:51" s="15" customFormat="1" ht="11.25">
      <c r="B451" s="217"/>
      <c r="C451" s="218"/>
      <c r="D451" s="197" t="s">
        <v>238</v>
      </c>
      <c r="E451" s="219" t="s">
        <v>2433</v>
      </c>
      <c r="F451" s="220" t="s">
        <v>241</v>
      </c>
      <c r="G451" s="218"/>
      <c r="H451" s="221">
        <v>2.095</v>
      </c>
      <c r="I451" s="222"/>
      <c r="J451" s="218"/>
      <c r="K451" s="218"/>
      <c r="L451" s="223"/>
      <c r="M451" s="224"/>
      <c r="N451" s="225"/>
      <c r="O451" s="225"/>
      <c r="P451" s="225"/>
      <c r="Q451" s="225"/>
      <c r="R451" s="225"/>
      <c r="S451" s="225"/>
      <c r="T451" s="226"/>
      <c r="AT451" s="227" t="s">
        <v>238</v>
      </c>
      <c r="AU451" s="227" t="s">
        <v>85</v>
      </c>
      <c r="AV451" s="15" t="s">
        <v>176</v>
      </c>
      <c r="AW451" s="15" t="s">
        <v>35</v>
      </c>
      <c r="AX451" s="15" t="s">
        <v>82</v>
      </c>
      <c r="AY451" s="227" t="s">
        <v>228</v>
      </c>
    </row>
    <row r="452" spans="1:65" s="2" customFormat="1" ht="24.2" customHeight="1">
      <c r="A452" s="36"/>
      <c r="B452" s="37"/>
      <c r="C452" s="228" t="s">
        <v>772</v>
      </c>
      <c r="D452" s="228" t="s">
        <v>395</v>
      </c>
      <c r="E452" s="229" t="s">
        <v>834</v>
      </c>
      <c r="F452" s="230" t="s">
        <v>835</v>
      </c>
      <c r="G452" s="231" t="s">
        <v>275</v>
      </c>
      <c r="H452" s="232">
        <v>2.514</v>
      </c>
      <c r="I452" s="233"/>
      <c r="J452" s="234">
        <f>ROUND(I452*H452,2)</f>
        <v>0</v>
      </c>
      <c r="K452" s="230" t="s">
        <v>28</v>
      </c>
      <c r="L452" s="235"/>
      <c r="M452" s="236" t="s">
        <v>28</v>
      </c>
      <c r="N452" s="237" t="s">
        <v>45</v>
      </c>
      <c r="O452" s="66"/>
      <c r="P452" s="186">
        <f>O452*H452</f>
        <v>0</v>
      </c>
      <c r="Q452" s="186">
        <v>0.0005</v>
      </c>
      <c r="R452" s="186">
        <f>Q452*H452</f>
        <v>0.0012569999999999999</v>
      </c>
      <c r="S452" s="186">
        <v>0</v>
      </c>
      <c r="T452" s="187">
        <f>S452*H452</f>
        <v>0</v>
      </c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R452" s="188" t="s">
        <v>420</v>
      </c>
      <c r="AT452" s="188" t="s">
        <v>395</v>
      </c>
      <c r="AU452" s="188" t="s">
        <v>85</v>
      </c>
      <c r="AY452" s="19" t="s">
        <v>228</v>
      </c>
      <c r="BE452" s="189">
        <f>IF(N452="základní",J452,0)</f>
        <v>0</v>
      </c>
      <c r="BF452" s="189">
        <f>IF(N452="snížená",J452,0)</f>
        <v>0</v>
      </c>
      <c r="BG452" s="189">
        <f>IF(N452="zákl. přenesená",J452,0)</f>
        <v>0</v>
      </c>
      <c r="BH452" s="189">
        <f>IF(N452="sníž. přenesená",J452,0)</f>
        <v>0</v>
      </c>
      <c r="BI452" s="189">
        <f>IF(N452="nulová",J452,0)</f>
        <v>0</v>
      </c>
      <c r="BJ452" s="19" t="s">
        <v>82</v>
      </c>
      <c r="BK452" s="189">
        <f>ROUND(I452*H452,2)</f>
        <v>0</v>
      </c>
      <c r="BL452" s="19" t="s">
        <v>320</v>
      </c>
      <c r="BM452" s="188" t="s">
        <v>2698</v>
      </c>
    </row>
    <row r="453" spans="2:51" s="14" customFormat="1" ht="11.25">
      <c r="B453" s="206"/>
      <c r="C453" s="207"/>
      <c r="D453" s="197" t="s">
        <v>238</v>
      </c>
      <c r="E453" s="208" t="s">
        <v>28</v>
      </c>
      <c r="F453" s="209" t="s">
        <v>2699</v>
      </c>
      <c r="G453" s="207"/>
      <c r="H453" s="210">
        <v>2.514</v>
      </c>
      <c r="I453" s="211"/>
      <c r="J453" s="207"/>
      <c r="K453" s="207"/>
      <c r="L453" s="212"/>
      <c r="M453" s="213"/>
      <c r="N453" s="214"/>
      <c r="O453" s="214"/>
      <c r="P453" s="214"/>
      <c r="Q453" s="214"/>
      <c r="R453" s="214"/>
      <c r="S453" s="214"/>
      <c r="T453" s="215"/>
      <c r="AT453" s="216" t="s">
        <v>238</v>
      </c>
      <c r="AU453" s="216" t="s">
        <v>85</v>
      </c>
      <c r="AV453" s="14" t="s">
        <v>85</v>
      </c>
      <c r="AW453" s="14" t="s">
        <v>35</v>
      </c>
      <c r="AX453" s="14" t="s">
        <v>82</v>
      </c>
      <c r="AY453" s="216" t="s">
        <v>228</v>
      </c>
    </row>
    <row r="454" spans="1:65" s="2" customFormat="1" ht="44.25" customHeight="1">
      <c r="A454" s="36"/>
      <c r="B454" s="37"/>
      <c r="C454" s="177" t="s">
        <v>779</v>
      </c>
      <c r="D454" s="177" t="s">
        <v>230</v>
      </c>
      <c r="E454" s="178" t="s">
        <v>839</v>
      </c>
      <c r="F454" s="179" t="s">
        <v>840</v>
      </c>
      <c r="G454" s="180" t="s">
        <v>264</v>
      </c>
      <c r="H454" s="181">
        <v>0.006</v>
      </c>
      <c r="I454" s="182"/>
      <c r="J454" s="183">
        <f>ROUND(I454*H454,2)</f>
        <v>0</v>
      </c>
      <c r="K454" s="179" t="s">
        <v>234</v>
      </c>
      <c r="L454" s="41"/>
      <c r="M454" s="184" t="s">
        <v>28</v>
      </c>
      <c r="N454" s="185" t="s">
        <v>45</v>
      </c>
      <c r="O454" s="66"/>
      <c r="P454" s="186">
        <f>O454*H454</f>
        <v>0</v>
      </c>
      <c r="Q454" s="186">
        <v>0</v>
      </c>
      <c r="R454" s="186">
        <f>Q454*H454</f>
        <v>0</v>
      </c>
      <c r="S454" s="186">
        <v>0</v>
      </c>
      <c r="T454" s="187">
        <f>S454*H454</f>
        <v>0</v>
      </c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R454" s="188" t="s">
        <v>320</v>
      </c>
      <c r="AT454" s="188" t="s">
        <v>230</v>
      </c>
      <c r="AU454" s="188" t="s">
        <v>85</v>
      </c>
      <c r="AY454" s="19" t="s">
        <v>228</v>
      </c>
      <c r="BE454" s="189">
        <f>IF(N454="základní",J454,0)</f>
        <v>0</v>
      </c>
      <c r="BF454" s="189">
        <f>IF(N454="snížená",J454,0)</f>
        <v>0</v>
      </c>
      <c r="BG454" s="189">
        <f>IF(N454="zákl. přenesená",J454,0)</f>
        <v>0</v>
      </c>
      <c r="BH454" s="189">
        <f>IF(N454="sníž. přenesená",J454,0)</f>
        <v>0</v>
      </c>
      <c r="BI454" s="189">
        <f>IF(N454="nulová",J454,0)</f>
        <v>0</v>
      </c>
      <c r="BJ454" s="19" t="s">
        <v>82</v>
      </c>
      <c r="BK454" s="189">
        <f>ROUND(I454*H454,2)</f>
        <v>0</v>
      </c>
      <c r="BL454" s="19" t="s">
        <v>320</v>
      </c>
      <c r="BM454" s="188" t="s">
        <v>2700</v>
      </c>
    </row>
    <row r="455" spans="1:47" s="2" customFormat="1" ht="11.25">
      <c r="A455" s="36"/>
      <c r="B455" s="37"/>
      <c r="C455" s="38"/>
      <c r="D455" s="190" t="s">
        <v>236</v>
      </c>
      <c r="E455" s="38"/>
      <c r="F455" s="191" t="s">
        <v>842</v>
      </c>
      <c r="G455" s="38"/>
      <c r="H455" s="38"/>
      <c r="I455" s="192"/>
      <c r="J455" s="38"/>
      <c r="K455" s="38"/>
      <c r="L455" s="41"/>
      <c r="M455" s="193"/>
      <c r="N455" s="194"/>
      <c r="O455" s="66"/>
      <c r="P455" s="66"/>
      <c r="Q455" s="66"/>
      <c r="R455" s="66"/>
      <c r="S455" s="66"/>
      <c r="T455" s="67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T455" s="19" t="s">
        <v>236</v>
      </c>
      <c r="AU455" s="19" t="s">
        <v>85</v>
      </c>
    </row>
    <row r="456" spans="1:65" s="2" customFormat="1" ht="49.15" customHeight="1">
      <c r="A456" s="36"/>
      <c r="B456" s="37"/>
      <c r="C456" s="177" t="s">
        <v>784</v>
      </c>
      <c r="D456" s="177" t="s">
        <v>230</v>
      </c>
      <c r="E456" s="178" t="s">
        <v>844</v>
      </c>
      <c r="F456" s="179" t="s">
        <v>845</v>
      </c>
      <c r="G456" s="180" t="s">
        <v>264</v>
      </c>
      <c r="H456" s="181">
        <v>0.006</v>
      </c>
      <c r="I456" s="182"/>
      <c r="J456" s="183">
        <f>ROUND(I456*H456,2)</f>
        <v>0</v>
      </c>
      <c r="K456" s="179" t="s">
        <v>234</v>
      </c>
      <c r="L456" s="41"/>
      <c r="M456" s="184" t="s">
        <v>28</v>
      </c>
      <c r="N456" s="185" t="s">
        <v>45</v>
      </c>
      <c r="O456" s="66"/>
      <c r="P456" s="186">
        <f>O456*H456</f>
        <v>0</v>
      </c>
      <c r="Q456" s="186">
        <v>0</v>
      </c>
      <c r="R456" s="186">
        <f>Q456*H456</f>
        <v>0</v>
      </c>
      <c r="S456" s="186">
        <v>0</v>
      </c>
      <c r="T456" s="187">
        <f>S456*H456</f>
        <v>0</v>
      </c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R456" s="188" t="s">
        <v>320</v>
      </c>
      <c r="AT456" s="188" t="s">
        <v>230</v>
      </c>
      <c r="AU456" s="188" t="s">
        <v>85</v>
      </c>
      <c r="AY456" s="19" t="s">
        <v>228</v>
      </c>
      <c r="BE456" s="189">
        <f>IF(N456="základní",J456,0)</f>
        <v>0</v>
      </c>
      <c r="BF456" s="189">
        <f>IF(N456="snížená",J456,0)</f>
        <v>0</v>
      </c>
      <c r="BG456" s="189">
        <f>IF(N456="zákl. přenesená",J456,0)</f>
        <v>0</v>
      </c>
      <c r="BH456" s="189">
        <f>IF(N456="sníž. přenesená",J456,0)</f>
        <v>0</v>
      </c>
      <c r="BI456" s="189">
        <f>IF(N456="nulová",J456,0)</f>
        <v>0</v>
      </c>
      <c r="BJ456" s="19" t="s">
        <v>82</v>
      </c>
      <c r="BK456" s="189">
        <f>ROUND(I456*H456,2)</f>
        <v>0</v>
      </c>
      <c r="BL456" s="19" t="s">
        <v>320</v>
      </c>
      <c r="BM456" s="188" t="s">
        <v>2701</v>
      </c>
    </row>
    <row r="457" spans="1:47" s="2" customFormat="1" ht="11.25">
      <c r="A457" s="36"/>
      <c r="B457" s="37"/>
      <c r="C457" s="38"/>
      <c r="D457" s="190" t="s">
        <v>236</v>
      </c>
      <c r="E457" s="38"/>
      <c r="F457" s="191" t="s">
        <v>847</v>
      </c>
      <c r="G457" s="38"/>
      <c r="H457" s="38"/>
      <c r="I457" s="192"/>
      <c r="J457" s="38"/>
      <c r="K457" s="38"/>
      <c r="L457" s="41"/>
      <c r="M457" s="193"/>
      <c r="N457" s="194"/>
      <c r="O457" s="66"/>
      <c r="P457" s="66"/>
      <c r="Q457" s="66"/>
      <c r="R457" s="66"/>
      <c r="S457" s="66"/>
      <c r="T457" s="67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T457" s="19" t="s">
        <v>236</v>
      </c>
      <c r="AU457" s="19" t="s">
        <v>85</v>
      </c>
    </row>
    <row r="458" spans="2:63" s="12" customFormat="1" ht="22.9" customHeight="1">
      <c r="B458" s="161"/>
      <c r="C458" s="162"/>
      <c r="D458" s="163" t="s">
        <v>73</v>
      </c>
      <c r="E458" s="175" t="s">
        <v>2103</v>
      </c>
      <c r="F458" s="175" t="s">
        <v>2702</v>
      </c>
      <c r="G458" s="162"/>
      <c r="H458" s="162"/>
      <c r="I458" s="165"/>
      <c r="J458" s="176">
        <f>BK458</f>
        <v>0</v>
      </c>
      <c r="K458" s="162"/>
      <c r="L458" s="167"/>
      <c r="M458" s="168"/>
      <c r="N458" s="169"/>
      <c r="O458" s="169"/>
      <c r="P458" s="170">
        <f>SUM(P459:P467)</f>
        <v>0</v>
      </c>
      <c r="Q458" s="169"/>
      <c r="R458" s="170">
        <f>SUM(R459:R467)</f>
        <v>0</v>
      </c>
      <c r="S458" s="169"/>
      <c r="T458" s="171">
        <f>SUM(T459:T467)</f>
        <v>0.06</v>
      </c>
      <c r="AR458" s="172" t="s">
        <v>85</v>
      </c>
      <c r="AT458" s="173" t="s">
        <v>73</v>
      </c>
      <c r="AU458" s="173" t="s">
        <v>82</v>
      </c>
      <c r="AY458" s="172" t="s">
        <v>228</v>
      </c>
      <c r="BK458" s="174">
        <f>SUM(BK459:BK467)</f>
        <v>0</v>
      </c>
    </row>
    <row r="459" spans="1:65" s="2" customFormat="1" ht="24.2" customHeight="1">
      <c r="A459" s="36"/>
      <c r="B459" s="37"/>
      <c r="C459" s="177" t="s">
        <v>789</v>
      </c>
      <c r="D459" s="177" t="s">
        <v>230</v>
      </c>
      <c r="E459" s="178" t="s">
        <v>2703</v>
      </c>
      <c r="F459" s="179" t="s">
        <v>2704</v>
      </c>
      <c r="G459" s="180" t="s">
        <v>283</v>
      </c>
      <c r="H459" s="181">
        <v>1</v>
      </c>
      <c r="I459" s="182"/>
      <c r="J459" s="183">
        <f>ROUND(I459*H459,2)</f>
        <v>0</v>
      </c>
      <c r="K459" s="179" t="s">
        <v>28</v>
      </c>
      <c r="L459" s="41"/>
      <c r="M459" s="184" t="s">
        <v>28</v>
      </c>
      <c r="N459" s="185" t="s">
        <v>45</v>
      </c>
      <c r="O459" s="66"/>
      <c r="P459" s="186">
        <f>O459*H459</f>
        <v>0</v>
      </c>
      <c r="Q459" s="186">
        <v>0</v>
      </c>
      <c r="R459" s="186">
        <f>Q459*H459</f>
        <v>0</v>
      </c>
      <c r="S459" s="186">
        <v>0.02</v>
      </c>
      <c r="T459" s="187">
        <f>S459*H459</f>
        <v>0.02</v>
      </c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R459" s="188" t="s">
        <v>176</v>
      </c>
      <c r="AT459" s="188" t="s">
        <v>230</v>
      </c>
      <c r="AU459" s="188" t="s">
        <v>85</v>
      </c>
      <c r="AY459" s="19" t="s">
        <v>228</v>
      </c>
      <c r="BE459" s="189">
        <f>IF(N459="základní",J459,0)</f>
        <v>0</v>
      </c>
      <c r="BF459" s="189">
        <f>IF(N459="snížená",J459,0)</f>
        <v>0</v>
      </c>
      <c r="BG459" s="189">
        <f>IF(N459="zákl. přenesená",J459,0)</f>
        <v>0</v>
      </c>
      <c r="BH459" s="189">
        <f>IF(N459="sníž. přenesená",J459,0)</f>
        <v>0</v>
      </c>
      <c r="BI459" s="189">
        <f>IF(N459="nulová",J459,0)</f>
        <v>0</v>
      </c>
      <c r="BJ459" s="19" t="s">
        <v>82</v>
      </c>
      <c r="BK459" s="189">
        <f>ROUND(I459*H459,2)</f>
        <v>0</v>
      </c>
      <c r="BL459" s="19" t="s">
        <v>176</v>
      </c>
      <c r="BM459" s="188" t="s">
        <v>2705</v>
      </c>
    </row>
    <row r="460" spans="2:51" s="13" customFormat="1" ht="11.25">
      <c r="B460" s="195"/>
      <c r="C460" s="196"/>
      <c r="D460" s="197" t="s">
        <v>238</v>
      </c>
      <c r="E460" s="198" t="s">
        <v>28</v>
      </c>
      <c r="F460" s="199" t="s">
        <v>2706</v>
      </c>
      <c r="G460" s="196"/>
      <c r="H460" s="198" t="s">
        <v>28</v>
      </c>
      <c r="I460" s="200"/>
      <c r="J460" s="196"/>
      <c r="K460" s="196"/>
      <c r="L460" s="201"/>
      <c r="M460" s="202"/>
      <c r="N460" s="203"/>
      <c r="O460" s="203"/>
      <c r="P460" s="203"/>
      <c r="Q460" s="203"/>
      <c r="R460" s="203"/>
      <c r="S460" s="203"/>
      <c r="T460" s="204"/>
      <c r="AT460" s="205" t="s">
        <v>238</v>
      </c>
      <c r="AU460" s="205" t="s">
        <v>85</v>
      </c>
      <c r="AV460" s="13" t="s">
        <v>82</v>
      </c>
      <c r="AW460" s="13" t="s">
        <v>35</v>
      </c>
      <c r="AX460" s="13" t="s">
        <v>74</v>
      </c>
      <c r="AY460" s="205" t="s">
        <v>228</v>
      </c>
    </row>
    <row r="461" spans="2:51" s="14" customFormat="1" ht="11.25">
      <c r="B461" s="206"/>
      <c r="C461" s="207"/>
      <c r="D461" s="197" t="s">
        <v>238</v>
      </c>
      <c r="E461" s="208" t="s">
        <v>28</v>
      </c>
      <c r="F461" s="209" t="s">
        <v>82</v>
      </c>
      <c r="G461" s="207"/>
      <c r="H461" s="210">
        <v>1</v>
      </c>
      <c r="I461" s="211"/>
      <c r="J461" s="207"/>
      <c r="K461" s="207"/>
      <c r="L461" s="212"/>
      <c r="M461" s="213"/>
      <c r="N461" s="214"/>
      <c r="O461" s="214"/>
      <c r="P461" s="214"/>
      <c r="Q461" s="214"/>
      <c r="R461" s="214"/>
      <c r="S461" s="214"/>
      <c r="T461" s="215"/>
      <c r="AT461" s="216" t="s">
        <v>238</v>
      </c>
      <c r="AU461" s="216" t="s">
        <v>85</v>
      </c>
      <c r="AV461" s="14" t="s">
        <v>85</v>
      </c>
      <c r="AW461" s="14" t="s">
        <v>35</v>
      </c>
      <c r="AX461" s="14" t="s">
        <v>82</v>
      </c>
      <c r="AY461" s="216" t="s">
        <v>228</v>
      </c>
    </row>
    <row r="462" spans="1:65" s="2" customFormat="1" ht="24.2" customHeight="1">
      <c r="A462" s="36"/>
      <c r="B462" s="37"/>
      <c r="C462" s="177" t="s">
        <v>794</v>
      </c>
      <c r="D462" s="177" t="s">
        <v>230</v>
      </c>
      <c r="E462" s="178" t="s">
        <v>2707</v>
      </c>
      <c r="F462" s="179" t="s">
        <v>2708</v>
      </c>
      <c r="G462" s="180" t="s">
        <v>283</v>
      </c>
      <c r="H462" s="181">
        <v>1</v>
      </c>
      <c r="I462" s="182"/>
      <c r="J462" s="183">
        <f>ROUND(I462*H462,2)</f>
        <v>0</v>
      </c>
      <c r="K462" s="179" t="s">
        <v>28</v>
      </c>
      <c r="L462" s="41"/>
      <c r="M462" s="184" t="s">
        <v>28</v>
      </c>
      <c r="N462" s="185" t="s">
        <v>45</v>
      </c>
      <c r="O462" s="66"/>
      <c r="P462" s="186">
        <f>O462*H462</f>
        <v>0</v>
      </c>
      <c r="Q462" s="186">
        <v>0</v>
      </c>
      <c r="R462" s="186">
        <f>Q462*H462</f>
        <v>0</v>
      </c>
      <c r="S462" s="186">
        <v>0.02</v>
      </c>
      <c r="T462" s="187">
        <f>S462*H462</f>
        <v>0.02</v>
      </c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R462" s="188" t="s">
        <v>176</v>
      </c>
      <c r="AT462" s="188" t="s">
        <v>230</v>
      </c>
      <c r="AU462" s="188" t="s">
        <v>85</v>
      </c>
      <c r="AY462" s="19" t="s">
        <v>228</v>
      </c>
      <c r="BE462" s="189">
        <f>IF(N462="základní",J462,0)</f>
        <v>0</v>
      </c>
      <c r="BF462" s="189">
        <f>IF(N462="snížená",J462,0)</f>
        <v>0</v>
      </c>
      <c r="BG462" s="189">
        <f>IF(N462="zákl. přenesená",J462,0)</f>
        <v>0</v>
      </c>
      <c r="BH462" s="189">
        <f>IF(N462="sníž. přenesená",J462,0)</f>
        <v>0</v>
      </c>
      <c r="BI462" s="189">
        <f>IF(N462="nulová",J462,0)</f>
        <v>0</v>
      </c>
      <c r="BJ462" s="19" t="s">
        <v>82</v>
      </c>
      <c r="BK462" s="189">
        <f>ROUND(I462*H462,2)</f>
        <v>0</v>
      </c>
      <c r="BL462" s="19" t="s">
        <v>176</v>
      </c>
      <c r="BM462" s="188" t="s">
        <v>2709</v>
      </c>
    </row>
    <row r="463" spans="2:51" s="13" customFormat="1" ht="11.25">
      <c r="B463" s="195"/>
      <c r="C463" s="196"/>
      <c r="D463" s="197" t="s">
        <v>238</v>
      </c>
      <c r="E463" s="198" t="s">
        <v>28</v>
      </c>
      <c r="F463" s="199" t="s">
        <v>2706</v>
      </c>
      <c r="G463" s="196"/>
      <c r="H463" s="198" t="s">
        <v>28</v>
      </c>
      <c r="I463" s="200"/>
      <c r="J463" s="196"/>
      <c r="K463" s="196"/>
      <c r="L463" s="201"/>
      <c r="M463" s="202"/>
      <c r="N463" s="203"/>
      <c r="O463" s="203"/>
      <c r="P463" s="203"/>
      <c r="Q463" s="203"/>
      <c r="R463" s="203"/>
      <c r="S463" s="203"/>
      <c r="T463" s="204"/>
      <c r="AT463" s="205" t="s">
        <v>238</v>
      </c>
      <c r="AU463" s="205" t="s">
        <v>85</v>
      </c>
      <c r="AV463" s="13" t="s">
        <v>82</v>
      </c>
      <c r="AW463" s="13" t="s">
        <v>35</v>
      </c>
      <c r="AX463" s="13" t="s">
        <v>74</v>
      </c>
      <c r="AY463" s="205" t="s">
        <v>228</v>
      </c>
    </row>
    <row r="464" spans="2:51" s="14" customFormat="1" ht="11.25">
      <c r="B464" s="206"/>
      <c r="C464" s="207"/>
      <c r="D464" s="197" t="s">
        <v>238</v>
      </c>
      <c r="E464" s="208" t="s">
        <v>28</v>
      </c>
      <c r="F464" s="209" t="s">
        <v>82</v>
      </c>
      <c r="G464" s="207"/>
      <c r="H464" s="210">
        <v>1</v>
      </c>
      <c r="I464" s="211"/>
      <c r="J464" s="207"/>
      <c r="K464" s="207"/>
      <c r="L464" s="212"/>
      <c r="M464" s="213"/>
      <c r="N464" s="214"/>
      <c r="O464" s="214"/>
      <c r="P464" s="214"/>
      <c r="Q464" s="214"/>
      <c r="R464" s="214"/>
      <c r="S464" s="214"/>
      <c r="T464" s="215"/>
      <c r="AT464" s="216" t="s">
        <v>238</v>
      </c>
      <c r="AU464" s="216" t="s">
        <v>85</v>
      </c>
      <c r="AV464" s="14" t="s">
        <v>85</v>
      </c>
      <c r="AW464" s="14" t="s">
        <v>35</v>
      </c>
      <c r="AX464" s="14" t="s">
        <v>82</v>
      </c>
      <c r="AY464" s="216" t="s">
        <v>228</v>
      </c>
    </row>
    <row r="465" spans="1:65" s="2" customFormat="1" ht="37.9" customHeight="1">
      <c r="A465" s="36"/>
      <c r="B465" s="37"/>
      <c r="C465" s="177" t="s">
        <v>546</v>
      </c>
      <c r="D465" s="177" t="s">
        <v>230</v>
      </c>
      <c r="E465" s="178" t="s">
        <v>2710</v>
      </c>
      <c r="F465" s="179" t="s">
        <v>2711</v>
      </c>
      <c r="G465" s="180" t="s">
        <v>283</v>
      </c>
      <c r="H465" s="181">
        <v>1</v>
      </c>
      <c r="I465" s="182"/>
      <c r="J465" s="183">
        <f>ROUND(I465*H465,2)</f>
        <v>0</v>
      </c>
      <c r="K465" s="179" t="s">
        <v>28</v>
      </c>
      <c r="L465" s="41"/>
      <c r="M465" s="184" t="s">
        <v>28</v>
      </c>
      <c r="N465" s="185" t="s">
        <v>45</v>
      </c>
      <c r="O465" s="66"/>
      <c r="P465" s="186">
        <f>O465*H465</f>
        <v>0</v>
      </c>
      <c r="Q465" s="186">
        <v>0</v>
      </c>
      <c r="R465" s="186">
        <f>Q465*H465</f>
        <v>0</v>
      </c>
      <c r="S465" s="186">
        <v>0.02</v>
      </c>
      <c r="T465" s="187">
        <f>S465*H465</f>
        <v>0.02</v>
      </c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R465" s="188" t="s">
        <v>176</v>
      </c>
      <c r="AT465" s="188" t="s">
        <v>230</v>
      </c>
      <c r="AU465" s="188" t="s">
        <v>85</v>
      </c>
      <c r="AY465" s="19" t="s">
        <v>228</v>
      </c>
      <c r="BE465" s="189">
        <f>IF(N465="základní",J465,0)</f>
        <v>0</v>
      </c>
      <c r="BF465" s="189">
        <f>IF(N465="snížená",J465,0)</f>
        <v>0</v>
      </c>
      <c r="BG465" s="189">
        <f>IF(N465="zákl. přenesená",J465,0)</f>
        <v>0</v>
      </c>
      <c r="BH465" s="189">
        <f>IF(N465="sníž. přenesená",J465,0)</f>
        <v>0</v>
      </c>
      <c r="BI465" s="189">
        <f>IF(N465="nulová",J465,0)</f>
        <v>0</v>
      </c>
      <c r="BJ465" s="19" t="s">
        <v>82</v>
      </c>
      <c r="BK465" s="189">
        <f>ROUND(I465*H465,2)</f>
        <v>0</v>
      </c>
      <c r="BL465" s="19" t="s">
        <v>176</v>
      </c>
      <c r="BM465" s="188" t="s">
        <v>2712</v>
      </c>
    </row>
    <row r="466" spans="2:51" s="13" customFormat="1" ht="11.25">
      <c r="B466" s="195"/>
      <c r="C466" s="196"/>
      <c r="D466" s="197" t="s">
        <v>238</v>
      </c>
      <c r="E466" s="198" t="s">
        <v>28</v>
      </c>
      <c r="F466" s="199" t="s">
        <v>2706</v>
      </c>
      <c r="G466" s="196"/>
      <c r="H466" s="198" t="s">
        <v>28</v>
      </c>
      <c r="I466" s="200"/>
      <c r="J466" s="196"/>
      <c r="K466" s="196"/>
      <c r="L466" s="201"/>
      <c r="M466" s="202"/>
      <c r="N466" s="203"/>
      <c r="O466" s="203"/>
      <c r="P466" s="203"/>
      <c r="Q466" s="203"/>
      <c r="R466" s="203"/>
      <c r="S466" s="203"/>
      <c r="T466" s="204"/>
      <c r="AT466" s="205" t="s">
        <v>238</v>
      </c>
      <c r="AU466" s="205" t="s">
        <v>85</v>
      </c>
      <c r="AV466" s="13" t="s">
        <v>82</v>
      </c>
      <c r="AW466" s="13" t="s">
        <v>35</v>
      </c>
      <c r="AX466" s="13" t="s">
        <v>74</v>
      </c>
      <c r="AY466" s="205" t="s">
        <v>228</v>
      </c>
    </row>
    <row r="467" spans="2:51" s="14" customFormat="1" ht="11.25">
      <c r="B467" s="206"/>
      <c r="C467" s="207"/>
      <c r="D467" s="197" t="s">
        <v>238</v>
      </c>
      <c r="E467" s="208" t="s">
        <v>28</v>
      </c>
      <c r="F467" s="209" t="s">
        <v>82</v>
      </c>
      <c r="G467" s="207"/>
      <c r="H467" s="210">
        <v>1</v>
      </c>
      <c r="I467" s="211"/>
      <c r="J467" s="207"/>
      <c r="K467" s="207"/>
      <c r="L467" s="212"/>
      <c r="M467" s="213"/>
      <c r="N467" s="214"/>
      <c r="O467" s="214"/>
      <c r="P467" s="214"/>
      <c r="Q467" s="214"/>
      <c r="R467" s="214"/>
      <c r="S467" s="214"/>
      <c r="T467" s="215"/>
      <c r="AT467" s="216" t="s">
        <v>238</v>
      </c>
      <c r="AU467" s="216" t="s">
        <v>85</v>
      </c>
      <c r="AV467" s="14" t="s">
        <v>85</v>
      </c>
      <c r="AW467" s="14" t="s">
        <v>35</v>
      </c>
      <c r="AX467" s="14" t="s">
        <v>82</v>
      </c>
      <c r="AY467" s="216" t="s">
        <v>228</v>
      </c>
    </row>
    <row r="468" spans="2:63" s="12" customFormat="1" ht="22.9" customHeight="1">
      <c r="B468" s="161"/>
      <c r="C468" s="162"/>
      <c r="D468" s="163" t="s">
        <v>73</v>
      </c>
      <c r="E468" s="175" t="s">
        <v>2713</v>
      </c>
      <c r="F468" s="175" t="s">
        <v>2714</v>
      </c>
      <c r="G468" s="162"/>
      <c r="H468" s="162"/>
      <c r="I468" s="165"/>
      <c r="J468" s="176">
        <f>BK468</f>
        <v>0</v>
      </c>
      <c r="K468" s="162"/>
      <c r="L468" s="167"/>
      <c r="M468" s="168"/>
      <c r="N468" s="169"/>
      <c r="O468" s="169"/>
      <c r="P468" s="170">
        <f>SUM(P469:P486)</f>
        <v>0</v>
      </c>
      <c r="Q468" s="169"/>
      <c r="R468" s="170">
        <f>SUM(R469:R486)</f>
        <v>0.3748204</v>
      </c>
      <c r="S468" s="169"/>
      <c r="T468" s="171">
        <f>SUM(T469:T486)</f>
        <v>0</v>
      </c>
      <c r="AR468" s="172" t="s">
        <v>85</v>
      </c>
      <c r="AT468" s="173" t="s">
        <v>73</v>
      </c>
      <c r="AU468" s="173" t="s">
        <v>82</v>
      </c>
      <c r="AY468" s="172" t="s">
        <v>228</v>
      </c>
      <c r="BK468" s="174">
        <f>SUM(BK469:BK486)</f>
        <v>0</v>
      </c>
    </row>
    <row r="469" spans="1:65" s="2" customFormat="1" ht="49.15" customHeight="1">
      <c r="A469" s="36"/>
      <c r="B469" s="37"/>
      <c r="C469" s="177" t="s">
        <v>556</v>
      </c>
      <c r="D469" s="177" t="s">
        <v>230</v>
      </c>
      <c r="E469" s="178" t="s">
        <v>2715</v>
      </c>
      <c r="F469" s="179" t="s">
        <v>2716</v>
      </c>
      <c r="G469" s="180" t="s">
        <v>275</v>
      </c>
      <c r="H469" s="181">
        <v>17.328</v>
      </c>
      <c r="I469" s="182"/>
      <c r="J469" s="183">
        <f>ROUND(I469*H469,2)</f>
        <v>0</v>
      </c>
      <c r="K469" s="179" t="s">
        <v>234</v>
      </c>
      <c r="L469" s="41"/>
      <c r="M469" s="184" t="s">
        <v>28</v>
      </c>
      <c r="N469" s="185" t="s">
        <v>45</v>
      </c>
      <c r="O469" s="66"/>
      <c r="P469" s="186">
        <f>O469*H469</f>
        <v>0</v>
      </c>
      <c r="Q469" s="186">
        <v>0</v>
      </c>
      <c r="R469" s="186">
        <f>Q469*H469</f>
        <v>0</v>
      </c>
      <c r="S469" s="186">
        <v>0</v>
      </c>
      <c r="T469" s="187">
        <f>S469*H469</f>
        <v>0</v>
      </c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R469" s="188" t="s">
        <v>320</v>
      </c>
      <c r="AT469" s="188" t="s">
        <v>230</v>
      </c>
      <c r="AU469" s="188" t="s">
        <v>85</v>
      </c>
      <c r="AY469" s="19" t="s">
        <v>228</v>
      </c>
      <c r="BE469" s="189">
        <f>IF(N469="základní",J469,0)</f>
        <v>0</v>
      </c>
      <c r="BF469" s="189">
        <f>IF(N469="snížená",J469,0)</f>
        <v>0</v>
      </c>
      <c r="BG469" s="189">
        <f>IF(N469="zákl. přenesená",J469,0)</f>
        <v>0</v>
      </c>
      <c r="BH469" s="189">
        <f>IF(N469="sníž. přenesená",J469,0)</f>
        <v>0</v>
      </c>
      <c r="BI469" s="189">
        <f>IF(N469="nulová",J469,0)</f>
        <v>0</v>
      </c>
      <c r="BJ469" s="19" t="s">
        <v>82</v>
      </c>
      <c r="BK469" s="189">
        <f>ROUND(I469*H469,2)</f>
        <v>0</v>
      </c>
      <c r="BL469" s="19" t="s">
        <v>320</v>
      </c>
      <c r="BM469" s="188" t="s">
        <v>2717</v>
      </c>
    </row>
    <row r="470" spans="1:47" s="2" customFormat="1" ht="11.25">
      <c r="A470" s="36"/>
      <c r="B470" s="37"/>
      <c r="C470" s="38"/>
      <c r="D470" s="190" t="s">
        <v>236</v>
      </c>
      <c r="E470" s="38"/>
      <c r="F470" s="191" t="s">
        <v>2718</v>
      </c>
      <c r="G470" s="38"/>
      <c r="H470" s="38"/>
      <c r="I470" s="192"/>
      <c r="J470" s="38"/>
      <c r="K470" s="38"/>
      <c r="L470" s="41"/>
      <c r="M470" s="193"/>
      <c r="N470" s="194"/>
      <c r="O470" s="66"/>
      <c r="P470" s="66"/>
      <c r="Q470" s="66"/>
      <c r="R470" s="66"/>
      <c r="S470" s="66"/>
      <c r="T470" s="67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T470" s="19" t="s">
        <v>236</v>
      </c>
      <c r="AU470" s="19" t="s">
        <v>85</v>
      </c>
    </row>
    <row r="471" spans="2:51" s="13" customFormat="1" ht="11.25">
      <c r="B471" s="195"/>
      <c r="C471" s="196"/>
      <c r="D471" s="197" t="s">
        <v>238</v>
      </c>
      <c r="E471" s="198" t="s">
        <v>28</v>
      </c>
      <c r="F471" s="199" t="s">
        <v>2445</v>
      </c>
      <c r="G471" s="196"/>
      <c r="H471" s="198" t="s">
        <v>28</v>
      </c>
      <c r="I471" s="200"/>
      <c r="J471" s="196"/>
      <c r="K471" s="196"/>
      <c r="L471" s="201"/>
      <c r="M471" s="202"/>
      <c r="N471" s="203"/>
      <c r="O471" s="203"/>
      <c r="P471" s="203"/>
      <c r="Q471" s="203"/>
      <c r="R471" s="203"/>
      <c r="S471" s="203"/>
      <c r="T471" s="204"/>
      <c r="AT471" s="205" t="s">
        <v>238</v>
      </c>
      <c r="AU471" s="205" t="s">
        <v>85</v>
      </c>
      <c r="AV471" s="13" t="s">
        <v>82</v>
      </c>
      <c r="AW471" s="13" t="s">
        <v>35</v>
      </c>
      <c r="AX471" s="13" t="s">
        <v>74</v>
      </c>
      <c r="AY471" s="205" t="s">
        <v>228</v>
      </c>
    </row>
    <row r="472" spans="2:51" s="14" customFormat="1" ht="11.25">
      <c r="B472" s="206"/>
      <c r="C472" s="207"/>
      <c r="D472" s="197" t="s">
        <v>238</v>
      </c>
      <c r="E472" s="208" t="s">
        <v>28</v>
      </c>
      <c r="F472" s="209" t="s">
        <v>2719</v>
      </c>
      <c r="G472" s="207"/>
      <c r="H472" s="210">
        <v>17.328</v>
      </c>
      <c r="I472" s="211"/>
      <c r="J472" s="207"/>
      <c r="K472" s="207"/>
      <c r="L472" s="212"/>
      <c r="M472" s="213"/>
      <c r="N472" s="214"/>
      <c r="O472" s="214"/>
      <c r="P472" s="214"/>
      <c r="Q472" s="214"/>
      <c r="R472" s="214"/>
      <c r="S472" s="214"/>
      <c r="T472" s="215"/>
      <c r="AT472" s="216" t="s">
        <v>238</v>
      </c>
      <c r="AU472" s="216" t="s">
        <v>85</v>
      </c>
      <c r="AV472" s="14" t="s">
        <v>85</v>
      </c>
      <c r="AW472" s="14" t="s">
        <v>35</v>
      </c>
      <c r="AX472" s="14" t="s">
        <v>74</v>
      </c>
      <c r="AY472" s="216" t="s">
        <v>228</v>
      </c>
    </row>
    <row r="473" spans="2:51" s="15" customFormat="1" ht="11.25">
      <c r="B473" s="217"/>
      <c r="C473" s="218"/>
      <c r="D473" s="197" t="s">
        <v>238</v>
      </c>
      <c r="E473" s="219" t="s">
        <v>2413</v>
      </c>
      <c r="F473" s="220" t="s">
        <v>241</v>
      </c>
      <c r="G473" s="218"/>
      <c r="H473" s="221">
        <v>17.328</v>
      </c>
      <c r="I473" s="222"/>
      <c r="J473" s="218"/>
      <c r="K473" s="218"/>
      <c r="L473" s="223"/>
      <c r="M473" s="224"/>
      <c r="N473" s="225"/>
      <c r="O473" s="225"/>
      <c r="P473" s="225"/>
      <c r="Q473" s="225"/>
      <c r="R473" s="225"/>
      <c r="S473" s="225"/>
      <c r="T473" s="226"/>
      <c r="AT473" s="227" t="s">
        <v>238</v>
      </c>
      <c r="AU473" s="227" t="s">
        <v>85</v>
      </c>
      <c r="AV473" s="15" t="s">
        <v>176</v>
      </c>
      <c r="AW473" s="15" t="s">
        <v>35</v>
      </c>
      <c r="AX473" s="15" t="s">
        <v>82</v>
      </c>
      <c r="AY473" s="227" t="s">
        <v>228</v>
      </c>
    </row>
    <row r="474" spans="1:65" s="2" customFormat="1" ht="24.2" customHeight="1">
      <c r="A474" s="36"/>
      <c r="B474" s="37"/>
      <c r="C474" s="228" t="s">
        <v>563</v>
      </c>
      <c r="D474" s="228" t="s">
        <v>395</v>
      </c>
      <c r="E474" s="229" t="s">
        <v>2720</v>
      </c>
      <c r="F474" s="230" t="s">
        <v>2721</v>
      </c>
      <c r="G474" s="231" t="s">
        <v>275</v>
      </c>
      <c r="H474" s="232">
        <v>18.021</v>
      </c>
      <c r="I474" s="233"/>
      <c r="J474" s="234">
        <f>ROUND(I474*H474,2)</f>
        <v>0</v>
      </c>
      <c r="K474" s="230" t="s">
        <v>28</v>
      </c>
      <c r="L474" s="235"/>
      <c r="M474" s="236" t="s">
        <v>28</v>
      </c>
      <c r="N474" s="237" t="s">
        <v>45</v>
      </c>
      <c r="O474" s="66"/>
      <c r="P474" s="186">
        <f>O474*H474</f>
        <v>0</v>
      </c>
      <c r="Q474" s="186">
        <v>0.0156</v>
      </c>
      <c r="R474" s="186">
        <f>Q474*H474</f>
        <v>0.2811276</v>
      </c>
      <c r="S474" s="186">
        <v>0</v>
      </c>
      <c r="T474" s="187">
        <f>S474*H474</f>
        <v>0</v>
      </c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R474" s="188" t="s">
        <v>420</v>
      </c>
      <c r="AT474" s="188" t="s">
        <v>395</v>
      </c>
      <c r="AU474" s="188" t="s">
        <v>85</v>
      </c>
      <c r="AY474" s="19" t="s">
        <v>228</v>
      </c>
      <c r="BE474" s="189">
        <f>IF(N474="základní",J474,0)</f>
        <v>0</v>
      </c>
      <c r="BF474" s="189">
        <f>IF(N474="snížená",J474,0)</f>
        <v>0</v>
      </c>
      <c r="BG474" s="189">
        <f>IF(N474="zákl. přenesená",J474,0)</f>
        <v>0</v>
      </c>
      <c r="BH474" s="189">
        <f>IF(N474="sníž. přenesená",J474,0)</f>
        <v>0</v>
      </c>
      <c r="BI474" s="189">
        <f>IF(N474="nulová",J474,0)</f>
        <v>0</v>
      </c>
      <c r="BJ474" s="19" t="s">
        <v>82</v>
      </c>
      <c r="BK474" s="189">
        <f>ROUND(I474*H474,2)</f>
        <v>0</v>
      </c>
      <c r="BL474" s="19" t="s">
        <v>320</v>
      </c>
      <c r="BM474" s="188" t="s">
        <v>2722</v>
      </c>
    </row>
    <row r="475" spans="2:51" s="14" customFormat="1" ht="11.25">
      <c r="B475" s="206"/>
      <c r="C475" s="207"/>
      <c r="D475" s="197" t="s">
        <v>238</v>
      </c>
      <c r="E475" s="208" t="s">
        <v>28</v>
      </c>
      <c r="F475" s="209" t="s">
        <v>2723</v>
      </c>
      <c r="G475" s="207"/>
      <c r="H475" s="210">
        <v>18.021</v>
      </c>
      <c r="I475" s="211"/>
      <c r="J475" s="207"/>
      <c r="K475" s="207"/>
      <c r="L475" s="212"/>
      <c r="M475" s="213"/>
      <c r="N475" s="214"/>
      <c r="O475" s="214"/>
      <c r="P475" s="214"/>
      <c r="Q475" s="214"/>
      <c r="R475" s="214"/>
      <c r="S475" s="214"/>
      <c r="T475" s="215"/>
      <c r="AT475" s="216" t="s">
        <v>238</v>
      </c>
      <c r="AU475" s="216" t="s">
        <v>85</v>
      </c>
      <c r="AV475" s="14" t="s">
        <v>85</v>
      </c>
      <c r="AW475" s="14" t="s">
        <v>35</v>
      </c>
      <c r="AX475" s="14" t="s">
        <v>82</v>
      </c>
      <c r="AY475" s="216" t="s">
        <v>228</v>
      </c>
    </row>
    <row r="476" spans="1:65" s="2" customFormat="1" ht="16.5" customHeight="1">
      <c r="A476" s="36"/>
      <c r="B476" s="37"/>
      <c r="C476" s="177" t="s">
        <v>812</v>
      </c>
      <c r="D476" s="177" t="s">
        <v>230</v>
      </c>
      <c r="E476" s="178" t="s">
        <v>2724</v>
      </c>
      <c r="F476" s="179" t="s">
        <v>2725</v>
      </c>
      <c r="G476" s="180" t="s">
        <v>323</v>
      </c>
      <c r="H476" s="181">
        <v>30.4</v>
      </c>
      <c r="I476" s="182"/>
      <c r="J476" s="183">
        <f>ROUND(I476*H476,2)</f>
        <v>0</v>
      </c>
      <c r="K476" s="179" t="s">
        <v>234</v>
      </c>
      <c r="L476" s="41"/>
      <c r="M476" s="184" t="s">
        <v>28</v>
      </c>
      <c r="N476" s="185" t="s">
        <v>45</v>
      </c>
      <c r="O476" s="66"/>
      <c r="P476" s="186">
        <f>O476*H476</f>
        <v>0</v>
      </c>
      <c r="Q476" s="186">
        <v>1E-05</v>
      </c>
      <c r="R476" s="186">
        <f>Q476*H476</f>
        <v>0.000304</v>
      </c>
      <c r="S476" s="186">
        <v>0</v>
      </c>
      <c r="T476" s="187">
        <f>S476*H476</f>
        <v>0</v>
      </c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R476" s="188" t="s">
        <v>320</v>
      </c>
      <c r="AT476" s="188" t="s">
        <v>230</v>
      </c>
      <c r="AU476" s="188" t="s">
        <v>85</v>
      </c>
      <c r="AY476" s="19" t="s">
        <v>228</v>
      </c>
      <c r="BE476" s="189">
        <f>IF(N476="základní",J476,0)</f>
        <v>0</v>
      </c>
      <c r="BF476" s="189">
        <f>IF(N476="snížená",J476,0)</f>
        <v>0</v>
      </c>
      <c r="BG476" s="189">
        <f>IF(N476="zákl. přenesená",J476,0)</f>
        <v>0</v>
      </c>
      <c r="BH476" s="189">
        <f>IF(N476="sníž. přenesená",J476,0)</f>
        <v>0</v>
      </c>
      <c r="BI476" s="189">
        <f>IF(N476="nulová",J476,0)</f>
        <v>0</v>
      </c>
      <c r="BJ476" s="19" t="s">
        <v>82</v>
      </c>
      <c r="BK476" s="189">
        <f>ROUND(I476*H476,2)</f>
        <v>0</v>
      </c>
      <c r="BL476" s="19" t="s">
        <v>320</v>
      </c>
      <c r="BM476" s="188" t="s">
        <v>2726</v>
      </c>
    </row>
    <row r="477" spans="1:47" s="2" customFormat="1" ht="11.25">
      <c r="A477" s="36"/>
      <c r="B477" s="37"/>
      <c r="C477" s="38"/>
      <c r="D477" s="190" t="s">
        <v>236</v>
      </c>
      <c r="E477" s="38"/>
      <c r="F477" s="191" t="s">
        <v>2727</v>
      </c>
      <c r="G477" s="38"/>
      <c r="H477" s="38"/>
      <c r="I477" s="192"/>
      <c r="J477" s="38"/>
      <c r="K477" s="38"/>
      <c r="L477" s="41"/>
      <c r="M477" s="193"/>
      <c r="N477" s="194"/>
      <c r="O477" s="66"/>
      <c r="P477" s="66"/>
      <c r="Q477" s="66"/>
      <c r="R477" s="66"/>
      <c r="S477" s="66"/>
      <c r="T477" s="67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T477" s="19" t="s">
        <v>236</v>
      </c>
      <c r="AU477" s="19" t="s">
        <v>85</v>
      </c>
    </row>
    <row r="478" spans="2:51" s="13" customFormat="1" ht="11.25">
      <c r="B478" s="195"/>
      <c r="C478" s="196"/>
      <c r="D478" s="197" t="s">
        <v>238</v>
      </c>
      <c r="E478" s="198" t="s">
        <v>28</v>
      </c>
      <c r="F478" s="199" t="s">
        <v>2445</v>
      </c>
      <c r="G478" s="196"/>
      <c r="H478" s="198" t="s">
        <v>28</v>
      </c>
      <c r="I478" s="200"/>
      <c r="J478" s="196"/>
      <c r="K478" s="196"/>
      <c r="L478" s="201"/>
      <c r="M478" s="202"/>
      <c r="N478" s="203"/>
      <c r="O478" s="203"/>
      <c r="P478" s="203"/>
      <c r="Q478" s="203"/>
      <c r="R478" s="203"/>
      <c r="S478" s="203"/>
      <c r="T478" s="204"/>
      <c r="AT478" s="205" t="s">
        <v>238</v>
      </c>
      <c r="AU478" s="205" t="s">
        <v>85</v>
      </c>
      <c r="AV478" s="13" t="s">
        <v>82</v>
      </c>
      <c r="AW478" s="13" t="s">
        <v>35</v>
      </c>
      <c r="AX478" s="13" t="s">
        <v>74</v>
      </c>
      <c r="AY478" s="205" t="s">
        <v>228</v>
      </c>
    </row>
    <row r="479" spans="2:51" s="14" customFormat="1" ht="11.25">
      <c r="B479" s="206"/>
      <c r="C479" s="207"/>
      <c r="D479" s="197" t="s">
        <v>238</v>
      </c>
      <c r="E479" s="208" t="s">
        <v>28</v>
      </c>
      <c r="F479" s="209" t="s">
        <v>2728</v>
      </c>
      <c r="G479" s="207"/>
      <c r="H479" s="210">
        <v>30.4</v>
      </c>
      <c r="I479" s="211"/>
      <c r="J479" s="207"/>
      <c r="K479" s="207"/>
      <c r="L479" s="212"/>
      <c r="M479" s="213"/>
      <c r="N479" s="214"/>
      <c r="O479" s="214"/>
      <c r="P479" s="214"/>
      <c r="Q479" s="214"/>
      <c r="R479" s="214"/>
      <c r="S479" s="214"/>
      <c r="T479" s="215"/>
      <c r="AT479" s="216" t="s">
        <v>238</v>
      </c>
      <c r="AU479" s="216" t="s">
        <v>85</v>
      </c>
      <c r="AV479" s="14" t="s">
        <v>85</v>
      </c>
      <c r="AW479" s="14" t="s">
        <v>35</v>
      </c>
      <c r="AX479" s="14" t="s">
        <v>82</v>
      </c>
      <c r="AY479" s="216" t="s">
        <v>228</v>
      </c>
    </row>
    <row r="480" spans="1:65" s="2" customFormat="1" ht="16.5" customHeight="1">
      <c r="A480" s="36"/>
      <c r="B480" s="37"/>
      <c r="C480" s="228" t="s">
        <v>817</v>
      </c>
      <c r="D480" s="228" t="s">
        <v>395</v>
      </c>
      <c r="E480" s="229" t="s">
        <v>2729</v>
      </c>
      <c r="F480" s="230" t="s">
        <v>2730</v>
      </c>
      <c r="G480" s="231" t="s">
        <v>323</v>
      </c>
      <c r="H480" s="232">
        <v>36.48</v>
      </c>
      <c r="I480" s="233"/>
      <c r="J480" s="234">
        <f>ROUND(I480*H480,2)</f>
        <v>0</v>
      </c>
      <c r="K480" s="230" t="s">
        <v>28</v>
      </c>
      <c r="L480" s="235"/>
      <c r="M480" s="236" t="s">
        <v>28</v>
      </c>
      <c r="N480" s="237" t="s">
        <v>45</v>
      </c>
      <c r="O480" s="66"/>
      <c r="P480" s="186">
        <f>O480*H480</f>
        <v>0</v>
      </c>
      <c r="Q480" s="186">
        <v>0.00256</v>
      </c>
      <c r="R480" s="186">
        <f>Q480*H480</f>
        <v>0.0933888</v>
      </c>
      <c r="S480" s="186">
        <v>0</v>
      </c>
      <c r="T480" s="187">
        <f>S480*H480</f>
        <v>0</v>
      </c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R480" s="188" t="s">
        <v>420</v>
      </c>
      <c r="AT480" s="188" t="s">
        <v>395</v>
      </c>
      <c r="AU480" s="188" t="s">
        <v>85</v>
      </c>
      <c r="AY480" s="19" t="s">
        <v>228</v>
      </c>
      <c r="BE480" s="189">
        <f>IF(N480="základní",J480,0)</f>
        <v>0</v>
      </c>
      <c r="BF480" s="189">
        <f>IF(N480="snížená",J480,0)</f>
        <v>0</v>
      </c>
      <c r="BG480" s="189">
        <f>IF(N480="zákl. přenesená",J480,0)</f>
        <v>0</v>
      </c>
      <c r="BH480" s="189">
        <f>IF(N480="sníž. přenesená",J480,0)</f>
        <v>0</v>
      </c>
      <c r="BI480" s="189">
        <f>IF(N480="nulová",J480,0)</f>
        <v>0</v>
      </c>
      <c r="BJ480" s="19" t="s">
        <v>82</v>
      </c>
      <c r="BK480" s="189">
        <f>ROUND(I480*H480,2)</f>
        <v>0</v>
      </c>
      <c r="BL480" s="19" t="s">
        <v>320</v>
      </c>
      <c r="BM480" s="188" t="s">
        <v>2731</v>
      </c>
    </row>
    <row r="481" spans="2:51" s="13" customFormat="1" ht="11.25">
      <c r="B481" s="195"/>
      <c r="C481" s="196"/>
      <c r="D481" s="197" t="s">
        <v>238</v>
      </c>
      <c r="E481" s="198" t="s">
        <v>28</v>
      </c>
      <c r="F481" s="199" t="s">
        <v>2445</v>
      </c>
      <c r="G481" s="196"/>
      <c r="H481" s="198" t="s">
        <v>28</v>
      </c>
      <c r="I481" s="200"/>
      <c r="J481" s="196"/>
      <c r="K481" s="196"/>
      <c r="L481" s="201"/>
      <c r="M481" s="202"/>
      <c r="N481" s="203"/>
      <c r="O481" s="203"/>
      <c r="P481" s="203"/>
      <c r="Q481" s="203"/>
      <c r="R481" s="203"/>
      <c r="S481" s="203"/>
      <c r="T481" s="204"/>
      <c r="AT481" s="205" t="s">
        <v>238</v>
      </c>
      <c r="AU481" s="205" t="s">
        <v>85</v>
      </c>
      <c r="AV481" s="13" t="s">
        <v>82</v>
      </c>
      <c r="AW481" s="13" t="s">
        <v>35</v>
      </c>
      <c r="AX481" s="13" t="s">
        <v>74</v>
      </c>
      <c r="AY481" s="205" t="s">
        <v>228</v>
      </c>
    </row>
    <row r="482" spans="2:51" s="14" customFormat="1" ht="11.25">
      <c r="B482" s="206"/>
      <c r="C482" s="207"/>
      <c r="D482" s="197" t="s">
        <v>238</v>
      </c>
      <c r="E482" s="208" t="s">
        <v>28</v>
      </c>
      <c r="F482" s="209" t="s">
        <v>2732</v>
      </c>
      <c r="G482" s="207"/>
      <c r="H482" s="210">
        <v>36.48</v>
      </c>
      <c r="I482" s="211"/>
      <c r="J482" s="207"/>
      <c r="K482" s="207"/>
      <c r="L482" s="212"/>
      <c r="M482" s="213"/>
      <c r="N482" s="214"/>
      <c r="O482" s="214"/>
      <c r="P482" s="214"/>
      <c r="Q482" s="214"/>
      <c r="R482" s="214"/>
      <c r="S482" s="214"/>
      <c r="T482" s="215"/>
      <c r="AT482" s="216" t="s">
        <v>238</v>
      </c>
      <c r="AU482" s="216" t="s">
        <v>85</v>
      </c>
      <c r="AV482" s="14" t="s">
        <v>85</v>
      </c>
      <c r="AW482" s="14" t="s">
        <v>35</v>
      </c>
      <c r="AX482" s="14" t="s">
        <v>82</v>
      </c>
      <c r="AY482" s="216" t="s">
        <v>228</v>
      </c>
    </row>
    <row r="483" spans="1:65" s="2" customFormat="1" ht="44.25" customHeight="1">
      <c r="A483" s="36"/>
      <c r="B483" s="37"/>
      <c r="C483" s="177" t="s">
        <v>822</v>
      </c>
      <c r="D483" s="177" t="s">
        <v>230</v>
      </c>
      <c r="E483" s="178" t="s">
        <v>2733</v>
      </c>
      <c r="F483" s="179" t="s">
        <v>2734</v>
      </c>
      <c r="G483" s="180" t="s">
        <v>264</v>
      </c>
      <c r="H483" s="181">
        <v>0.375</v>
      </c>
      <c r="I483" s="182"/>
      <c r="J483" s="183">
        <f>ROUND(I483*H483,2)</f>
        <v>0</v>
      </c>
      <c r="K483" s="179" t="s">
        <v>234</v>
      </c>
      <c r="L483" s="41"/>
      <c r="M483" s="184" t="s">
        <v>28</v>
      </c>
      <c r="N483" s="185" t="s">
        <v>45</v>
      </c>
      <c r="O483" s="66"/>
      <c r="P483" s="186">
        <f>O483*H483</f>
        <v>0</v>
      </c>
      <c r="Q483" s="186">
        <v>0</v>
      </c>
      <c r="R483" s="186">
        <f>Q483*H483</f>
        <v>0</v>
      </c>
      <c r="S483" s="186">
        <v>0</v>
      </c>
      <c r="T483" s="187">
        <f>S483*H483</f>
        <v>0</v>
      </c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R483" s="188" t="s">
        <v>320</v>
      </c>
      <c r="AT483" s="188" t="s">
        <v>230</v>
      </c>
      <c r="AU483" s="188" t="s">
        <v>85</v>
      </c>
      <c r="AY483" s="19" t="s">
        <v>228</v>
      </c>
      <c r="BE483" s="189">
        <f>IF(N483="základní",J483,0)</f>
        <v>0</v>
      </c>
      <c r="BF483" s="189">
        <f>IF(N483="snížená",J483,0)</f>
        <v>0</v>
      </c>
      <c r="BG483" s="189">
        <f>IF(N483="zákl. přenesená",J483,0)</f>
        <v>0</v>
      </c>
      <c r="BH483" s="189">
        <f>IF(N483="sníž. přenesená",J483,0)</f>
        <v>0</v>
      </c>
      <c r="BI483" s="189">
        <f>IF(N483="nulová",J483,0)</f>
        <v>0</v>
      </c>
      <c r="BJ483" s="19" t="s">
        <v>82</v>
      </c>
      <c r="BK483" s="189">
        <f>ROUND(I483*H483,2)</f>
        <v>0</v>
      </c>
      <c r="BL483" s="19" t="s">
        <v>320</v>
      </c>
      <c r="BM483" s="188" t="s">
        <v>2735</v>
      </c>
    </row>
    <row r="484" spans="1:47" s="2" customFormat="1" ht="11.25">
      <c r="A484" s="36"/>
      <c r="B484" s="37"/>
      <c r="C484" s="38"/>
      <c r="D484" s="190" t="s">
        <v>236</v>
      </c>
      <c r="E484" s="38"/>
      <c r="F484" s="191" t="s">
        <v>2736</v>
      </c>
      <c r="G484" s="38"/>
      <c r="H484" s="38"/>
      <c r="I484" s="192"/>
      <c r="J484" s="38"/>
      <c r="K484" s="38"/>
      <c r="L484" s="41"/>
      <c r="M484" s="193"/>
      <c r="N484" s="194"/>
      <c r="O484" s="66"/>
      <c r="P484" s="66"/>
      <c r="Q484" s="66"/>
      <c r="R484" s="66"/>
      <c r="S484" s="66"/>
      <c r="T484" s="67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T484" s="19" t="s">
        <v>236</v>
      </c>
      <c r="AU484" s="19" t="s">
        <v>85</v>
      </c>
    </row>
    <row r="485" spans="1:65" s="2" customFormat="1" ht="49.15" customHeight="1">
      <c r="A485" s="36"/>
      <c r="B485" s="37"/>
      <c r="C485" s="177" t="s">
        <v>827</v>
      </c>
      <c r="D485" s="177" t="s">
        <v>230</v>
      </c>
      <c r="E485" s="178" t="s">
        <v>2737</v>
      </c>
      <c r="F485" s="179" t="s">
        <v>2738</v>
      </c>
      <c r="G485" s="180" t="s">
        <v>264</v>
      </c>
      <c r="H485" s="181">
        <v>0.375</v>
      </c>
      <c r="I485" s="182"/>
      <c r="J485" s="183">
        <f>ROUND(I485*H485,2)</f>
        <v>0</v>
      </c>
      <c r="K485" s="179" t="s">
        <v>234</v>
      </c>
      <c r="L485" s="41"/>
      <c r="M485" s="184" t="s">
        <v>28</v>
      </c>
      <c r="N485" s="185" t="s">
        <v>45</v>
      </c>
      <c r="O485" s="66"/>
      <c r="P485" s="186">
        <f>O485*H485</f>
        <v>0</v>
      </c>
      <c r="Q485" s="186">
        <v>0</v>
      </c>
      <c r="R485" s="186">
        <f>Q485*H485</f>
        <v>0</v>
      </c>
      <c r="S485" s="186">
        <v>0</v>
      </c>
      <c r="T485" s="187">
        <f>S485*H485</f>
        <v>0</v>
      </c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R485" s="188" t="s">
        <v>320</v>
      </c>
      <c r="AT485" s="188" t="s">
        <v>230</v>
      </c>
      <c r="AU485" s="188" t="s">
        <v>85</v>
      </c>
      <c r="AY485" s="19" t="s">
        <v>228</v>
      </c>
      <c r="BE485" s="189">
        <f>IF(N485="základní",J485,0)</f>
        <v>0</v>
      </c>
      <c r="BF485" s="189">
        <f>IF(N485="snížená",J485,0)</f>
        <v>0</v>
      </c>
      <c r="BG485" s="189">
        <f>IF(N485="zákl. přenesená",J485,0)</f>
        <v>0</v>
      </c>
      <c r="BH485" s="189">
        <f>IF(N485="sníž. přenesená",J485,0)</f>
        <v>0</v>
      </c>
      <c r="BI485" s="189">
        <f>IF(N485="nulová",J485,0)</f>
        <v>0</v>
      </c>
      <c r="BJ485" s="19" t="s">
        <v>82</v>
      </c>
      <c r="BK485" s="189">
        <f>ROUND(I485*H485,2)</f>
        <v>0</v>
      </c>
      <c r="BL485" s="19" t="s">
        <v>320</v>
      </c>
      <c r="BM485" s="188" t="s">
        <v>2739</v>
      </c>
    </row>
    <row r="486" spans="1:47" s="2" customFormat="1" ht="11.25">
      <c r="A486" s="36"/>
      <c r="B486" s="37"/>
      <c r="C486" s="38"/>
      <c r="D486" s="190" t="s">
        <v>236</v>
      </c>
      <c r="E486" s="38"/>
      <c r="F486" s="191" t="s">
        <v>2740</v>
      </c>
      <c r="G486" s="38"/>
      <c r="H486" s="38"/>
      <c r="I486" s="192"/>
      <c r="J486" s="38"/>
      <c r="K486" s="38"/>
      <c r="L486" s="41"/>
      <c r="M486" s="193"/>
      <c r="N486" s="194"/>
      <c r="O486" s="66"/>
      <c r="P486" s="66"/>
      <c r="Q486" s="66"/>
      <c r="R486" s="66"/>
      <c r="S486" s="66"/>
      <c r="T486" s="67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T486" s="19" t="s">
        <v>236</v>
      </c>
      <c r="AU486" s="19" t="s">
        <v>85</v>
      </c>
    </row>
    <row r="487" spans="2:63" s="12" customFormat="1" ht="22.9" customHeight="1">
      <c r="B487" s="161"/>
      <c r="C487" s="162"/>
      <c r="D487" s="163" t="s">
        <v>73</v>
      </c>
      <c r="E487" s="175" t="s">
        <v>866</v>
      </c>
      <c r="F487" s="175" t="s">
        <v>867</v>
      </c>
      <c r="G487" s="162"/>
      <c r="H487" s="162"/>
      <c r="I487" s="165"/>
      <c r="J487" s="176">
        <f>BK487</f>
        <v>0</v>
      </c>
      <c r="K487" s="162"/>
      <c r="L487" s="167"/>
      <c r="M487" s="168"/>
      <c r="N487" s="169"/>
      <c r="O487" s="169"/>
      <c r="P487" s="170">
        <f>SUM(P488:P527)</f>
        <v>0</v>
      </c>
      <c r="Q487" s="169"/>
      <c r="R487" s="170">
        <f>SUM(R488:R527)</f>
        <v>0.07662000000000001</v>
      </c>
      <c r="S487" s="169"/>
      <c r="T487" s="171">
        <f>SUM(T488:T527)</f>
        <v>0.09008300000000001</v>
      </c>
      <c r="AR487" s="172" t="s">
        <v>85</v>
      </c>
      <c r="AT487" s="173" t="s">
        <v>73</v>
      </c>
      <c r="AU487" s="173" t="s">
        <v>82</v>
      </c>
      <c r="AY487" s="172" t="s">
        <v>228</v>
      </c>
      <c r="BK487" s="174">
        <f>SUM(BK488:BK527)</f>
        <v>0</v>
      </c>
    </row>
    <row r="488" spans="1:65" s="2" customFormat="1" ht="24.2" customHeight="1">
      <c r="A488" s="36"/>
      <c r="B488" s="37"/>
      <c r="C488" s="177" t="s">
        <v>833</v>
      </c>
      <c r="D488" s="177" t="s">
        <v>230</v>
      </c>
      <c r="E488" s="178" t="s">
        <v>2741</v>
      </c>
      <c r="F488" s="179" t="s">
        <v>2742</v>
      </c>
      <c r="G488" s="180" t="s">
        <v>275</v>
      </c>
      <c r="H488" s="181">
        <v>8.4</v>
      </c>
      <c r="I488" s="182"/>
      <c r="J488" s="183">
        <f>ROUND(I488*H488,2)</f>
        <v>0</v>
      </c>
      <c r="K488" s="179" t="s">
        <v>234</v>
      </c>
      <c r="L488" s="41"/>
      <c r="M488" s="184" t="s">
        <v>28</v>
      </c>
      <c r="N488" s="185" t="s">
        <v>45</v>
      </c>
      <c r="O488" s="66"/>
      <c r="P488" s="186">
        <f>O488*H488</f>
        <v>0</v>
      </c>
      <c r="Q488" s="186">
        <v>0</v>
      </c>
      <c r="R488" s="186">
        <f>Q488*H488</f>
        <v>0</v>
      </c>
      <c r="S488" s="186">
        <v>0.00594</v>
      </c>
      <c r="T488" s="187">
        <f>S488*H488</f>
        <v>0.049896</v>
      </c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R488" s="188" t="s">
        <v>320</v>
      </c>
      <c r="AT488" s="188" t="s">
        <v>230</v>
      </c>
      <c r="AU488" s="188" t="s">
        <v>85</v>
      </c>
      <c r="AY488" s="19" t="s">
        <v>228</v>
      </c>
      <c r="BE488" s="189">
        <f>IF(N488="základní",J488,0)</f>
        <v>0</v>
      </c>
      <c r="BF488" s="189">
        <f>IF(N488="snížená",J488,0)</f>
        <v>0</v>
      </c>
      <c r="BG488" s="189">
        <f>IF(N488="zákl. přenesená",J488,0)</f>
        <v>0</v>
      </c>
      <c r="BH488" s="189">
        <f>IF(N488="sníž. přenesená",J488,0)</f>
        <v>0</v>
      </c>
      <c r="BI488" s="189">
        <f>IF(N488="nulová",J488,0)</f>
        <v>0</v>
      </c>
      <c r="BJ488" s="19" t="s">
        <v>82</v>
      </c>
      <c r="BK488" s="189">
        <f>ROUND(I488*H488,2)</f>
        <v>0</v>
      </c>
      <c r="BL488" s="19" t="s">
        <v>320</v>
      </c>
      <c r="BM488" s="188" t="s">
        <v>2743</v>
      </c>
    </row>
    <row r="489" spans="1:47" s="2" customFormat="1" ht="11.25">
      <c r="A489" s="36"/>
      <c r="B489" s="37"/>
      <c r="C489" s="38"/>
      <c r="D489" s="190" t="s">
        <v>236</v>
      </c>
      <c r="E489" s="38"/>
      <c r="F489" s="191" t="s">
        <v>2744</v>
      </c>
      <c r="G489" s="38"/>
      <c r="H489" s="38"/>
      <c r="I489" s="192"/>
      <c r="J489" s="38"/>
      <c r="K489" s="38"/>
      <c r="L489" s="41"/>
      <c r="M489" s="193"/>
      <c r="N489" s="194"/>
      <c r="O489" s="66"/>
      <c r="P489" s="66"/>
      <c r="Q489" s="66"/>
      <c r="R489" s="66"/>
      <c r="S489" s="66"/>
      <c r="T489" s="67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T489" s="19" t="s">
        <v>236</v>
      </c>
      <c r="AU489" s="19" t="s">
        <v>85</v>
      </c>
    </row>
    <row r="490" spans="2:51" s="13" customFormat="1" ht="11.25">
      <c r="B490" s="195"/>
      <c r="C490" s="196"/>
      <c r="D490" s="197" t="s">
        <v>238</v>
      </c>
      <c r="E490" s="198" t="s">
        <v>28</v>
      </c>
      <c r="F490" s="199" t="s">
        <v>2445</v>
      </c>
      <c r="G490" s="196"/>
      <c r="H490" s="198" t="s">
        <v>28</v>
      </c>
      <c r="I490" s="200"/>
      <c r="J490" s="196"/>
      <c r="K490" s="196"/>
      <c r="L490" s="201"/>
      <c r="M490" s="202"/>
      <c r="N490" s="203"/>
      <c r="O490" s="203"/>
      <c r="P490" s="203"/>
      <c r="Q490" s="203"/>
      <c r="R490" s="203"/>
      <c r="S490" s="203"/>
      <c r="T490" s="204"/>
      <c r="AT490" s="205" t="s">
        <v>238</v>
      </c>
      <c r="AU490" s="205" t="s">
        <v>85</v>
      </c>
      <c r="AV490" s="13" t="s">
        <v>82</v>
      </c>
      <c r="AW490" s="13" t="s">
        <v>35</v>
      </c>
      <c r="AX490" s="13" t="s">
        <v>74</v>
      </c>
      <c r="AY490" s="205" t="s">
        <v>228</v>
      </c>
    </row>
    <row r="491" spans="2:51" s="14" customFormat="1" ht="11.25">
      <c r="B491" s="206"/>
      <c r="C491" s="207"/>
      <c r="D491" s="197" t="s">
        <v>238</v>
      </c>
      <c r="E491" s="208" t="s">
        <v>28</v>
      </c>
      <c r="F491" s="209" t="s">
        <v>2569</v>
      </c>
      <c r="G491" s="207"/>
      <c r="H491" s="210">
        <v>8.4</v>
      </c>
      <c r="I491" s="211"/>
      <c r="J491" s="207"/>
      <c r="K491" s="207"/>
      <c r="L491" s="212"/>
      <c r="M491" s="213"/>
      <c r="N491" s="214"/>
      <c r="O491" s="214"/>
      <c r="P491" s="214"/>
      <c r="Q491" s="214"/>
      <c r="R491" s="214"/>
      <c r="S491" s="214"/>
      <c r="T491" s="215"/>
      <c r="AT491" s="216" t="s">
        <v>238</v>
      </c>
      <c r="AU491" s="216" t="s">
        <v>85</v>
      </c>
      <c r="AV491" s="14" t="s">
        <v>85</v>
      </c>
      <c r="AW491" s="14" t="s">
        <v>35</v>
      </c>
      <c r="AX491" s="14" t="s">
        <v>82</v>
      </c>
      <c r="AY491" s="216" t="s">
        <v>228</v>
      </c>
    </row>
    <row r="492" spans="1:65" s="2" customFormat="1" ht="21.75" customHeight="1">
      <c r="A492" s="36"/>
      <c r="B492" s="37"/>
      <c r="C492" s="177" t="s">
        <v>838</v>
      </c>
      <c r="D492" s="177" t="s">
        <v>230</v>
      </c>
      <c r="E492" s="178" t="s">
        <v>2745</v>
      </c>
      <c r="F492" s="179" t="s">
        <v>2746</v>
      </c>
      <c r="G492" s="180" t="s">
        <v>323</v>
      </c>
      <c r="H492" s="181">
        <v>2.8</v>
      </c>
      <c r="I492" s="182"/>
      <c r="J492" s="183">
        <f>ROUND(I492*H492,2)</f>
        <v>0</v>
      </c>
      <c r="K492" s="179" t="s">
        <v>234</v>
      </c>
      <c r="L492" s="41"/>
      <c r="M492" s="184" t="s">
        <v>28</v>
      </c>
      <c r="N492" s="185" t="s">
        <v>45</v>
      </c>
      <c r="O492" s="66"/>
      <c r="P492" s="186">
        <f>O492*H492</f>
        <v>0</v>
      </c>
      <c r="Q492" s="186">
        <v>0</v>
      </c>
      <c r="R492" s="186">
        <f>Q492*H492</f>
        <v>0</v>
      </c>
      <c r="S492" s="186">
        <v>0.0017</v>
      </c>
      <c r="T492" s="187">
        <f>S492*H492</f>
        <v>0.0047599999999999995</v>
      </c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R492" s="188" t="s">
        <v>320</v>
      </c>
      <c r="AT492" s="188" t="s">
        <v>230</v>
      </c>
      <c r="AU492" s="188" t="s">
        <v>85</v>
      </c>
      <c r="AY492" s="19" t="s">
        <v>228</v>
      </c>
      <c r="BE492" s="189">
        <f>IF(N492="základní",J492,0)</f>
        <v>0</v>
      </c>
      <c r="BF492" s="189">
        <f>IF(N492="snížená",J492,0)</f>
        <v>0</v>
      </c>
      <c r="BG492" s="189">
        <f>IF(N492="zákl. přenesená",J492,0)</f>
        <v>0</v>
      </c>
      <c r="BH492" s="189">
        <f>IF(N492="sníž. přenesená",J492,0)</f>
        <v>0</v>
      </c>
      <c r="BI492" s="189">
        <f>IF(N492="nulová",J492,0)</f>
        <v>0</v>
      </c>
      <c r="BJ492" s="19" t="s">
        <v>82</v>
      </c>
      <c r="BK492" s="189">
        <f>ROUND(I492*H492,2)</f>
        <v>0</v>
      </c>
      <c r="BL492" s="19" t="s">
        <v>320</v>
      </c>
      <c r="BM492" s="188" t="s">
        <v>2747</v>
      </c>
    </row>
    <row r="493" spans="1:47" s="2" customFormat="1" ht="11.25">
      <c r="A493" s="36"/>
      <c r="B493" s="37"/>
      <c r="C493" s="38"/>
      <c r="D493" s="190" t="s">
        <v>236</v>
      </c>
      <c r="E493" s="38"/>
      <c r="F493" s="191" t="s">
        <v>2748</v>
      </c>
      <c r="G493" s="38"/>
      <c r="H493" s="38"/>
      <c r="I493" s="192"/>
      <c r="J493" s="38"/>
      <c r="K493" s="38"/>
      <c r="L493" s="41"/>
      <c r="M493" s="193"/>
      <c r="N493" s="194"/>
      <c r="O493" s="66"/>
      <c r="P493" s="66"/>
      <c r="Q493" s="66"/>
      <c r="R493" s="66"/>
      <c r="S493" s="66"/>
      <c r="T493" s="67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T493" s="19" t="s">
        <v>236</v>
      </c>
      <c r="AU493" s="19" t="s">
        <v>85</v>
      </c>
    </row>
    <row r="494" spans="2:51" s="13" customFormat="1" ht="11.25">
      <c r="B494" s="195"/>
      <c r="C494" s="196"/>
      <c r="D494" s="197" t="s">
        <v>238</v>
      </c>
      <c r="E494" s="198" t="s">
        <v>28</v>
      </c>
      <c r="F494" s="199" t="s">
        <v>2445</v>
      </c>
      <c r="G494" s="196"/>
      <c r="H494" s="198" t="s">
        <v>28</v>
      </c>
      <c r="I494" s="200"/>
      <c r="J494" s="196"/>
      <c r="K494" s="196"/>
      <c r="L494" s="201"/>
      <c r="M494" s="202"/>
      <c r="N494" s="203"/>
      <c r="O494" s="203"/>
      <c r="P494" s="203"/>
      <c r="Q494" s="203"/>
      <c r="R494" s="203"/>
      <c r="S494" s="203"/>
      <c r="T494" s="204"/>
      <c r="AT494" s="205" t="s">
        <v>238</v>
      </c>
      <c r="AU494" s="205" t="s">
        <v>85</v>
      </c>
      <c r="AV494" s="13" t="s">
        <v>82</v>
      </c>
      <c r="AW494" s="13" t="s">
        <v>35</v>
      </c>
      <c r="AX494" s="13" t="s">
        <v>74</v>
      </c>
      <c r="AY494" s="205" t="s">
        <v>228</v>
      </c>
    </row>
    <row r="495" spans="2:51" s="14" customFormat="1" ht="11.25">
      <c r="B495" s="206"/>
      <c r="C495" s="207"/>
      <c r="D495" s="197" t="s">
        <v>238</v>
      </c>
      <c r="E495" s="208" t="s">
        <v>28</v>
      </c>
      <c r="F495" s="209" t="s">
        <v>2749</v>
      </c>
      <c r="G495" s="207"/>
      <c r="H495" s="210">
        <v>2.8</v>
      </c>
      <c r="I495" s="211"/>
      <c r="J495" s="207"/>
      <c r="K495" s="207"/>
      <c r="L495" s="212"/>
      <c r="M495" s="213"/>
      <c r="N495" s="214"/>
      <c r="O495" s="214"/>
      <c r="P495" s="214"/>
      <c r="Q495" s="214"/>
      <c r="R495" s="214"/>
      <c r="S495" s="214"/>
      <c r="T495" s="215"/>
      <c r="AT495" s="216" t="s">
        <v>238</v>
      </c>
      <c r="AU495" s="216" t="s">
        <v>85</v>
      </c>
      <c r="AV495" s="14" t="s">
        <v>85</v>
      </c>
      <c r="AW495" s="14" t="s">
        <v>35</v>
      </c>
      <c r="AX495" s="14" t="s">
        <v>82</v>
      </c>
      <c r="AY495" s="216" t="s">
        <v>228</v>
      </c>
    </row>
    <row r="496" spans="1:65" s="2" customFormat="1" ht="24.2" customHeight="1">
      <c r="A496" s="36"/>
      <c r="B496" s="37"/>
      <c r="C496" s="177" t="s">
        <v>843</v>
      </c>
      <c r="D496" s="177" t="s">
        <v>230</v>
      </c>
      <c r="E496" s="178" t="s">
        <v>869</v>
      </c>
      <c r="F496" s="179" t="s">
        <v>870</v>
      </c>
      <c r="G496" s="180" t="s">
        <v>323</v>
      </c>
      <c r="H496" s="181">
        <v>1.5</v>
      </c>
      <c r="I496" s="182"/>
      <c r="J496" s="183">
        <f>ROUND(I496*H496,2)</f>
        <v>0</v>
      </c>
      <c r="K496" s="179" t="s">
        <v>234</v>
      </c>
      <c r="L496" s="41"/>
      <c r="M496" s="184" t="s">
        <v>28</v>
      </c>
      <c r="N496" s="185" t="s">
        <v>45</v>
      </c>
      <c r="O496" s="66"/>
      <c r="P496" s="186">
        <f>O496*H496</f>
        <v>0</v>
      </c>
      <c r="Q496" s="186">
        <v>0</v>
      </c>
      <c r="R496" s="186">
        <f>Q496*H496</f>
        <v>0</v>
      </c>
      <c r="S496" s="186">
        <v>0.00167</v>
      </c>
      <c r="T496" s="187">
        <f>S496*H496</f>
        <v>0.0025050000000000003</v>
      </c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R496" s="188" t="s">
        <v>320</v>
      </c>
      <c r="AT496" s="188" t="s">
        <v>230</v>
      </c>
      <c r="AU496" s="188" t="s">
        <v>85</v>
      </c>
      <c r="AY496" s="19" t="s">
        <v>228</v>
      </c>
      <c r="BE496" s="189">
        <f>IF(N496="základní",J496,0)</f>
        <v>0</v>
      </c>
      <c r="BF496" s="189">
        <f>IF(N496="snížená",J496,0)</f>
        <v>0</v>
      </c>
      <c r="BG496" s="189">
        <f>IF(N496="zákl. přenesená",J496,0)</f>
        <v>0</v>
      </c>
      <c r="BH496" s="189">
        <f>IF(N496="sníž. přenesená",J496,0)</f>
        <v>0</v>
      </c>
      <c r="BI496" s="189">
        <f>IF(N496="nulová",J496,0)</f>
        <v>0</v>
      </c>
      <c r="BJ496" s="19" t="s">
        <v>82</v>
      </c>
      <c r="BK496" s="189">
        <f>ROUND(I496*H496,2)</f>
        <v>0</v>
      </c>
      <c r="BL496" s="19" t="s">
        <v>320</v>
      </c>
      <c r="BM496" s="188" t="s">
        <v>2750</v>
      </c>
    </row>
    <row r="497" spans="1:47" s="2" customFormat="1" ht="11.25">
      <c r="A497" s="36"/>
      <c r="B497" s="37"/>
      <c r="C497" s="38"/>
      <c r="D497" s="190" t="s">
        <v>236</v>
      </c>
      <c r="E497" s="38"/>
      <c r="F497" s="191" t="s">
        <v>872</v>
      </c>
      <c r="G497" s="38"/>
      <c r="H497" s="38"/>
      <c r="I497" s="192"/>
      <c r="J497" s="38"/>
      <c r="K497" s="38"/>
      <c r="L497" s="41"/>
      <c r="M497" s="193"/>
      <c r="N497" s="194"/>
      <c r="O497" s="66"/>
      <c r="P497" s="66"/>
      <c r="Q497" s="66"/>
      <c r="R497" s="66"/>
      <c r="S497" s="66"/>
      <c r="T497" s="67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T497" s="19" t="s">
        <v>236</v>
      </c>
      <c r="AU497" s="19" t="s">
        <v>85</v>
      </c>
    </row>
    <row r="498" spans="2:51" s="13" customFormat="1" ht="11.25">
      <c r="B498" s="195"/>
      <c r="C498" s="196"/>
      <c r="D498" s="197" t="s">
        <v>238</v>
      </c>
      <c r="E498" s="198" t="s">
        <v>28</v>
      </c>
      <c r="F498" s="199" t="s">
        <v>2445</v>
      </c>
      <c r="G498" s="196"/>
      <c r="H498" s="198" t="s">
        <v>28</v>
      </c>
      <c r="I498" s="200"/>
      <c r="J498" s="196"/>
      <c r="K498" s="196"/>
      <c r="L498" s="201"/>
      <c r="M498" s="202"/>
      <c r="N498" s="203"/>
      <c r="O498" s="203"/>
      <c r="P498" s="203"/>
      <c r="Q498" s="203"/>
      <c r="R498" s="203"/>
      <c r="S498" s="203"/>
      <c r="T498" s="204"/>
      <c r="AT498" s="205" t="s">
        <v>238</v>
      </c>
      <c r="AU498" s="205" t="s">
        <v>85</v>
      </c>
      <c r="AV498" s="13" t="s">
        <v>82</v>
      </c>
      <c r="AW498" s="13" t="s">
        <v>35</v>
      </c>
      <c r="AX498" s="13" t="s">
        <v>74</v>
      </c>
      <c r="AY498" s="205" t="s">
        <v>228</v>
      </c>
    </row>
    <row r="499" spans="2:51" s="14" customFormat="1" ht="11.25">
      <c r="B499" s="206"/>
      <c r="C499" s="207"/>
      <c r="D499" s="197" t="s">
        <v>238</v>
      </c>
      <c r="E499" s="208" t="s">
        <v>28</v>
      </c>
      <c r="F499" s="209" t="s">
        <v>2751</v>
      </c>
      <c r="G499" s="207"/>
      <c r="H499" s="210">
        <v>1.5</v>
      </c>
      <c r="I499" s="211"/>
      <c r="J499" s="207"/>
      <c r="K499" s="207"/>
      <c r="L499" s="212"/>
      <c r="M499" s="213"/>
      <c r="N499" s="214"/>
      <c r="O499" s="214"/>
      <c r="P499" s="214"/>
      <c r="Q499" s="214"/>
      <c r="R499" s="214"/>
      <c r="S499" s="214"/>
      <c r="T499" s="215"/>
      <c r="AT499" s="216" t="s">
        <v>238</v>
      </c>
      <c r="AU499" s="216" t="s">
        <v>85</v>
      </c>
      <c r="AV499" s="14" t="s">
        <v>85</v>
      </c>
      <c r="AW499" s="14" t="s">
        <v>35</v>
      </c>
      <c r="AX499" s="14" t="s">
        <v>82</v>
      </c>
      <c r="AY499" s="216" t="s">
        <v>228</v>
      </c>
    </row>
    <row r="500" spans="1:65" s="2" customFormat="1" ht="21.75" customHeight="1">
      <c r="A500" s="36"/>
      <c r="B500" s="37"/>
      <c r="C500" s="177" t="s">
        <v>850</v>
      </c>
      <c r="D500" s="177" t="s">
        <v>230</v>
      </c>
      <c r="E500" s="178" t="s">
        <v>2752</v>
      </c>
      <c r="F500" s="179" t="s">
        <v>2753</v>
      </c>
      <c r="G500" s="180" t="s">
        <v>323</v>
      </c>
      <c r="H500" s="181">
        <v>5.8</v>
      </c>
      <c r="I500" s="182"/>
      <c r="J500" s="183">
        <f>ROUND(I500*H500,2)</f>
        <v>0</v>
      </c>
      <c r="K500" s="179" t="s">
        <v>234</v>
      </c>
      <c r="L500" s="41"/>
      <c r="M500" s="184" t="s">
        <v>28</v>
      </c>
      <c r="N500" s="185" t="s">
        <v>45</v>
      </c>
      <c r="O500" s="66"/>
      <c r="P500" s="186">
        <f>O500*H500</f>
        <v>0</v>
      </c>
      <c r="Q500" s="186">
        <v>0</v>
      </c>
      <c r="R500" s="186">
        <f>Q500*H500</f>
        <v>0</v>
      </c>
      <c r="S500" s="186">
        <v>0.00175</v>
      </c>
      <c r="T500" s="187">
        <f>S500*H500</f>
        <v>0.01015</v>
      </c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R500" s="188" t="s">
        <v>320</v>
      </c>
      <c r="AT500" s="188" t="s">
        <v>230</v>
      </c>
      <c r="AU500" s="188" t="s">
        <v>85</v>
      </c>
      <c r="AY500" s="19" t="s">
        <v>228</v>
      </c>
      <c r="BE500" s="189">
        <f>IF(N500="základní",J500,0)</f>
        <v>0</v>
      </c>
      <c r="BF500" s="189">
        <f>IF(N500="snížená",J500,0)</f>
        <v>0</v>
      </c>
      <c r="BG500" s="189">
        <f>IF(N500="zákl. přenesená",J500,0)</f>
        <v>0</v>
      </c>
      <c r="BH500" s="189">
        <f>IF(N500="sníž. přenesená",J500,0)</f>
        <v>0</v>
      </c>
      <c r="BI500" s="189">
        <f>IF(N500="nulová",J500,0)</f>
        <v>0</v>
      </c>
      <c r="BJ500" s="19" t="s">
        <v>82</v>
      </c>
      <c r="BK500" s="189">
        <f>ROUND(I500*H500,2)</f>
        <v>0</v>
      </c>
      <c r="BL500" s="19" t="s">
        <v>320</v>
      </c>
      <c r="BM500" s="188" t="s">
        <v>2754</v>
      </c>
    </row>
    <row r="501" spans="1:47" s="2" customFormat="1" ht="11.25">
      <c r="A501" s="36"/>
      <c r="B501" s="37"/>
      <c r="C501" s="38"/>
      <c r="D501" s="190" t="s">
        <v>236</v>
      </c>
      <c r="E501" s="38"/>
      <c r="F501" s="191" t="s">
        <v>2755</v>
      </c>
      <c r="G501" s="38"/>
      <c r="H501" s="38"/>
      <c r="I501" s="192"/>
      <c r="J501" s="38"/>
      <c r="K501" s="38"/>
      <c r="L501" s="41"/>
      <c r="M501" s="193"/>
      <c r="N501" s="194"/>
      <c r="O501" s="66"/>
      <c r="P501" s="66"/>
      <c r="Q501" s="66"/>
      <c r="R501" s="66"/>
      <c r="S501" s="66"/>
      <c r="T501" s="67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T501" s="19" t="s">
        <v>236</v>
      </c>
      <c r="AU501" s="19" t="s">
        <v>85</v>
      </c>
    </row>
    <row r="502" spans="2:51" s="13" customFormat="1" ht="11.25">
      <c r="B502" s="195"/>
      <c r="C502" s="196"/>
      <c r="D502" s="197" t="s">
        <v>238</v>
      </c>
      <c r="E502" s="198" t="s">
        <v>28</v>
      </c>
      <c r="F502" s="199" t="s">
        <v>2445</v>
      </c>
      <c r="G502" s="196"/>
      <c r="H502" s="198" t="s">
        <v>28</v>
      </c>
      <c r="I502" s="200"/>
      <c r="J502" s="196"/>
      <c r="K502" s="196"/>
      <c r="L502" s="201"/>
      <c r="M502" s="202"/>
      <c r="N502" s="203"/>
      <c r="O502" s="203"/>
      <c r="P502" s="203"/>
      <c r="Q502" s="203"/>
      <c r="R502" s="203"/>
      <c r="S502" s="203"/>
      <c r="T502" s="204"/>
      <c r="AT502" s="205" t="s">
        <v>238</v>
      </c>
      <c r="AU502" s="205" t="s">
        <v>85</v>
      </c>
      <c r="AV502" s="13" t="s">
        <v>82</v>
      </c>
      <c r="AW502" s="13" t="s">
        <v>35</v>
      </c>
      <c r="AX502" s="13" t="s">
        <v>74</v>
      </c>
      <c r="AY502" s="205" t="s">
        <v>228</v>
      </c>
    </row>
    <row r="503" spans="2:51" s="14" customFormat="1" ht="11.25">
      <c r="B503" s="206"/>
      <c r="C503" s="207"/>
      <c r="D503" s="197" t="s">
        <v>238</v>
      </c>
      <c r="E503" s="208" t="s">
        <v>28</v>
      </c>
      <c r="F503" s="209" t="s">
        <v>2756</v>
      </c>
      <c r="G503" s="207"/>
      <c r="H503" s="210">
        <v>5.8</v>
      </c>
      <c r="I503" s="211"/>
      <c r="J503" s="207"/>
      <c r="K503" s="207"/>
      <c r="L503" s="212"/>
      <c r="M503" s="213"/>
      <c r="N503" s="214"/>
      <c r="O503" s="214"/>
      <c r="P503" s="214"/>
      <c r="Q503" s="214"/>
      <c r="R503" s="214"/>
      <c r="S503" s="214"/>
      <c r="T503" s="215"/>
      <c r="AT503" s="216" t="s">
        <v>238</v>
      </c>
      <c r="AU503" s="216" t="s">
        <v>85</v>
      </c>
      <c r="AV503" s="14" t="s">
        <v>85</v>
      </c>
      <c r="AW503" s="14" t="s">
        <v>35</v>
      </c>
      <c r="AX503" s="14" t="s">
        <v>82</v>
      </c>
      <c r="AY503" s="216" t="s">
        <v>228</v>
      </c>
    </row>
    <row r="504" spans="1:65" s="2" customFormat="1" ht="24.2" customHeight="1">
      <c r="A504" s="36"/>
      <c r="B504" s="37"/>
      <c r="C504" s="177" t="s">
        <v>856</v>
      </c>
      <c r="D504" s="177" t="s">
        <v>230</v>
      </c>
      <c r="E504" s="178" t="s">
        <v>2757</v>
      </c>
      <c r="F504" s="179" t="s">
        <v>2758</v>
      </c>
      <c r="G504" s="180" t="s">
        <v>323</v>
      </c>
      <c r="H504" s="181">
        <v>3</v>
      </c>
      <c r="I504" s="182"/>
      <c r="J504" s="183">
        <f>ROUND(I504*H504,2)</f>
        <v>0</v>
      </c>
      <c r="K504" s="179" t="s">
        <v>234</v>
      </c>
      <c r="L504" s="41"/>
      <c r="M504" s="184" t="s">
        <v>28</v>
      </c>
      <c r="N504" s="185" t="s">
        <v>45</v>
      </c>
      <c r="O504" s="66"/>
      <c r="P504" s="186">
        <f>O504*H504</f>
        <v>0</v>
      </c>
      <c r="Q504" s="186">
        <v>0</v>
      </c>
      <c r="R504" s="186">
        <f>Q504*H504</f>
        <v>0</v>
      </c>
      <c r="S504" s="186">
        <v>0.0026</v>
      </c>
      <c r="T504" s="187">
        <f>S504*H504</f>
        <v>0.0078</v>
      </c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R504" s="188" t="s">
        <v>320</v>
      </c>
      <c r="AT504" s="188" t="s">
        <v>230</v>
      </c>
      <c r="AU504" s="188" t="s">
        <v>85</v>
      </c>
      <c r="AY504" s="19" t="s">
        <v>228</v>
      </c>
      <c r="BE504" s="189">
        <f>IF(N504="základní",J504,0)</f>
        <v>0</v>
      </c>
      <c r="BF504" s="189">
        <f>IF(N504="snížená",J504,0)</f>
        <v>0</v>
      </c>
      <c r="BG504" s="189">
        <f>IF(N504="zákl. přenesená",J504,0)</f>
        <v>0</v>
      </c>
      <c r="BH504" s="189">
        <f>IF(N504="sníž. přenesená",J504,0)</f>
        <v>0</v>
      </c>
      <c r="BI504" s="189">
        <f>IF(N504="nulová",J504,0)</f>
        <v>0</v>
      </c>
      <c r="BJ504" s="19" t="s">
        <v>82</v>
      </c>
      <c r="BK504" s="189">
        <f>ROUND(I504*H504,2)</f>
        <v>0</v>
      </c>
      <c r="BL504" s="19" t="s">
        <v>320</v>
      </c>
      <c r="BM504" s="188" t="s">
        <v>2759</v>
      </c>
    </row>
    <row r="505" spans="1:47" s="2" customFormat="1" ht="11.25">
      <c r="A505" s="36"/>
      <c r="B505" s="37"/>
      <c r="C505" s="38"/>
      <c r="D505" s="190" t="s">
        <v>236</v>
      </c>
      <c r="E505" s="38"/>
      <c r="F505" s="191" t="s">
        <v>2760</v>
      </c>
      <c r="G505" s="38"/>
      <c r="H505" s="38"/>
      <c r="I505" s="192"/>
      <c r="J505" s="38"/>
      <c r="K505" s="38"/>
      <c r="L505" s="41"/>
      <c r="M505" s="193"/>
      <c r="N505" s="194"/>
      <c r="O505" s="66"/>
      <c r="P505" s="66"/>
      <c r="Q505" s="66"/>
      <c r="R505" s="66"/>
      <c r="S505" s="66"/>
      <c r="T505" s="67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T505" s="19" t="s">
        <v>236</v>
      </c>
      <c r="AU505" s="19" t="s">
        <v>85</v>
      </c>
    </row>
    <row r="506" spans="2:51" s="13" customFormat="1" ht="11.25">
      <c r="B506" s="195"/>
      <c r="C506" s="196"/>
      <c r="D506" s="197" t="s">
        <v>238</v>
      </c>
      <c r="E506" s="198" t="s">
        <v>28</v>
      </c>
      <c r="F506" s="199" t="s">
        <v>2445</v>
      </c>
      <c r="G506" s="196"/>
      <c r="H506" s="198" t="s">
        <v>28</v>
      </c>
      <c r="I506" s="200"/>
      <c r="J506" s="196"/>
      <c r="K506" s="196"/>
      <c r="L506" s="201"/>
      <c r="M506" s="202"/>
      <c r="N506" s="203"/>
      <c r="O506" s="203"/>
      <c r="P506" s="203"/>
      <c r="Q506" s="203"/>
      <c r="R506" s="203"/>
      <c r="S506" s="203"/>
      <c r="T506" s="204"/>
      <c r="AT506" s="205" t="s">
        <v>238</v>
      </c>
      <c r="AU506" s="205" t="s">
        <v>85</v>
      </c>
      <c r="AV506" s="13" t="s">
        <v>82</v>
      </c>
      <c r="AW506" s="13" t="s">
        <v>35</v>
      </c>
      <c r="AX506" s="13" t="s">
        <v>74</v>
      </c>
      <c r="AY506" s="205" t="s">
        <v>228</v>
      </c>
    </row>
    <row r="507" spans="2:51" s="14" customFormat="1" ht="11.25">
      <c r="B507" s="206"/>
      <c r="C507" s="207"/>
      <c r="D507" s="197" t="s">
        <v>238</v>
      </c>
      <c r="E507" s="208" t="s">
        <v>28</v>
      </c>
      <c r="F507" s="209" t="s">
        <v>246</v>
      </c>
      <c r="G507" s="207"/>
      <c r="H507" s="210">
        <v>3</v>
      </c>
      <c r="I507" s="211"/>
      <c r="J507" s="207"/>
      <c r="K507" s="207"/>
      <c r="L507" s="212"/>
      <c r="M507" s="213"/>
      <c r="N507" s="214"/>
      <c r="O507" s="214"/>
      <c r="P507" s="214"/>
      <c r="Q507" s="214"/>
      <c r="R507" s="214"/>
      <c r="S507" s="214"/>
      <c r="T507" s="215"/>
      <c r="AT507" s="216" t="s">
        <v>238</v>
      </c>
      <c r="AU507" s="216" t="s">
        <v>85</v>
      </c>
      <c r="AV507" s="14" t="s">
        <v>85</v>
      </c>
      <c r="AW507" s="14" t="s">
        <v>35</v>
      </c>
      <c r="AX507" s="14" t="s">
        <v>82</v>
      </c>
      <c r="AY507" s="216" t="s">
        <v>228</v>
      </c>
    </row>
    <row r="508" spans="1:65" s="2" customFormat="1" ht="16.5" customHeight="1">
      <c r="A508" s="36"/>
      <c r="B508" s="37"/>
      <c r="C508" s="177" t="s">
        <v>861</v>
      </c>
      <c r="D508" s="177" t="s">
        <v>230</v>
      </c>
      <c r="E508" s="178" t="s">
        <v>2761</v>
      </c>
      <c r="F508" s="179" t="s">
        <v>2762</v>
      </c>
      <c r="G508" s="180" t="s">
        <v>323</v>
      </c>
      <c r="H508" s="181">
        <v>3.8</v>
      </c>
      <c r="I508" s="182"/>
      <c r="J508" s="183">
        <f>ROUND(I508*H508,2)</f>
        <v>0</v>
      </c>
      <c r="K508" s="179" t="s">
        <v>234</v>
      </c>
      <c r="L508" s="41"/>
      <c r="M508" s="184" t="s">
        <v>28</v>
      </c>
      <c r="N508" s="185" t="s">
        <v>45</v>
      </c>
      <c r="O508" s="66"/>
      <c r="P508" s="186">
        <f>O508*H508</f>
        <v>0</v>
      </c>
      <c r="Q508" s="186">
        <v>0</v>
      </c>
      <c r="R508" s="186">
        <f>Q508*H508</f>
        <v>0</v>
      </c>
      <c r="S508" s="186">
        <v>0.00394</v>
      </c>
      <c r="T508" s="187">
        <f>S508*H508</f>
        <v>0.014972</v>
      </c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R508" s="188" t="s">
        <v>320</v>
      </c>
      <c r="AT508" s="188" t="s">
        <v>230</v>
      </c>
      <c r="AU508" s="188" t="s">
        <v>85</v>
      </c>
      <c r="AY508" s="19" t="s">
        <v>228</v>
      </c>
      <c r="BE508" s="189">
        <f>IF(N508="základní",J508,0)</f>
        <v>0</v>
      </c>
      <c r="BF508" s="189">
        <f>IF(N508="snížená",J508,0)</f>
        <v>0</v>
      </c>
      <c r="BG508" s="189">
        <f>IF(N508="zákl. přenesená",J508,0)</f>
        <v>0</v>
      </c>
      <c r="BH508" s="189">
        <f>IF(N508="sníž. přenesená",J508,0)</f>
        <v>0</v>
      </c>
      <c r="BI508" s="189">
        <f>IF(N508="nulová",J508,0)</f>
        <v>0</v>
      </c>
      <c r="BJ508" s="19" t="s">
        <v>82</v>
      </c>
      <c r="BK508" s="189">
        <f>ROUND(I508*H508,2)</f>
        <v>0</v>
      </c>
      <c r="BL508" s="19" t="s">
        <v>320</v>
      </c>
      <c r="BM508" s="188" t="s">
        <v>2763</v>
      </c>
    </row>
    <row r="509" spans="1:47" s="2" customFormat="1" ht="11.25">
      <c r="A509" s="36"/>
      <c r="B509" s="37"/>
      <c r="C509" s="38"/>
      <c r="D509" s="190" t="s">
        <v>236</v>
      </c>
      <c r="E509" s="38"/>
      <c r="F509" s="191" t="s">
        <v>2764</v>
      </c>
      <c r="G509" s="38"/>
      <c r="H509" s="38"/>
      <c r="I509" s="192"/>
      <c r="J509" s="38"/>
      <c r="K509" s="38"/>
      <c r="L509" s="41"/>
      <c r="M509" s="193"/>
      <c r="N509" s="194"/>
      <c r="O509" s="66"/>
      <c r="P509" s="66"/>
      <c r="Q509" s="66"/>
      <c r="R509" s="66"/>
      <c r="S509" s="66"/>
      <c r="T509" s="67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T509" s="19" t="s">
        <v>236</v>
      </c>
      <c r="AU509" s="19" t="s">
        <v>85</v>
      </c>
    </row>
    <row r="510" spans="2:51" s="13" customFormat="1" ht="11.25">
      <c r="B510" s="195"/>
      <c r="C510" s="196"/>
      <c r="D510" s="197" t="s">
        <v>238</v>
      </c>
      <c r="E510" s="198" t="s">
        <v>28</v>
      </c>
      <c r="F510" s="199" t="s">
        <v>2445</v>
      </c>
      <c r="G510" s="196"/>
      <c r="H510" s="198" t="s">
        <v>28</v>
      </c>
      <c r="I510" s="200"/>
      <c r="J510" s="196"/>
      <c r="K510" s="196"/>
      <c r="L510" s="201"/>
      <c r="M510" s="202"/>
      <c r="N510" s="203"/>
      <c r="O510" s="203"/>
      <c r="P510" s="203"/>
      <c r="Q510" s="203"/>
      <c r="R510" s="203"/>
      <c r="S510" s="203"/>
      <c r="T510" s="204"/>
      <c r="AT510" s="205" t="s">
        <v>238</v>
      </c>
      <c r="AU510" s="205" t="s">
        <v>85</v>
      </c>
      <c r="AV510" s="13" t="s">
        <v>82</v>
      </c>
      <c r="AW510" s="13" t="s">
        <v>35</v>
      </c>
      <c r="AX510" s="13" t="s">
        <v>74</v>
      </c>
      <c r="AY510" s="205" t="s">
        <v>228</v>
      </c>
    </row>
    <row r="511" spans="2:51" s="14" customFormat="1" ht="11.25">
      <c r="B511" s="206"/>
      <c r="C511" s="207"/>
      <c r="D511" s="197" t="s">
        <v>238</v>
      </c>
      <c r="E511" s="208" t="s">
        <v>28</v>
      </c>
      <c r="F511" s="209" t="s">
        <v>2765</v>
      </c>
      <c r="G511" s="207"/>
      <c r="H511" s="210">
        <v>3.8</v>
      </c>
      <c r="I511" s="211"/>
      <c r="J511" s="207"/>
      <c r="K511" s="207"/>
      <c r="L511" s="212"/>
      <c r="M511" s="213"/>
      <c r="N511" s="214"/>
      <c r="O511" s="214"/>
      <c r="P511" s="214"/>
      <c r="Q511" s="214"/>
      <c r="R511" s="214"/>
      <c r="S511" s="214"/>
      <c r="T511" s="215"/>
      <c r="AT511" s="216" t="s">
        <v>238</v>
      </c>
      <c r="AU511" s="216" t="s">
        <v>85</v>
      </c>
      <c r="AV511" s="14" t="s">
        <v>85</v>
      </c>
      <c r="AW511" s="14" t="s">
        <v>35</v>
      </c>
      <c r="AX511" s="14" t="s">
        <v>82</v>
      </c>
      <c r="AY511" s="216" t="s">
        <v>228</v>
      </c>
    </row>
    <row r="512" spans="1:65" s="2" customFormat="1" ht="44.25" customHeight="1">
      <c r="A512" s="36"/>
      <c r="B512" s="37"/>
      <c r="C512" s="177" t="s">
        <v>868</v>
      </c>
      <c r="D512" s="177" t="s">
        <v>230</v>
      </c>
      <c r="E512" s="178" t="s">
        <v>2766</v>
      </c>
      <c r="F512" s="179" t="s">
        <v>2767</v>
      </c>
      <c r="G512" s="180" t="s">
        <v>323</v>
      </c>
      <c r="H512" s="181">
        <v>22</v>
      </c>
      <c r="I512" s="182"/>
      <c r="J512" s="183">
        <f>ROUND(I512*H512,2)</f>
        <v>0</v>
      </c>
      <c r="K512" s="179" t="s">
        <v>28</v>
      </c>
      <c r="L512" s="41"/>
      <c r="M512" s="184" t="s">
        <v>28</v>
      </c>
      <c r="N512" s="185" t="s">
        <v>45</v>
      </c>
      <c r="O512" s="66"/>
      <c r="P512" s="186">
        <f>O512*H512</f>
        <v>0</v>
      </c>
      <c r="Q512" s="186">
        <v>0.00291</v>
      </c>
      <c r="R512" s="186">
        <f>Q512*H512</f>
        <v>0.06402</v>
      </c>
      <c r="S512" s="186">
        <v>0</v>
      </c>
      <c r="T512" s="187">
        <f>S512*H512</f>
        <v>0</v>
      </c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R512" s="188" t="s">
        <v>320</v>
      </c>
      <c r="AT512" s="188" t="s">
        <v>230</v>
      </c>
      <c r="AU512" s="188" t="s">
        <v>85</v>
      </c>
      <c r="AY512" s="19" t="s">
        <v>228</v>
      </c>
      <c r="BE512" s="189">
        <f>IF(N512="základní",J512,0)</f>
        <v>0</v>
      </c>
      <c r="BF512" s="189">
        <f>IF(N512="snížená",J512,0)</f>
        <v>0</v>
      </c>
      <c r="BG512" s="189">
        <f>IF(N512="zákl. přenesená",J512,0)</f>
        <v>0</v>
      </c>
      <c r="BH512" s="189">
        <f>IF(N512="sníž. přenesená",J512,0)</f>
        <v>0</v>
      </c>
      <c r="BI512" s="189">
        <f>IF(N512="nulová",J512,0)</f>
        <v>0</v>
      </c>
      <c r="BJ512" s="19" t="s">
        <v>82</v>
      </c>
      <c r="BK512" s="189">
        <f>ROUND(I512*H512,2)</f>
        <v>0</v>
      </c>
      <c r="BL512" s="19" t="s">
        <v>320</v>
      </c>
      <c r="BM512" s="188" t="s">
        <v>2768</v>
      </c>
    </row>
    <row r="513" spans="2:51" s="13" customFormat="1" ht="11.25">
      <c r="B513" s="195"/>
      <c r="C513" s="196"/>
      <c r="D513" s="197" t="s">
        <v>238</v>
      </c>
      <c r="E513" s="198" t="s">
        <v>28</v>
      </c>
      <c r="F513" s="199" t="s">
        <v>2769</v>
      </c>
      <c r="G513" s="196"/>
      <c r="H513" s="198" t="s">
        <v>28</v>
      </c>
      <c r="I513" s="200"/>
      <c r="J513" s="196"/>
      <c r="K513" s="196"/>
      <c r="L513" s="201"/>
      <c r="M513" s="202"/>
      <c r="N513" s="203"/>
      <c r="O513" s="203"/>
      <c r="P513" s="203"/>
      <c r="Q513" s="203"/>
      <c r="R513" s="203"/>
      <c r="S513" s="203"/>
      <c r="T513" s="204"/>
      <c r="AT513" s="205" t="s">
        <v>238</v>
      </c>
      <c r="AU513" s="205" t="s">
        <v>85</v>
      </c>
      <c r="AV513" s="13" t="s">
        <v>82</v>
      </c>
      <c r="AW513" s="13" t="s">
        <v>35</v>
      </c>
      <c r="AX513" s="13" t="s">
        <v>74</v>
      </c>
      <c r="AY513" s="205" t="s">
        <v>228</v>
      </c>
    </row>
    <row r="514" spans="2:51" s="14" customFormat="1" ht="11.25">
      <c r="B514" s="206"/>
      <c r="C514" s="207"/>
      <c r="D514" s="197" t="s">
        <v>238</v>
      </c>
      <c r="E514" s="208" t="s">
        <v>28</v>
      </c>
      <c r="F514" s="209" t="s">
        <v>358</v>
      </c>
      <c r="G514" s="207"/>
      <c r="H514" s="210">
        <v>22</v>
      </c>
      <c r="I514" s="211"/>
      <c r="J514" s="207"/>
      <c r="K514" s="207"/>
      <c r="L514" s="212"/>
      <c r="M514" s="213"/>
      <c r="N514" s="214"/>
      <c r="O514" s="214"/>
      <c r="P514" s="214"/>
      <c r="Q514" s="214"/>
      <c r="R514" s="214"/>
      <c r="S514" s="214"/>
      <c r="T514" s="215"/>
      <c r="AT514" s="216" t="s">
        <v>238</v>
      </c>
      <c r="AU514" s="216" t="s">
        <v>85</v>
      </c>
      <c r="AV514" s="14" t="s">
        <v>85</v>
      </c>
      <c r="AW514" s="14" t="s">
        <v>35</v>
      </c>
      <c r="AX514" s="14" t="s">
        <v>82</v>
      </c>
      <c r="AY514" s="216" t="s">
        <v>228</v>
      </c>
    </row>
    <row r="515" spans="1:65" s="2" customFormat="1" ht="37.9" customHeight="1">
      <c r="A515" s="36"/>
      <c r="B515" s="37"/>
      <c r="C515" s="177" t="s">
        <v>876</v>
      </c>
      <c r="D515" s="177" t="s">
        <v>230</v>
      </c>
      <c r="E515" s="178" t="s">
        <v>2770</v>
      </c>
      <c r="F515" s="179" t="s">
        <v>2771</v>
      </c>
      <c r="G515" s="180" t="s">
        <v>323</v>
      </c>
      <c r="H515" s="181">
        <v>1</v>
      </c>
      <c r="I515" s="182"/>
      <c r="J515" s="183">
        <f>ROUND(I515*H515,2)</f>
        <v>0</v>
      </c>
      <c r="K515" s="179" t="s">
        <v>28</v>
      </c>
      <c r="L515" s="41"/>
      <c r="M515" s="184" t="s">
        <v>28</v>
      </c>
      <c r="N515" s="185" t="s">
        <v>45</v>
      </c>
      <c r="O515" s="66"/>
      <c r="P515" s="186">
        <f>O515*H515</f>
        <v>0</v>
      </c>
      <c r="Q515" s="186">
        <v>0.0021</v>
      </c>
      <c r="R515" s="186">
        <f>Q515*H515</f>
        <v>0.0021</v>
      </c>
      <c r="S515" s="186">
        <v>0</v>
      </c>
      <c r="T515" s="187">
        <f>S515*H515</f>
        <v>0</v>
      </c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R515" s="188" t="s">
        <v>320</v>
      </c>
      <c r="AT515" s="188" t="s">
        <v>230</v>
      </c>
      <c r="AU515" s="188" t="s">
        <v>85</v>
      </c>
      <c r="AY515" s="19" t="s">
        <v>228</v>
      </c>
      <c r="BE515" s="189">
        <f>IF(N515="základní",J515,0)</f>
        <v>0</v>
      </c>
      <c r="BF515" s="189">
        <f>IF(N515="snížená",J515,0)</f>
        <v>0</v>
      </c>
      <c r="BG515" s="189">
        <f>IF(N515="zákl. přenesená",J515,0)</f>
        <v>0</v>
      </c>
      <c r="BH515" s="189">
        <f>IF(N515="sníž. přenesená",J515,0)</f>
        <v>0</v>
      </c>
      <c r="BI515" s="189">
        <f>IF(N515="nulová",J515,0)</f>
        <v>0</v>
      </c>
      <c r="BJ515" s="19" t="s">
        <v>82</v>
      </c>
      <c r="BK515" s="189">
        <f>ROUND(I515*H515,2)</f>
        <v>0</v>
      </c>
      <c r="BL515" s="19" t="s">
        <v>320</v>
      </c>
      <c r="BM515" s="188" t="s">
        <v>2772</v>
      </c>
    </row>
    <row r="516" spans="2:51" s="13" customFormat="1" ht="11.25">
      <c r="B516" s="195"/>
      <c r="C516" s="196"/>
      <c r="D516" s="197" t="s">
        <v>238</v>
      </c>
      <c r="E516" s="198" t="s">
        <v>28</v>
      </c>
      <c r="F516" s="199" t="s">
        <v>2769</v>
      </c>
      <c r="G516" s="196"/>
      <c r="H516" s="198" t="s">
        <v>28</v>
      </c>
      <c r="I516" s="200"/>
      <c r="J516" s="196"/>
      <c r="K516" s="196"/>
      <c r="L516" s="201"/>
      <c r="M516" s="202"/>
      <c r="N516" s="203"/>
      <c r="O516" s="203"/>
      <c r="P516" s="203"/>
      <c r="Q516" s="203"/>
      <c r="R516" s="203"/>
      <c r="S516" s="203"/>
      <c r="T516" s="204"/>
      <c r="AT516" s="205" t="s">
        <v>238</v>
      </c>
      <c r="AU516" s="205" t="s">
        <v>85</v>
      </c>
      <c r="AV516" s="13" t="s">
        <v>82</v>
      </c>
      <c r="AW516" s="13" t="s">
        <v>35</v>
      </c>
      <c r="AX516" s="13" t="s">
        <v>74</v>
      </c>
      <c r="AY516" s="205" t="s">
        <v>228</v>
      </c>
    </row>
    <row r="517" spans="2:51" s="14" customFormat="1" ht="11.25">
      <c r="B517" s="206"/>
      <c r="C517" s="207"/>
      <c r="D517" s="197" t="s">
        <v>238</v>
      </c>
      <c r="E517" s="208" t="s">
        <v>28</v>
      </c>
      <c r="F517" s="209" t="s">
        <v>82</v>
      </c>
      <c r="G517" s="207"/>
      <c r="H517" s="210">
        <v>1</v>
      </c>
      <c r="I517" s="211"/>
      <c r="J517" s="207"/>
      <c r="K517" s="207"/>
      <c r="L517" s="212"/>
      <c r="M517" s="213"/>
      <c r="N517" s="214"/>
      <c r="O517" s="214"/>
      <c r="P517" s="214"/>
      <c r="Q517" s="214"/>
      <c r="R517" s="214"/>
      <c r="S517" s="214"/>
      <c r="T517" s="215"/>
      <c r="AT517" s="216" t="s">
        <v>238</v>
      </c>
      <c r="AU517" s="216" t="s">
        <v>85</v>
      </c>
      <c r="AV517" s="14" t="s">
        <v>85</v>
      </c>
      <c r="AW517" s="14" t="s">
        <v>35</v>
      </c>
      <c r="AX517" s="14" t="s">
        <v>82</v>
      </c>
      <c r="AY517" s="216" t="s">
        <v>228</v>
      </c>
    </row>
    <row r="518" spans="1:65" s="2" customFormat="1" ht="37.9" customHeight="1">
      <c r="A518" s="36"/>
      <c r="B518" s="37"/>
      <c r="C518" s="177" t="s">
        <v>881</v>
      </c>
      <c r="D518" s="177" t="s">
        <v>230</v>
      </c>
      <c r="E518" s="178" t="s">
        <v>2773</v>
      </c>
      <c r="F518" s="179" t="s">
        <v>2774</v>
      </c>
      <c r="G518" s="180" t="s">
        <v>323</v>
      </c>
      <c r="H518" s="181">
        <v>1</v>
      </c>
      <c r="I518" s="182"/>
      <c r="J518" s="183">
        <f>ROUND(I518*H518,2)</f>
        <v>0</v>
      </c>
      <c r="K518" s="179" t="s">
        <v>28</v>
      </c>
      <c r="L518" s="41"/>
      <c r="M518" s="184" t="s">
        <v>28</v>
      </c>
      <c r="N518" s="185" t="s">
        <v>45</v>
      </c>
      <c r="O518" s="66"/>
      <c r="P518" s="186">
        <f>O518*H518</f>
        <v>0</v>
      </c>
      <c r="Q518" s="186">
        <v>0.0021</v>
      </c>
      <c r="R518" s="186">
        <f>Q518*H518</f>
        <v>0.0021</v>
      </c>
      <c r="S518" s="186">
        <v>0</v>
      </c>
      <c r="T518" s="187">
        <f>S518*H518</f>
        <v>0</v>
      </c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R518" s="188" t="s">
        <v>320</v>
      </c>
      <c r="AT518" s="188" t="s">
        <v>230</v>
      </c>
      <c r="AU518" s="188" t="s">
        <v>85</v>
      </c>
      <c r="AY518" s="19" t="s">
        <v>228</v>
      </c>
      <c r="BE518" s="189">
        <f>IF(N518="základní",J518,0)</f>
        <v>0</v>
      </c>
      <c r="BF518" s="189">
        <f>IF(N518="snížená",J518,0)</f>
        <v>0</v>
      </c>
      <c r="BG518" s="189">
        <f>IF(N518="zákl. přenesená",J518,0)</f>
        <v>0</v>
      </c>
      <c r="BH518" s="189">
        <f>IF(N518="sníž. přenesená",J518,0)</f>
        <v>0</v>
      </c>
      <c r="BI518" s="189">
        <f>IF(N518="nulová",J518,0)</f>
        <v>0</v>
      </c>
      <c r="BJ518" s="19" t="s">
        <v>82</v>
      </c>
      <c r="BK518" s="189">
        <f>ROUND(I518*H518,2)</f>
        <v>0</v>
      </c>
      <c r="BL518" s="19" t="s">
        <v>320</v>
      </c>
      <c r="BM518" s="188" t="s">
        <v>2775</v>
      </c>
    </row>
    <row r="519" spans="2:51" s="13" customFormat="1" ht="11.25">
      <c r="B519" s="195"/>
      <c r="C519" s="196"/>
      <c r="D519" s="197" t="s">
        <v>238</v>
      </c>
      <c r="E519" s="198" t="s">
        <v>28</v>
      </c>
      <c r="F519" s="199" t="s">
        <v>2769</v>
      </c>
      <c r="G519" s="196"/>
      <c r="H519" s="198" t="s">
        <v>28</v>
      </c>
      <c r="I519" s="200"/>
      <c r="J519" s="196"/>
      <c r="K519" s="196"/>
      <c r="L519" s="201"/>
      <c r="M519" s="202"/>
      <c r="N519" s="203"/>
      <c r="O519" s="203"/>
      <c r="P519" s="203"/>
      <c r="Q519" s="203"/>
      <c r="R519" s="203"/>
      <c r="S519" s="203"/>
      <c r="T519" s="204"/>
      <c r="AT519" s="205" t="s">
        <v>238</v>
      </c>
      <c r="AU519" s="205" t="s">
        <v>85</v>
      </c>
      <c r="AV519" s="13" t="s">
        <v>82</v>
      </c>
      <c r="AW519" s="13" t="s">
        <v>35</v>
      </c>
      <c r="AX519" s="13" t="s">
        <v>74</v>
      </c>
      <c r="AY519" s="205" t="s">
        <v>228</v>
      </c>
    </row>
    <row r="520" spans="2:51" s="14" customFormat="1" ht="11.25">
      <c r="B520" s="206"/>
      <c r="C520" s="207"/>
      <c r="D520" s="197" t="s">
        <v>238</v>
      </c>
      <c r="E520" s="208" t="s">
        <v>28</v>
      </c>
      <c r="F520" s="209" t="s">
        <v>82</v>
      </c>
      <c r="G520" s="207"/>
      <c r="H520" s="210">
        <v>1</v>
      </c>
      <c r="I520" s="211"/>
      <c r="J520" s="207"/>
      <c r="K520" s="207"/>
      <c r="L520" s="212"/>
      <c r="M520" s="213"/>
      <c r="N520" s="214"/>
      <c r="O520" s="214"/>
      <c r="P520" s="214"/>
      <c r="Q520" s="214"/>
      <c r="R520" s="214"/>
      <c r="S520" s="214"/>
      <c r="T520" s="215"/>
      <c r="AT520" s="216" t="s">
        <v>238</v>
      </c>
      <c r="AU520" s="216" t="s">
        <v>85</v>
      </c>
      <c r="AV520" s="14" t="s">
        <v>85</v>
      </c>
      <c r="AW520" s="14" t="s">
        <v>35</v>
      </c>
      <c r="AX520" s="14" t="s">
        <v>82</v>
      </c>
      <c r="AY520" s="216" t="s">
        <v>228</v>
      </c>
    </row>
    <row r="521" spans="1:65" s="2" customFormat="1" ht="37.9" customHeight="1">
      <c r="A521" s="36"/>
      <c r="B521" s="37"/>
      <c r="C521" s="177" t="s">
        <v>886</v>
      </c>
      <c r="D521" s="177" t="s">
        <v>230</v>
      </c>
      <c r="E521" s="178" t="s">
        <v>2776</v>
      </c>
      <c r="F521" s="179" t="s">
        <v>2777</v>
      </c>
      <c r="G521" s="180" t="s">
        <v>323</v>
      </c>
      <c r="H521" s="181">
        <v>4</v>
      </c>
      <c r="I521" s="182"/>
      <c r="J521" s="183">
        <f>ROUND(I521*H521,2)</f>
        <v>0</v>
      </c>
      <c r="K521" s="179" t="s">
        <v>28</v>
      </c>
      <c r="L521" s="41"/>
      <c r="M521" s="184" t="s">
        <v>28</v>
      </c>
      <c r="N521" s="185" t="s">
        <v>45</v>
      </c>
      <c r="O521" s="66"/>
      <c r="P521" s="186">
        <f>O521*H521</f>
        <v>0</v>
      </c>
      <c r="Q521" s="186">
        <v>0.0021</v>
      </c>
      <c r="R521" s="186">
        <f>Q521*H521</f>
        <v>0.0084</v>
      </c>
      <c r="S521" s="186">
        <v>0</v>
      </c>
      <c r="T521" s="187">
        <f>S521*H521</f>
        <v>0</v>
      </c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R521" s="188" t="s">
        <v>320</v>
      </c>
      <c r="AT521" s="188" t="s">
        <v>230</v>
      </c>
      <c r="AU521" s="188" t="s">
        <v>85</v>
      </c>
      <c r="AY521" s="19" t="s">
        <v>228</v>
      </c>
      <c r="BE521" s="189">
        <f>IF(N521="základní",J521,0)</f>
        <v>0</v>
      </c>
      <c r="BF521" s="189">
        <f>IF(N521="snížená",J521,0)</f>
        <v>0</v>
      </c>
      <c r="BG521" s="189">
        <f>IF(N521="zákl. přenesená",J521,0)</f>
        <v>0</v>
      </c>
      <c r="BH521" s="189">
        <f>IF(N521="sníž. přenesená",J521,0)</f>
        <v>0</v>
      </c>
      <c r="BI521" s="189">
        <f>IF(N521="nulová",J521,0)</f>
        <v>0</v>
      </c>
      <c r="BJ521" s="19" t="s">
        <v>82</v>
      </c>
      <c r="BK521" s="189">
        <f>ROUND(I521*H521,2)</f>
        <v>0</v>
      </c>
      <c r="BL521" s="19" t="s">
        <v>320</v>
      </c>
      <c r="BM521" s="188" t="s">
        <v>2778</v>
      </c>
    </row>
    <row r="522" spans="2:51" s="13" customFormat="1" ht="11.25">
      <c r="B522" s="195"/>
      <c r="C522" s="196"/>
      <c r="D522" s="197" t="s">
        <v>238</v>
      </c>
      <c r="E522" s="198" t="s">
        <v>28</v>
      </c>
      <c r="F522" s="199" t="s">
        <v>2769</v>
      </c>
      <c r="G522" s="196"/>
      <c r="H522" s="198" t="s">
        <v>28</v>
      </c>
      <c r="I522" s="200"/>
      <c r="J522" s="196"/>
      <c r="K522" s="196"/>
      <c r="L522" s="201"/>
      <c r="M522" s="202"/>
      <c r="N522" s="203"/>
      <c r="O522" s="203"/>
      <c r="P522" s="203"/>
      <c r="Q522" s="203"/>
      <c r="R522" s="203"/>
      <c r="S522" s="203"/>
      <c r="T522" s="204"/>
      <c r="AT522" s="205" t="s">
        <v>238</v>
      </c>
      <c r="AU522" s="205" t="s">
        <v>85</v>
      </c>
      <c r="AV522" s="13" t="s">
        <v>82</v>
      </c>
      <c r="AW522" s="13" t="s">
        <v>35</v>
      </c>
      <c r="AX522" s="13" t="s">
        <v>74</v>
      </c>
      <c r="AY522" s="205" t="s">
        <v>228</v>
      </c>
    </row>
    <row r="523" spans="2:51" s="14" customFormat="1" ht="11.25">
      <c r="B523" s="206"/>
      <c r="C523" s="207"/>
      <c r="D523" s="197" t="s">
        <v>238</v>
      </c>
      <c r="E523" s="208" t="s">
        <v>28</v>
      </c>
      <c r="F523" s="209" t="s">
        <v>176</v>
      </c>
      <c r="G523" s="207"/>
      <c r="H523" s="210">
        <v>4</v>
      </c>
      <c r="I523" s="211"/>
      <c r="J523" s="207"/>
      <c r="K523" s="207"/>
      <c r="L523" s="212"/>
      <c r="M523" s="213"/>
      <c r="N523" s="214"/>
      <c r="O523" s="214"/>
      <c r="P523" s="214"/>
      <c r="Q523" s="214"/>
      <c r="R523" s="214"/>
      <c r="S523" s="214"/>
      <c r="T523" s="215"/>
      <c r="AT523" s="216" t="s">
        <v>238</v>
      </c>
      <c r="AU523" s="216" t="s">
        <v>85</v>
      </c>
      <c r="AV523" s="14" t="s">
        <v>85</v>
      </c>
      <c r="AW523" s="14" t="s">
        <v>35</v>
      </c>
      <c r="AX523" s="14" t="s">
        <v>82</v>
      </c>
      <c r="AY523" s="216" t="s">
        <v>228</v>
      </c>
    </row>
    <row r="524" spans="1:65" s="2" customFormat="1" ht="44.25" customHeight="1">
      <c r="A524" s="36"/>
      <c r="B524" s="37"/>
      <c r="C524" s="177" t="s">
        <v>890</v>
      </c>
      <c r="D524" s="177" t="s">
        <v>230</v>
      </c>
      <c r="E524" s="178" t="s">
        <v>2779</v>
      </c>
      <c r="F524" s="179" t="s">
        <v>2780</v>
      </c>
      <c r="G524" s="180" t="s">
        <v>264</v>
      </c>
      <c r="H524" s="181">
        <v>0.077</v>
      </c>
      <c r="I524" s="182"/>
      <c r="J524" s="183">
        <f>ROUND(I524*H524,2)</f>
        <v>0</v>
      </c>
      <c r="K524" s="179" t="s">
        <v>234</v>
      </c>
      <c r="L524" s="41"/>
      <c r="M524" s="184" t="s">
        <v>28</v>
      </c>
      <c r="N524" s="185" t="s">
        <v>45</v>
      </c>
      <c r="O524" s="66"/>
      <c r="P524" s="186">
        <f>O524*H524</f>
        <v>0</v>
      </c>
      <c r="Q524" s="186">
        <v>0</v>
      </c>
      <c r="R524" s="186">
        <f>Q524*H524</f>
        <v>0</v>
      </c>
      <c r="S524" s="186">
        <v>0</v>
      </c>
      <c r="T524" s="187">
        <f>S524*H524</f>
        <v>0</v>
      </c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R524" s="188" t="s">
        <v>320</v>
      </c>
      <c r="AT524" s="188" t="s">
        <v>230</v>
      </c>
      <c r="AU524" s="188" t="s">
        <v>85</v>
      </c>
      <c r="AY524" s="19" t="s">
        <v>228</v>
      </c>
      <c r="BE524" s="189">
        <f>IF(N524="základní",J524,0)</f>
        <v>0</v>
      </c>
      <c r="BF524" s="189">
        <f>IF(N524="snížená",J524,0)</f>
        <v>0</v>
      </c>
      <c r="BG524" s="189">
        <f>IF(N524="zákl. přenesená",J524,0)</f>
        <v>0</v>
      </c>
      <c r="BH524" s="189">
        <f>IF(N524="sníž. přenesená",J524,0)</f>
        <v>0</v>
      </c>
      <c r="BI524" s="189">
        <f>IF(N524="nulová",J524,0)</f>
        <v>0</v>
      </c>
      <c r="BJ524" s="19" t="s">
        <v>82</v>
      </c>
      <c r="BK524" s="189">
        <f>ROUND(I524*H524,2)</f>
        <v>0</v>
      </c>
      <c r="BL524" s="19" t="s">
        <v>320</v>
      </c>
      <c r="BM524" s="188" t="s">
        <v>2781</v>
      </c>
    </row>
    <row r="525" spans="1:47" s="2" customFormat="1" ht="11.25">
      <c r="A525" s="36"/>
      <c r="B525" s="37"/>
      <c r="C525" s="38"/>
      <c r="D525" s="190" t="s">
        <v>236</v>
      </c>
      <c r="E525" s="38"/>
      <c r="F525" s="191" t="s">
        <v>2782</v>
      </c>
      <c r="G525" s="38"/>
      <c r="H525" s="38"/>
      <c r="I525" s="192"/>
      <c r="J525" s="38"/>
      <c r="K525" s="38"/>
      <c r="L525" s="41"/>
      <c r="M525" s="193"/>
      <c r="N525" s="194"/>
      <c r="O525" s="66"/>
      <c r="P525" s="66"/>
      <c r="Q525" s="66"/>
      <c r="R525" s="66"/>
      <c r="S525" s="66"/>
      <c r="T525" s="67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T525" s="19" t="s">
        <v>236</v>
      </c>
      <c r="AU525" s="19" t="s">
        <v>85</v>
      </c>
    </row>
    <row r="526" spans="1:65" s="2" customFormat="1" ht="49.15" customHeight="1">
      <c r="A526" s="36"/>
      <c r="B526" s="37"/>
      <c r="C526" s="177" t="s">
        <v>894</v>
      </c>
      <c r="D526" s="177" t="s">
        <v>230</v>
      </c>
      <c r="E526" s="178" t="s">
        <v>2783</v>
      </c>
      <c r="F526" s="179" t="s">
        <v>2784</v>
      </c>
      <c r="G526" s="180" t="s">
        <v>264</v>
      </c>
      <c r="H526" s="181">
        <v>0.077</v>
      </c>
      <c r="I526" s="182"/>
      <c r="J526" s="183">
        <f>ROUND(I526*H526,2)</f>
        <v>0</v>
      </c>
      <c r="K526" s="179" t="s">
        <v>234</v>
      </c>
      <c r="L526" s="41"/>
      <c r="M526" s="184" t="s">
        <v>28</v>
      </c>
      <c r="N526" s="185" t="s">
        <v>45</v>
      </c>
      <c r="O526" s="66"/>
      <c r="P526" s="186">
        <f>O526*H526</f>
        <v>0</v>
      </c>
      <c r="Q526" s="186">
        <v>0</v>
      </c>
      <c r="R526" s="186">
        <f>Q526*H526</f>
        <v>0</v>
      </c>
      <c r="S526" s="186">
        <v>0</v>
      </c>
      <c r="T526" s="187">
        <f>S526*H526</f>
        <v>0</v>
      </c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R526" s="188" t="s">
        <v>320</v>
      </c>
      <c r="AT526" s="188" t="s">
        <v>230</v>
      </c>
      <c r="AU526" s="188" t="s">
        <v>85</v>
      </c>
      <c r="AY526" s="19" t="s">
        <v>228</v>
      </c>
      <c r="BE526" s="189">
        <f>IF(N526="základní",J526,0)</f>
        <v>0</v>
      </c>
      <c r="BF526" s="189">
        <f>IF(N526="snížená",J526,0)</f>
        <v>0</v>
      </c>
      <c r="BG526" s="189">
        <f>IF(N526="zákl. přenesená",J526,0)</f>
        <v>0</v>
      </c>
      <c r="BH526" s="189">
        <f>IF(N526="sníž. přenesená",J526,0)</f>
        <v>0</v>
      </c>
      <c r="BI526" s="189">
        <f>IF(N526="nulová",J526,0)</f>
        <v>0</v>
      </c>
      <c r="BJ526" s="19" t="s">
        <v>82</v>
      </c>
      <c r="BK526" s="189">
        <f>ROUND(I526*H526,2)</f>
        <v>0</v>
      </c>
      <c r="BL526" s="19" t="s">
        <v>320</v>
      </c>
      <c r="BM526" s="188" t="s">
        <v>2785</v>
      </c>
    </row>
    <row r="527" spans="1:47" s="2" customFormat="1" ht="11.25">
      <c r="A527" s="36"/>
      <c r="B527" s="37"/>
      <c r="C527" s="38"/>
      <c r="D527" s="190" t="s">
        <v>236</v>
      </c>
      <c r="E527" s="38"/>
      <c r="F527" s="191" t="s">
        <v>2786</v>
      </c>
      <c r="G527" s="38"/>
      <c r="H527" s="38"/>
      <c r="I527" s="192"/>
      <c r="J527" s="38"/>
      <c r="K527" s="38"/>
      <c r="L527" s="41"/>
      <c r="M527" s="193"/>
      <c r="N527" s="194"/>
      <c r="O527" s="66"/>
      <c r="P527" s="66"/>
      <c r="Q527" s="66"/>
      <c r="R527" s="66"/>
      <c r="S527" s="66"/>
      <c r="T527" s="67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T527" s="19" t="s">
        <v>236</v>
      </c>
      <c r="AU527" s="19" t="s">
        <v>85</v>
      </c>
    </row>
    <row r="528" spans="2:63" s="12" customFormat="1" ht="22.9" customHeight="1">
      <c r="B528" s="161"/>
      <c r="C528" s="162"/>
      <c r="D528" s="163" t="s">
        <v>73</v>
      </c>
      <c r="E528" s="175" t="s">
        <v>874</v>
      </c>
      <c r="F528" s="175" t="s">
        <v>875</v>
      </c>
      <c r="G528" s="162"/>
      <c r="H528" s="162"/>
      <c r="I528" s="165"/>
      <c r="J528" s="176">
        <f>BK528</f>
        <v>0</v>
      </c>
      <c r="K528" s="162"/>
      <c r="L528" s="167"/>
      <c r="M528" s="168"/>
      <c r="N528" s="169"/>
      <c r="O528" s="169"/>
      <c r="P528" s="170">
        <f>SUM(P529:P542)</f>
        <v>0</v>
      </c>
      <c r="Q528" s="169"/>
      <c r="R528" s="170">
        <f>SUM(R529:R542)</f>
        <v>0.331</v>
      </c>
      <c r="S528" s="169"/>
      <c r="T528" s="171">
        <f>SUM(T529:T542)</f>
        <v>0</v>
      </c>
      <c r="AR528" s="172" t="s">
        <v>85</v>
      </c>
      <c r="AT528" s="173" t="s">
        <v>73</v>
      </c>
      <c r="AU528" s="173" t="s">
        <v>82</v>
      </c>
      <c r="AY528" s="172" t="s">
        <v>228</v>
      </c>
      <c r="BK528" s="174">
        <f>SUM(BK529:BK542)</f>
        <v>0</v>
      </c>
    </row>
    <row r="529" spans="1:65" s="2" customFormat="1" ht="24.2" customHeight="1">
      <c r="A529" s="36"/>
      <c r="B529" s="37"/>
      <c r="C529" s="177" t="s">
        <v>899</v>
      </c>
      <c r="D529" s="177" t="s">
        <v>230</v>
      </c>
      <c r="E529" s="178" t="s">
        <v>2787</v>
      </c>
      <c r="F529" s="179" t="s">
        <v>2788</v>
      </c>
      <c r="G529" s="180" t="s">
        <v>283</v>
      </c>
      <c r="H529" s="181">
        <v>1</v>
      </c>
      <c r="I529" s="182"/>
      <c r="J529" s="183">
        <f>ROUND(I529*H529,2)</f>
        <v>0</v>
      </c>
      <c r="K529" s="179" t="s">
        <v>28</v>
      </c>
      <c r="L529" s="41"/>
      <c r="M529" s="184" t="s">
        <v>28</v>
      </c>
      <c r="N529" s="185" t="s">
        <v>45</v>
      </c>
      <c r="O529" s="66"/>
      <c r="P529" s="186">
        <f>O529*H529</f>
        <v>0</v>
      </c>
      <c r="Q529" s="186">
        <v>0.124</v>
      </c>
      <c r="R529" s="186">
        <f>Q529*H529</f>
        <v>0.124</v>
      </c>
      <c r="S529" s="186">
        <v>0</v>
      </c>
      <c r="T529" s="187">
        <f>S529*H529</f>
        <v>0</v>
      </c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R529" s="188" t="s">
        <v>320</v>
      </c>
      <c r="AT529" s="188" t="s">
        <v>230</v>
      </c>
      <c r="AU529" s="188" t="s">
        <v>85</v>
      </c>
      <c r="AY529" s="19" t="s">
        <v>228</v>
      </c>
      <c r="BE529" s="189">
        <f>IF(N529="základní",J529,0)</f>
        <v>0</v>
      </c>
      <c r="BF529" s="189">
        <f>IF(N529="snížená",J529,0)</f>
        <v>0</v>
      </c>
      <c r="BG529" s="189">
        <f>IF(N529="zákl. přenesená",J529,0)</f>
        <v>0</v>
      </c>
      <c r="BH529" s="189">
        <f>IF(N529="sníž. přenesená",J529,0)</f>
        <v>0</v>
      </c>
      <c r="BI529" s="189">
        <f>IF(N529="nulová",J529,0)</f>
        <v>0</v>
      </c>
      <c r="BJ529" s="19" t="s">
        <v>82</v>
      </c>
      <c r="BK529" s="189">
        <f>ROUND(I529*H529,2)</f>
        <v>0</v>
      </c>
      <c r="BL529" s="19" t="s">
        <v>320</v>
      </c>
      <c r="BM529" s="188" t="s">
        <v>2789</v>
      </c>
    </row>
    <row r="530" spans="2:51" s="13" customFormat="1" ht="11.25">
      <c r="B530" s="195"/>
      <c r="C530" s="196"/>
      <c r="D530" s="197" t="s">
        <v>238</v>
      </c>
      <c r="E530" s="198" t="s">
        <v>28</v>
      </c>
      <c r="F530" s="199" t="s">
        <v>2706</v>
      </c>
      <c r="G530" s="196"/>
      <c r="H530" s="198" t="s">
        <v>28</v>
      </c>
      <c r="I530" s="200"/>
      <c r="J530" s="196"/>
      <c r="K530" s="196"/>
      <c r="L530" s="201"/>
      <c r="M530" s="202"/>
      <c r="N530" s="203"/>
      <c r="O530" s="203"/>
      <c r="P530" s="203"/>
      <c r="Q530" s="203"/>
      <c r="R530" s="203"/>
      <c r="S530" s="203"/>
      <c r="T530" s="204"/>
      <c r="AT530" s="205" t="s">
        <v>238</v>
      </c>
      <c r="AU530" s="205" t="s">
        <v>85</v>
      </c>
      <c r="AV530" s="13" t="s">
        <v>82</v>
      </c>
      <c r="AW530" s="13" t="s">
        <v>35</v>
      </c>
      <c r="AX530" s="13" t="s">
        <v>74</v>
      </c>
      <c r="AY530" s="205" t="s">
        <v>228</v>
      </c>
    </row>
    <row r="531" spans="2:51" s="13" customFormat="1" ht="11.25">
      <c r="B531" s="195"/>
      <c r="C531" s="196"/>
      <c r="D531" s="197" t="s">
        <v>238</v>
      </c>
      <c r="E531" s="198" t="s">
        <v>28</v>
      </c>
      <c r="F531" s="199" t="s">
        <v>2790</v>
      </c>
      <c r="G531" s="196"/>
      <c r="H531" s="198" t="s">
        <v>28</v>
      </c>
      <c r="I531" s="200"/>
      <c r="J531" s="196"/>
      <c r="K531" s="196"/>
      <c r="L531" s="201"/>
      <c r="M531" s="202"/>
      <c r="N531" s="203"/>
      <c r="O531" s="203"/>
      <c r="P531" s="203"/>
      <c r="Q531" s="203"/>
      <c r="R531" s="203"/>
      <c r="S531" s="203"/>
      <c r="T531" s="204"/>
      <c r="AT531" s="205" t="s">
        <v>238</v>
      </c>
      <c r="AU531" s="205" t="s">
        <v>85</v>
      </c>
      <c r="AV531" s="13" t="s">
        <v>82</v>
      </c>
      <c r="AW531" s="13" t="s">
        <v>35</v>
      </c>
      <c r="AX531" s="13" t="s">
        <v>74</v>
      </c>
      <c r="AY531" s="205" t="s">
        <v>228</v>
      </c>
    </row>
    <row r="532" spans="2:51" s="14" customFormat="1" ht="11.25">
      <c r="B532" s="206"/>
      <c r="C532" s="207"/>
      <c r="D532" s="197" t="s">
        <v>238</v>
      </c>
      <c r="E532" s="208" t="s">
        <v>28</v>
      </c>
      <c r="F532" s="209" t="s">
        <v>82</v>
      </c>
      <c r="G532" s="207"/>
      <c r="H532" s="210">
        <v>1</v>
      </c>
      <c r="I532" s="211"/>
      <c r="J532" s="207"/>
      <c r="K532" s="207"/>
      <c r="L532" s="212"/>
      <c r="M532" s="213"/>
      <c r="N532" s="214"/>
      <c r="O532" s="214"/>
      <c r="P532" s="214"/>
      <c r="Q532" s="214"/>
      <c r="R532" s="214"/>
      <c r="S532" s="214"/>
      <c r="T532" s="215"/>
      <c r="AT532" s="216" t="s">
        <v>238</v>
      </c>
      <c r="AU532" s="216" t="s">
        <v>85</v>
      </c>
      <c r="AV532" s="14" t="s">
        <v>85</v>
      </c>
      <c r="AW532" s="14" t="s">
        <v>35</v>
      </c>
      <c r="AX532" s="14" t="s">
        <v>82</v>
      </c>
      <c r="AY532" s="216" t="s">
        <v>228</v>
      </c>
    </row>
    <row r="533" spans="1:65" s="2" customFormat="1" ht="33" customHeight="1">
      <c r="A533" s="36"/>
      <c r="B533" s="37"/>
      <c r="C533" s="177" t="s">
        <v>903</v>
      </c>
      <c r="D533" s="177" t="s">
        <v>230</v>
      </c>
      <c r="E533" s="178" t="s">
        <v>2791</v>
      </c>
      <c r="F533" s="179" t="s">
        <v>2792</v>
      </c>
      <c r="G533" s="180" t="s">
        <v>283</v>
      </c>
      <c r="H533" s="181">
        <v>1</v>
      </c>
      <c r="I533" s="182"/>
      <c r="J533" s="183">
        <f>ROUND(I533*H533,2)</f>
        <v>0</v>
      </c>
      <c r="K533" s="179" t="s">
        <v>28</v>
      </c>
      <c r="L533" s="41"/>
      <c r="M533" s="184" t="s">
        <v>28</v>
      </c>
      <c r="N533" s="185" t="s">
        <v>45</v>
      </c>
      <c r="O533" s="66"/>
      <c r="P533" s="186">
        <f>O533*H533</f>
        <v>0</v>
      </c>
      <c r="Q533" s="186">
        <v>0.162</v>
      </c>
      <c r="R533" s="186">
        <f>Q533*H533</f>
        <v>0.162</v>
      </c>
      <c r="S533" s="186">
        <v>0</v>
      </c>
      <c r="T533" s="187">
        <f>S533*H533</f>
        <v>0</v>
      </c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R533" s="188" t="s">
        <v>320</v>
      </c>
      <c r="AT533" s="188" t="s">
        <v>230</v>
      </c>
      <c r="AU533" s="188" t="s">
        <v>85</v>
      </c>
      <c r="AY533" s="19" t="s">
        <v>228</v>
      </c>
      <c r="BE533" s="189">
        <f>IF(N533="základní",J533,0)</f>
        <v>0</v>
      </c>
      <c r="BF533" s="189">
        <f>IF(N533="snížená",J533,0)</f>
        <v>0</v>
      </c>
      <c r="BG533" s="189">
        <f>IF(N533="zákl. přenesená",J533,0)</f>
        <v>0</v>
      </c>
      <c r="BH533" s="189">
        <f>IF(N533="sníž. přenesená",J533,0)</f>
        <v>0</v>
      </c>
      <c r="BI533" s="189">
        <f>IF(N533="nulová",J533,0)</f>
        <v>0</v>
      </c>
      <c r="BJ533" s="19" t="s">
        <v>82</v>
      </c>
      <c r="BK533" s="189">
        <f>ROUND(I533*H533,2)</f>
        <v>0</v>
      </c>
      <c r="BL533" s="19" t="s">
        <v>320</v>
      </c>
      <c r="BM533" s="188" t="s">
        <v>2793</v>
      </c>
    </row>
    <row r="534" spans="2:51" s="13" customFormat="1" ht="11.25">
      <c r="B534" s="195"/>
      <c r="C534" s="196"/>
      <c r="D534" s="197" t="s">
        <v>238</v>
      </c>
      <c r="E534" s="198" t="s">
        <v>28</v>
      </c>
      <c r="F534" s="199" t="s">
        <v>2706</v>
      </c>
      <c r="G534" s="196"/>
      <c r="H534" s="198" t="s">
        <v>28</v>
      </c>
      <c r="I534" s="200"/>
      <c r="J534" s="196"/>
      <c r="K534" s="196"/>
      <c r="L534" s="201"/>
      <c r="M534" s="202"/>
      <c r="N534" s="203"/>
      <c r="O534" s="203"/>
      <c r="P534" s="203"/>
      <c r="Q534" s="203"/>
      <c r="R534" s="203"/>
      <c r="S534" s="203"/>
      <c r="T534" s="204"/>
      <c r="AT534" s="205" t="s">
        <v>238</v>
      </c>
      <c r="AU534" s="205" t="s">
        <v>85</v>
      </c>
      <c r="AV534" s="13" t="s">
        <v>82</v>
      </c>
      <c r="AW534" s="13" t="s">
        <v>35</v>
      </c>
      <c r="AX534" s="13" t="s">
        <v>74</v>
      </c>
      <c r="AY534" s="205" t="s">
        <v>228</v>
      </c>
    </row>
    <row r="535" spans="2:51" s="13" customFormat="1" ht="11.25">
      <c r="B535" s="195"/>
      <c r="C535" s="196"/>
      <c r="D535" s="197" t="s">
        <v>238</v>
      </c>
      <c r="E535" s="198" t="s">
        <v>28</v>
      </c>
      <c r="F535" s="199" t="s">
        <v>2790</v>
      </c>
      <c r="G535" s="196"/>
      <c r="H535" s="198" t="s">
        <v>28</v>
      </c>
      <c r="I535" s="200"/>
      <c r="J535" s="196"/>
      <c r="K535" s="196"/>
      <c r="L535" s="201"/>
      <c r="M535" s="202"/>
      <c r="N535" s="203"/>
      <c r="O535" s="203"/>
      <c r="P535" s="203"/>
      <c r="Q535" s="203"/>
      <c r="R535" s="203"/>
      <c r="S535" s="203"/>
      <c r="T535" s="204"/>
      <c r="AT535" s="205" t="s">
        <v>238</v>
      </c>
      <c r="AU535" s="205" t="s">
        <v>85</v>
      </c>
      <c r="AV535" s="13" t="s">
        <v>82</v>
      </c>
      <c r="AW535" s="13" t="s">
        <v>35</v>
      </c>
      <c r="AX535" s="13" t="s">
        <v>74</v>
      </c>
      <c r="AY535" s="205" t="s">
        <v>228</v>
      </c>
    </row>
    <row r="536" spans="2:51" s="14" customFormat="1" ht="11.25">
      <c r="B536" s="206"/>
      <c r="C536" s="207"/>
      <c r="D536" s="197" t="s">
        <v>238</v>
      </c>
      <c r="E536" s="208" t="s">
        <v>28</v>
      </c>
      <c r="F536" s="209" t="s">
        <v>82</v>
      </c>
      <c r="G536" s="207"/>
      <c r="H536" s="210">
        <v>1</v>
      </c>
      <c r="I536" s="211"/>
      <c r="J536" s="207"/>
      <c r="K536" s="207"/>
      <c r="L536" s="212"/>
      <c r="M536" s="213"/>
      <c r="N536" s="214"/>
      <c r="O536" s="214"/>
      <c r="P536" s="214"/>
      <c r="Q536" s="214"/>
      <c r="R536" s="214"/>
      <c r="S536" s="214"/>
      <c r="T536" s="215"/>
      <c r="AT536" s="216" t="s">
        <v>238</v>
      </c>
      <c r="AU536" s="216" t="s">
        <v>85</v>
      </c>
      <c r="AV536" s="14" t="s">
        <v>85</v>
      </c>
      <c r="AW536" s="14" t="s">
        <v>35</v>
      </c>
      <c r="AX536" s="14" t="s">
        <v>82</v>
      </c>
      <c r="AY536" s="216" t="s">
        <v>228</v>
      </c>
    </row>
    <row r="537" spans="1:65" s="2" customFormat="1" ht="33" customHeight="1">
      <c r="A537" s="36"/>
      <c r="B537" s="37"/>
      <c r="C537" s="177" t="s">
        <v>908</v>
      </c>
      <c r="D537" s="177" t="s">
        <v>230</v>
      </c>
      <c r="E537" s="178" t="s">
        <v>2794</v>
      </c>
      <c r="F537" s="179" t="s">
        <v>2795</v>
      </c>
      <c r="G537" s="180" t="s">
        <v>283</v>
      </c>
      <c r="H537" s="181">
        <v>1</v>
      </c>
      <c r="I537" s="182"/>
      <c r="J537" s="183">
        <f>ROUND(I537*H537,2)</f>
        <v>0</v>
      </c>
      <c r="K537" s="179" t="s">
        <v>28</v>
      </c>
      <c r="L537" s="41"/>
      <c r="M537" s="184" t="s">
        <v>28</v>
      </c>
      <c r="N537" s="185" t="s">
        <v>45</v>
      </c>
      <c r="O537" s="66"/>
      <c r="P537" s="186">
        <f>O537*H537</f>
        <v>0</v>
      </c>
      <c r="Q537" s="186">
        <v>0.045</v>
      </c>
      <c r="R537" s="186">
        <f>Q537*H537</f>
        <v>0.045</v>
      </c>
      <c r="S537" s="186">
        <v>0</v>
      </c>
      <c r="T537" s="187">
        <f>S537*H537</f>
        <v>0</v>
      </c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R537" s="188" t="s">
        <v>320</v>
      </c>
      <c r="AT537" s="188" t="s">
        <v>230</v>
      </c>
      <c r="AU537" s="188" t="s">
        <v>85</v>
      </c>
      <c r="AY537" s="19" t="s">
        <v>228</v>
      </c>
      <c r="BE537" s="189">
        <f>IF(N537="základní",J537,0)</f>
        <v>0</v>
      </c>
      <c r="BF537" s="189">
        <f>IF(N537="snížená",J537,0)</f>
        <v>0</v>
      </c>
      <c r="BG537" s="189">
        <f>IF(N537="zákl. přenesená",J537,0)</f>
        <v>0</v>
      </c>
      <c r="BH537" s="189">
        <f>IF(N537="sníž. přenesená",J537,0)</f>
        <v>0</v>
      </c>
      <c r="BI537" s="189">
        <f>IF(N537="nulová",J537,0)</f>
        <v>0</v>
      </c>
      <c r="BJ537" s="19" t="s">
        <v>82</v>
      </c>
      <c r="BK537" s="189">
        <f>ROUND(I537*H537,2)</f>
        <v>0</v>
      </c>
      <c r="BL537" s="19" t="s">
        <v>320</v>
      </c>
      <c r="BM537" s="188" t="s">
        <v>2796</v>
      </c>
    </row>
    <row r="538" spans="2:51" s="13" customFormat="1" ht="11.25">
      <c r="B538" s="195"/>
      <c r="C538" s="196"/>
      <c r="D538" s="197" t="s">
        <v>238</v>
      </c>
      <c r="E538" s="198" t="s">
        <v>28</v>
      </c>
      <c r="F538" s="199" t="s">
        <v>2706</v>
      </c>
      <c r="G538" s="196"/>
      <c r="H538" s="198" t="s">
        <v>28</v>
      </c>
      <c r="I538" s="200"/>
      <c r="J538" s="196"/>
      <c r="K538" s="196"/>
      <c r="L538" s="201"/>
      <c r="M538" s="202"/>
      <c r="N538" s="203"/>
      <c r="O538" s="203"/>
      <c r="P538" s="203"/>
      <c r="Q538" s="203"/>
      <c r="R538" s="203"/>
      <c r="S538" s="203"/>
      <c r="T538" s="204"/>
      <c r="AT538" s="205" t="s">
        <v>238</v>
      </c>
      <c r="AU538" s="205" t="s">
        <v>85</v>
      </c>
      <c r="AV538" s="13" t="s">
        <v>82</v>
      </c>
      <c r="AW538" s="13" t="s">
        <v>35</v>
      </c>
      <c r="AX538" s="13" t="s">
        <v>74</v>
      </c>
      <c r="AY538" s="205" t="s">
        <v>228</v>
      </c>
    </row>
    <row r="539" spans="2:51" s="13" customFormat="1" ht="11.25">
      <c r="B539" s="195"/>
      <c r="C539" s="196"/>
      <c r="D539" s="197" t="s">
        <v>238</v>
      </c>
      <c r="E539" s="198" t="s">
        <v>28</v>
      </c>
      <c r="F539" s="199" t="s">
        <v>2790</v>
      </c>
      <c r="G539" s="196"/>
      <c r="H539" s="198" t="s">
        <v>28</v>
      </c>
      <c r="I539" s="200"/>
      <c r="J539" s="196"/>
      <c r="K539" s="196"/>
      <c r="L539" s="201"/>
      <c r="M539" s="202"/>
      <c r="N539" s="203"/>
      <c r="O539" s="203"/>
      <c r="P539" s="203"/>
      <c r="Q539" s="203"/>
      <c r="R539" s="203"/>
      <c r="S539" s="203"/>
      <c r="T539" s="204"/>
      <c r="AT539" s="205" t="s">
        <v>238</v>
      </c>
      <c r="AU539" s="205" t="s">
        <v>85</v>
      </c>
      <c r="AV539" s="13" t="s">
        <v>82</v>
      </c>
      <c r="AW539" s="13" t="s">
        <v>35</v>
      </c>
      <c r="AX539" s="13" t="s">
        <v>74</v>
      </c>
      <c r="AY539" s="205" t="s">
        <v>228</v>
      </c>
    </row>
    <row r="540" spans="2:51" s="14" customFormat="1" ht="11.25">
      <c r="B540" s="206"/>
      <c r="C540" s="207"/>
      <c r="D540" s="197" t="s">
        <v>238</v>
      </c>
      <c r="E540" s="208" t="s">
        <v>28</v>
      </c>
      <c r="F540" s="209" t="s">
        <v>82</v>
      </c>
      <c r="G540" s="207"/>
      <c r="H540" s="210">
        <v>1</v>
      </c>
      <c r="I540" s="211"/>
      <c r="J540" s="207"/>
      <c r="K540" s="207"/>
      <c r="L540" s="212"/>
      <c r="M540" s="213"/>
      <c r="N540" s="214"/>
      <c r="O540" s="214"/>
      <c r="P540" s="214"/>
      <c r="Q540" s="214"/>
      <c r="R540" s="214"/>
      <c r="S540" s="214"/>
      <c r="T540" s="215"/>
      <c r="AT540" s="216" t="s">
        <v>238</v>
      </c>
      <c r="AU540" s="216" t="s">
        <v>85</v>
      </c>
      <c r="AV540" s="14" t="s">
        <v>85</v>
      </c>
      <c r="AW540" s="14" t="s">
        <v>35</v>
      </c>
      <c r="AX540" s="14" t="s">
        <v>82</v>
      </c>
      <c r="AY540" s="216" t="s">
        <v>228</v>
      </c>
    </row>
    <row r="541" spans="1:65" s="2" customFormat="1" ht="24.2" customHeight="1">
      <c r="A541" s="36"/>
      <c r="B541" s="37"/>
      <c r="C541" s="177" t="s">
        <v>912</v>
      </c>
      <c r="D541" s="177" t="s">
        <v>230</v>
      </c>
      <c r="E541" s="178" t="s">
        <v>934</v>
      </c>
      <c r="F541" s="179" t="s">
        <v>2797</v>
      </c>
      <c r="G541" s="180" t="s">
        <v>264</v>
      </c>
      <c r="H541" s="181">
        <v>0.331</v>
      </c>
      <c r="I541" s="182"/>
      <c r="J541" s="183">
        <f>ROUND(I541*H541,2)</f>
        <v>0</v>
      </c>
      <c r="K541" s="179" t="s">
        <v>2798</v>
      </c>
      <c r="L541" s="41"/>
      <c r="M541" s="184" t="s">
        <v>28</v>
      </c>
      <c r="N541" s="185" t="s">
        <v>45</v>
      </c>
      <c r="O541" s="66"/>
      <c r="P541" s="186">
        <f>O541*H541</f>
        <v>0</v>
      </c>
      <c r="Q541" s="186">
        <v>0</v>
      </c>
      <c r="R541" s="186">
        <f>Q541*H541</f>
        <v>0</v>
      </c>
      <c r="S541" s="186">
        <v>0</v>
      </c>
      <c r="T541" s="187">
        <f>S541*H541</f>
        <v>0</v>
      </c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R541" s="188" t="s">
        <v>320</v>
      </c>
      <c r="AT541" s="188" t="s">
        <v>230</v>
      </c>
      <c r="AU541" s="188" t="s">
        <v>85</v>
      </c>
      <c r="AY541" s="19" t="s">
        <v>228</v>
      </c>
      <c r="BE541" s="189">
        <f>IF(N541="základní",J541,0)</f>
        <v>0</v>
      </c>
      <c r="BF541" s="189">
        <f>IF(N541="snížená",J541,0)</f>
        <v>0</v>
      </c>
      <c r="BG541" s="189">
        <f>IF(N541="zákl. přenesená",J541,0)</f>
        <v>0</v>
      </c>
      <c r="BH541" s="189">
        <f>IF(N541="sníž. přenesená",J541,0)</f>
        <v>0</v>
      </c>
      <c r="BI541" s="189">
        <f>IF(N541="nulová",J541,0)</f>
        <v>0</v>
      </c>
      <c r="BJ541" s="19" t="s">
        <v>82</v>
      </c>
      <c r="BK541" s="189">
        <f>ROUND(I541*H541,2)</f>
        <v>0</v>
      </c>
      <c r="BL541" s="19" t="s">
        <v>320</v>
      </c>
      <c r="BM541" s="188" t="s">
        <v>2799</v>
      </c>
    </row>
    <row r="542" spans="1:65" s="2" customFormat="1" ht="24.2" customHeight="1">
      <c r="A542" s="36"/>
      <c r="B542" s="37"/>
      <c r="C542" s="177" t="s">
        <v>916</v>
      </c>
      <c r="D542" s="177" t="s">
        <v>230</v>
      </c>
      <c r="E542" s="178" t="s">
        <v>939</v>
      </c>
      <c r="F542" s="179" t="s">
        <v>2800</v>
      </c>
      <c r="G542" s="180" t="s">
        <v>264</v>
      </c>
      <c r="H542" s="181">
        <v>0.331</v>
      </c>
      <c r="I542" s="182"/>
      <c r="J542" s="183">
        <f>ROUND(I542*H542,2)</f>
        <v>0</v>
      </c>
      <c r="K542" s="179" t="s">
        <v>2798</v>
      </c>
      <c r="L542" s="41"/>
      <c r="M542" s="184" t="s">
        <v>28</v>
      </c>
      <c r="N542" s="185" t="s">
        <v>45</v>
      </c>
      <c r="O542" s="66"/>
      <c r="P542" s="186">
        <f>O542*H542</f>
        <v>0</v>
      </c>
      <c r="Q542" s="186">
        <v>0</v>
      </c>
      <c r="R542" s="186">
        <f>Q542*H542</f>
        <v>0</v>
      </c>
      <c r="S542" s="186">
        <v>0</v>
      </c>
      <c r="T542" s="187">
        <f>S542*H542</f>
        <v>0</v>
      </c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R542" s="188" t="s">
        <v>320</v>
      </c>
      <c r="AT542" s="188" t="s">
        <v>230</v>
      </c>
      <c r="AU542" s="188" t="s">
        <v>85</v>
      </c>
      <c r="AY542" s="19" t="s">
        <v>228</v>
      </c>
      <c r="BE542" s="189">
        <f>IF(N542="základní",J542,0)</f>
        <v>0</v>
      </c>
      <c r="BF542" s="189">
        <f>IF(N542="snížená",J542,0)</f>
        <v>0</v>
      </c>
      <c r="BG542" s="189">
        <f>IF(N542="zákl. přenesená",J542,0)</f>
        <v>0</v>
      </c>
      <c r="BH542" s="189">
        <f>IF(N542="sníž. přenesená",J542,0)</f>
        <v>0</v>
      </c>
      <c r="BI542" s="189">
        <f>IF(N542="nulová",J542,0)</f>
        <v>0</v>
      </c>
      <c r="BJ542" s="19" t="s">
        <v>82</v>
      </c>
      <c r="BK542" s="189">
        <f>ROUND(I542*H542,2)</f>
        <v>0</v>
      </c>
      <c r="BL542" s="19" t="s">
        <v>320</v>
      </c>
      <c r="BM542" s="188" t="s">
        <v>2801</v>
      </c>
    </row>
    <row r="543" spans="2:63" s="12" customFormat="1" ht="22.9" customHeight="1">
      <c r="B543" s="161"/>
      <c r="C543" s="162"/>
      <c r="D543" s="163" t="s">
        <v>73</v>
      </c>
      <c r="E543" s="175" t="s">
        <v>950</v>
      </c>
      <c r="F543" s="175" t="s">
        <v>951</v>
      </c>
      <c r="G543" s="162"/>
      <c r="H543" s="162"/>
      <c r="I543" s="165"/>
      <c r="J543" s="176">
        <f>BK543</f>
        <v>0</v>
      </c>
      <c r="K543" s="162"/>
      <c r="L543" s="167"/>
      <c r="M543" s="168"/>
      <c r="N543" s="169"/>
      <c r="O543" s="169"/>
      <c r="P543" s="170">
        <f>SUM(P544:P582)</f>
        <v>0</v>
      </c>
      <c r="Q543" s="169"/>
      <c r="R543" s="170">
        <f>SUM(R544:R582)</f>
        <v>0.1186282</v>
      </c>
      <c r="S543" s="169"/>
      <c r="T543" s="171">
        <f>SUM(T544:T582)</f>
        <v>0</v>
      </c>
      <c r="AR543" s="172" t="s">
        <v>85</v>
      </c>
      <c r="AT543" s="173" t="s">
        <v>73</v>
      </c>
      <c r="AU543" s="173" t="s">
        <v>82</v>
      </c>
      <c r="AY543" s="172" t="s">
        <v>228</v>
      </c>
      <c r="BK543" s="174">
        <f>SUM(BK544:BK582)</f>
        <v>0</v>
      </c>
    </row>
    <row r="544" spans="1:65" s="2" customFormat="1" ht="24.2" customHeight="1">
      <c r="A544" s="36"/>
      <c r="B544" s="37"/>
      <c r="C544" s="177" t="s">
        <v>921</v>
      </c>
      <c r="D544" s="177" t="s">
        <v>230</v>
      </c>
      <c r="E544" s="178" t="s">
        <v>953</v>
      </c>
      <c r="F544" s="179" t="s">
        <v>954</v>
      </c>
      <c r="G544" s="180" t="s">
        <v>275</v>
      </c>
      <c r="H544" s="181">
        <v>2.815</v>
      </c>
      <c r="I544" s="182"/>
      <c r="J544" s="183">
        <f>ROUND(I544*H544,2)</f>
        <v>0</v>
      </c>
      <c r="K544" s="179" t="s">
        <v>234</v>
      </c>
      <c r="L544" s="41"/>
      <c r="M544" s="184" t="s">
        <v>28</v>
      </c>
      <c r="N544" s="185" t="s">
        <v>45</v>
      </c>
      <c r="O544" s="66"/>
      <c r="P544" s="186">
        <f>O544*H544</f>
        <v>0</v>
      </c>
      <c r="Q544" s="186">
        <v>0</v>
      </c>
      <c r="R544" s="186">
        <f>Q544*H544</f>
        <v>0</v>
      </c>
      <c r="S544" s="186">
        <v>0</v>
      </c>
      <c r="T544" s="187">
        <f>S544*H544</f>
        <v>0</v>
      </c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R544" s="188" t="s">
        <v>320</v>
      </c>
      <c r="AT544" s="188" t="s">
        <v>230</v>
      </c>
      <c r="AU544" s="188" t="s">
        <v>85</v>
      </c>
      <c r="AY544" s="19" t="s">
        <v>228</v>
      </c>
      <c r="BE544" s="189">
        <f>IF(N544="základní",J544,0)</f>
        <v>0</v>
      </c>
      <c r="BF544" s="189">
        <f>IF(N544="snížená",J544,0)</f>
        <v>0</v>
      </c>
      <c r="BG544" s="189">
        <f>IF(N544="zákl. přenesená",J544,0)</f>
        <v>0</v>
      </c>
      <c r="BH544" s="189">
        <f>IF(N544="sníž. přenesená",J544,0)</f>
        <v>0</v>
      </c>
      <c r="BI544" s="189">
        <f>IF(N544="nulová",J544,0)</f>
        <v>0</v>
      </c>
      <c r="BJ544" s="19" t="s">
        <v>82</v>
      </c>
      <c r="BK544" s="189">
        <f>ROUND(I544*H544,2)</f>
        <v>0</v>
      </c>
      <c r="BL544" s="19" t="s">
        <v>320</v>
      </c>
      <c r="BM544" s="188" t="s">
        <v>2802</v>
      </c>
    </row>
    <row r="545" spans="1:47" s="2" customFormat="1" ht="11.25">
      <c r="A545" s="36"/>
      <c r="B545" s="37"/>
      <c r="C545" s="38"/>
      <c r="D545" s="190" t="s">
        <v>236</v>
      </c>
      <c r="E545" s="38"/>
      <c r="F545" s="191" t="s">
        <v>956</v>
      </c>
      <c r="G545" s="38"/>
      <c r="H545" s="38"/>
      <c r="I545" s="192"/>
      <c r="J545" s="38"/>
      <c r="K545" s="38"/>
      <c r="L545" s="41"/>
      <c r="M545" s="193"/>
      <c r="N545" s="194"/>
      <c r="O545" s="66"/>
      <c r="P545" s="66"/>
      <c r="Q545" s="66"/>
      <c r="R545" s="66"/>
      <c r="S545" s="66"/>
      <c r="T545" s="67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T545" s="19" t="s">
        <v>236</v>
      </c>
      <c r="AU545" s="19" t="s">
        <v>85</v>
      </c>
    </row>
    <row r="546" spans="2:51" s="14" customFormat="1" ht="11.25">
      <c r="B546" s="206"/>
      <c r="C546" s="207"/>
      <c r="D546" s="197" t="s">
        <v>238</v>
      </c>
      <c r="E546" s="208" t="s">
        <v>28</v>
      </c>
      <c r="F546" s="209" t="s">
        <v>2436</v>
      </c>
      <c r="G546" s="207"/>
      <c r="H546" s="210">
        <v>2.815</v>
      </c>
      <c r="I546" s="211"/>
      <c r="J546" s="207"/>
      <c r="K546" s="207"/>
      <c r="L546" s="212"/>
      <c r="M546" s="213"/>
      <c r="N546" s="214"/>
      <c r="O546" s="214"/>
      <c r="P546" s="214"/>
      <c r="Q546" s="214"/>
      <c r="R546" s="214"/>
      <c r="S546" s="214"/>
      <c r="T546" s="215"/>
      <c r="AT546" s="216" t="s">
        <v>238</v>
      </c>
      <c r="AU546" s="216" t="s">
        <v>85</v>
      </c>
      <c r="AV546" s="14" t="s">
        <v>85</v>
      </c>
      <c r="AW546" s="14" t="s">
        <v>35</v>
      </c>
      <c r="AX546" s="14" t="s">
        <v>82</v>
      </c>
      <c r="AY546" s="216" t="s">
        <v>228</v>
      </c>
    </row>
    <row r="547" spans="1:65" s="2" customFormat="1" ht="24.2" customHeight="1">
      <c r="A547" s="36"/>
      <c r="B547" s="37"/>
      <c r="C547" s="177" t="s">
        <v>925</v>
      </c>
      <c r="D547" s="177" t="s">
        <v>230</v>
      </c>
      <c r="E547" s="178" t="s">
        <v>958</v>
      </c>
      <c r="F547" s="179" t="s">
        <v>959</v>
      </c>
      <c r="G547" s="180" t="s">
        <v>275</v>
      </c>
      <c r="H547" s="181">
        <v>2.815</v>
      </c>
      <c r="I547" s="182"/>
      <c r="J547" s="183">
        <f>ROUND(I547*H547,2)</f>
        <v>0</v>
      </c>
      <c r="K547" s="179" t="s">
        <v>234</v>
      </c>
      <c r="L547" s="41"/>
      <c r="M547" s="184" t="s">
        <v>28</v>
      </c>
      <c r="N547" s="185" t="s">
        <v>45</v>
      </c>
      <c r="O547" s="66"/>
      <c r="P547" s="186">
        <f>O547*H547</f>
        <v>0</v>
      </c>
      <c r="Q547" s="186">
        <v>0.0003</v>
      </c>
      <c r="R547" s="186">
        <f>Q547*H547</f>
        <v>0.0008444999999999999</v>
      </c>
      <c r="S547" s="186">
        <v>0</v>
      </c>
      <c r="T547" s="187">
        <f>S547*H547</f>
        <v>0</v>
      </c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R547" s="188" t="s">
        <v>320</v>
      </c>
      <c r="AT547" s="188" t="s">
        <v>230</v>
      </c>
      <c r="AU547" s="188" t="s">
        <v>85</v>
      </c>
      <c r="AY547" s="19" t="s">
        <v>228</v>
      </c>
      <c r="BE547" s="189">
        <f>IF(N547="základní",J547,0)</f>
        <v>0</v>
      </c>
      <c r="BF547" s="189">
        <f>IF(N547="snížená",J547,0)</f>
        <v>0</v>
      </c>
      <c r="BG547" s="189">
        <f>IF(N547="zákl. přenesená",J547,0)</f>
        <v>0</v>
      </c>
      <c r="BH547" s="189">
        <f>IF(N547="sníž. přenesená",J547,0)</f>
        <v>0</v>
      </c>
      <c r="BI547" s="189">
        <f>IF(N547="nulová",J547,0)</f>
        <v>0</v>
      </c>
      <c r="BJ547" s="19" t="s">
        <v>82</v>
      </c>
      <c r="BK547" s="189">
        <f>ROUND(I547*H547,2)</f>
        <v>0</v>
      </c>
      <c r="BL547" s="19" t="s">
        <v>320</v>
      </c>
      <c r="BM547" s="188" t="s">
        <v>2803</v>
      </c>
    </row>
    <row r="548" spans="1:47" s="2" customFormat="1" ht="11.25">
      <c r="A548" s="36"/>
      <c r="B548" s="37"/>
      <c r="C548" s="38"/>
      <c r="D548" s="190" t="s">
        <v>236</v>
      </c>
      <c r="E548" s="38"/>
      <c r="F548" s="191" t="s">
        <v>961</v>
      </c>
      <c r="G548" s="38"/>
      <c r="H548" s="38"/>
      <c r="I548" s="192"/>
      <c r="J548" s="38"/>
      <c r="K548" s="38"/>
      <c r="L548" s="41"/>
      <c r="M548" s="193"/>
      <c r="N548" s="194"/>
      <c r="O548" s="66"/>
      <c r="P548" s="66"/>
      <c r="Q548" s="66"/>
      <c r="R548" s="66"/>
      <c r="S548" s="66"/>
      <c r="T548" s="67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T548" s="19" t="s">
        <v>236</v>
      </c>
      <c r="AU548" s="19" t="s">
        <v>85</v>
      </c>
    </row>
    <row r="549" spans="2:51" s="14" customFormat="1" ht="11.25">
      <c r="B549" s="206"/>
      <c r="C549" s="207"/>
      <c r="D549" s="197" t="s">
        <v>238</v>
      </c>
      <c r="E549" s="208" t="s">
        <v>28</v>
      </c>
      <c r="F549" s="209" t="s">
        <v>2429</v>
      </c>
      <c r="G549" s="207"/>
      <c r="H549" s="210">
        <v>1.72</v>
      </c>
      <c r="I549" s="211"/>
      <c r="J549" s="207"/>
      <c r="K549" s="207"/>
      <c r="L549" s="212"/>
      <c r="M549" s="213"/>
      <c r="N549" s="214"/>
      <c r="O549" s="214"/>
      <c r="P549" s="214"/>
      <c r="Q549" s="214"/>
      <c r="R549" s="214"/>
      <c r="S549" s="214"/>
      <c r="T549" s="215"/>
      <c r="AT549" s="216" t="s">
        <v>238</v>
      </c>
      <c r="AU549" s="216" t="s">
        <v>85</v>
      </c>
      <c r="AV549" s="14" t="s">
        <v>85</v>
      </c>
      <c r="AW549" s="14" t="s">
        <v>35</v>
      </c>
      <c r="AX549" s="14" t="s">
        <v>74</v>
      </c>
      <c r="AY549" s="216" t="s">
        <v>228</v>
      </c>
    </row>
    <row r="550" spans="2:51" s="14" customFormat="1" ht="11.25">
      <c r="B550" s="206"/>
      <c r="C550" s="207"/>
      <c r="D550" s="197" t="s">
        <v>238</v>
      </c>
      <c r="E550" s="208" t="s">
        <v>28</v>
      </c>
      <c r="F550" s="209" t="s">
        <v>2804</v>
      </c>
      <c r="G550" s="207"/>
      <c r="H550" s="210">
        <v>1.095</v>
      </c>
      <c r="I550" s="211"/>
      <c r="J550" s="207"/>
      <c r="K550" s="207"/>
      <c r="L550" s="212"/>
      <c r="M550" s="213"/>
      <c r="N550" s="214"/>
      <c r="O550" s="214"/>
      <c r="P550" s="214"/>
      <c r="Q550" s="214"/>
      <c r="R550" s="214"/>
      <c r="S550" s="214"/>
      <c r="T550" s="215"/>
      <c r="AT550" s="216" t="s">
        <v>238</v>
      </c>
      <c r="AU550" s="216" t="s">
        <v>85</v>
      </c>
      <c r="AV550" s="14" t="s">
        <v>85</v>
      </c>
      <c r="AW550" s="14" t="s">
        <v>35</v>
      </c>
      <c r="AX550" s="14" t="s">
        <v>74</v>
      </c>
      <c r="AY550" s="216" t="s">
        <v>228</v>
      </c>
    </row>
    <row r="551" spans="2:51" s="15" customFormat="1" ht="11.25">
      <c r="B551" s="217"/>
      <c r="C551" s="218"/>
      <c r="D551" s="197" t="s">
        <v>238</v>
      </c>
      <c r="E551" s="219" t="s">
        <v>2436</v>
      </c>
      <c r="F551" s="220" t="s">
        <v>241</v>
      </c>
      <c r="G551" s="218"/>
      <c r="H551" s="221">
        <v>2.815</v>
      </c>
      <c r="I551" s="222"/>
      <c r="J551" s="218"/>
      <c r="K551" s="218"/>
      <c r="L551" s="223"/>
      <c r="M551" s="224"/>
      <c r="N551" s="225"/>
      <c r="O551" s="225"/>
      <c r="P551" s="225"/>
      <c r="Q551" s="225"/>
      <c r="R551" s="225"/>
      <c r="S551" s="225"/>
      <c r="T551" s="226"/>
      <c r="AT551" s="227" t="s">
        <v>238</v>
      </c>
      <c r="AU551" s="227" t="s">
        <v>85</v>
      </c>
      <c r="AV551" s="15" t="s">
        <v>176</v>
      </c>
      <c r="AW551" s="15" t="s">
        <v>35</v>
      </c>
      <c r="AX551" s="15" t="s">
        <v>82</v>
      </c>
      <c r="AY551" s="227" t="s">
        <v>228</v>
      </c>
    </row>
    <row r="552" spans="1:65" s="2" customFormat="1" ht="24.2" customHeight="1">
      <c r="A552" s="36"/>
      <c r="B552" s="37"/>
      <c r="C552" s="177" t="s">
        <v>929</v>
      </c>
      <c r="D552" s="177" t="s">
        <v>230</v>
      </c>
      <c r="E552" s="178" t="s">
        <v>963</v>
      </c>
      <c r="F552" s="179" t="s">
        <v>964</v>
      </c>
      <c r="G552" s="180" t="s">
        <v>275</v>
      </c>
      <c r="H552" s="181">
        <v>2.815</v>
      </c>
      <c r="I552" s="182"/>
      <c r="J552" s="183">
        <f>ROUND(I552*H552,2)</f>
        <v>0</v>
      </c>
      <c r="K552" s="179" t="s">
        <v>234</v>
      </c>
      <c r="L552" s="41"/>
      <c r="M552" s="184" t="s">
        <v>28</v>
      </c>
      <c r="N552" s="185" t="s">
        <v>45</v>
      </c>
      <c r="O552" s="66"/>
      <c r="P552" s="186">
        <f>O552*H552</f>
        <v>0</v>
      </c>
      <c r="Q552" s="186">
        <v>0.0005</v>
      </c>
      <c r="R552" s="186">
        <f>Q552*H552</f>
        <v>0.0014075</v>
      </c>
      <c r="S552" s="186">
        <v>0</v>
      </c>
      <c r="T552" s="187">
        <f>S552*H552</f>
        <v>0</v>
      </c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R552" s="188" t="s">
        <v>320</v>
      </c>
      <c r="AT552" s="188" t="s">
        <v>230</v>
      </c>
      <c r="AU552" s="188" t="s">
        <v>85</v>
      </c>
      <c r="AY552" s="19" t="s">
        <v>228</v>
      </c>
      <c r="BE552" s="189">
        <f>IF(N552="základní",J552,0)</f>
        <v>0</v>
      </c>
      <c r="BF552" s="189">
        <f>IF(N552="snížená",J552,0)</f>
        <v>0</v>
      </c>
      <c r="BG552" s="189">
        <f>IF(N552="zákl. přenesená",J552,0)</f>
        <v>0</v>
      </c>
      <c r="BH552" s="189">
        <f>IF(N552="sníž. přenesená",J552,0)</f>
        <v>0</v>
      </c>
      <c r="BI552" s="189">
        <f>IF(N552="nulová",J552,0)</f>
        <v>0</v>
      </c>
      <c r="BJ552" s="19" t="s">
        <v>82</v>
      </c>
      <c r="BK552" s="189">
        <f>ROUND(I552*H552,2)</f>
        <v>0</v>
      </c>
      <c r="BL552" s="19" t="s">
        <v>320</v>
      </c>
      <c r="BM552" s="188" t="s">
        <v>2805</v>
      </c>
    </row>
    <row r="553" spans="1:47" s="2" customFormat="1" ht="11.25">
      <c r="A553" s="36"/>
      <c r="B553" s="37"/>
      <c r="C553" s="38"/>
      <c r="D553" s="190" t="s">
        <v>236</v>
      </c>
      <c r="E553" s="38"/>
      <c r="F553" s="191" t="s">
        <v>966</v>
      </c>
      <c r="G553" s="38"/>
      <c r="H553" s="38"/>
      <c r="I553" s="192"/>
      <c r="J553" s="38"/>
      <c r="K553" s="38"/>
      <c r="L553" s="41"/>
      <c r="M553" s="193"/>
      <c r="N553" s="194"/>
      <c r="O553" s="66"/>
      <c r="P553" s="66"/>
      <c r="Q553" s="66"/>
      <c r="R553" s="66"/>
      <c r="S553" s="66"/>
      <c r="T553" s="67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T553" s="19" t="s">
        <v>236</v>
      </c>
      <c r="AU553" s="19" t="s">
        <v>85</v>
      </c>
    </row>
    <row r="554" spans="2:51" s="14" customFormat="1" ht="11.25">
      <c r="B554" s="206"/>
      <c r="C554" s="207"/>
      <c r="D554" s="197" t="s">
        <v>238</v>
      </c>
      <c r="E554" s="208" t="s">
        <v>28</v>
      </c>
      <c r="F554" s="209" t="s">
        <v>2436</v>
      </c>
      <c r="G554" s="207"/>
      <c r="H554" s="210">
        <v>2.815</v>
      </c>
      <c r="I554" s="211"/>
      <c r="J554" s="207"/>
      <c r="K554" s="207"/>
      <c r="L554" s="212"/>
      <c r="M554" s="213"/>
      <c r="N554" s="214"/>
      <c r="O554" s="214"/>
      <c r="P554" s="214"/>
      <c r="Q554" s="214"/>
      <c r="R554" s="214"/>
      <c r="S554" s="214"/>
      <c r="T554" s="215"/>
      <c r="AT554" s="216" t="s">
        <v>238</v>
      </c>
      <c r="AU554" s="216" t="s">
        <v>85</v>
      </c>
      <c r="AV554" s="14" t="s">
        <v>85</v>
      </c>
      <c r="AW554" s="14" t="s">
        <v>35</v>
      </c>
      <c r="AX554" s="14" t="s">
        <v>82</v>
      </c>
      <c r="AY554" s="216" t="s">
        <v>228</v>
      </c>
    </row>
    <row r="555" spans="1:65" s="2" customFormat="1" ht="37.9" customHeight="1">
      <c r="A555" s="36"/>
      <c r="B555" s="37"/>
      <c r="C555" s="177" t="s">
        <v>933</v>
      </c>
      <c r="D555" s="177" t="s">
        <v>230</v>
      </c>
      <c r="E555" s="178" t="s">
        <v>968</v>
      </c>
      <c r="F555" s="179" t="s">
        <v>969</v>
      </c>
      <c r="G555" s="180" t="s">
        <v>275</v>
      </c>
      <c r="H555" s="181">
        <v>2.815</v>
      </c>
      <c r="I555" s="182"/>
      <c r="J555" s="183">
        <f>ROUND(I555*H555,2)</f>
        <v>0</v>
      </c>
      <c r="K555" s="179" t="s">
        <v>234</v>
      </c>
      <c r="L555" s="41"/>
      <c r="M555" s="184" t="s">
        <v>28</v>
      </c>
      <c r="N555" s="185" t="s">
        <v>45</v>
      </c>
      <c r="O555" s="66"/>
      <c r="P555" s="186">
        <f>O555*H555</f>
        <v>0</v>
      </c>
      <c r="Q555" s="186">
        <v>0.00758</v>
      </c>
      <c r="R555" s="186">
        <f>Q555*H555</f>
        <v>0.0213377</v>
      </c>
      <c r="S555" s="186">
        <v>0</v>
      </c>
      <c r="T555" s="187">
        <f>S555*H555</f>
        <v>0</v>
      </c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R555" s="188" t="s">
        <v>320</v>
      </c>
      <c r="AT555" s="188" t="s">
        <v>230</v>
      </c>
      <c r="AU555" s="188" t="s">
        <v>85</v>
      </c>
      <c r="AY555" s="19" t="s">
        <v>228</v>
      </c>
      <c r="BE555" s="189">
        <f>IF(N555="základní",J555,0)</f>
        <v>0</v>
      </c>
      <c r="BF555" s="189">
        <f>IF(N555="snížená",J555,0)</f>
        <v>0</v>
      </c>
      <c r="BG555" s="189">
        <f>IF(N555="zákl. přenesená",J555,0)</f>
        <v>0</v>
      </c>
      <c r="BH555" s="189">
        <f>IF(N555="sníž. přenesená",J555,0)</f>
        <v>0</v>
      </c>
      <c r="BI555" s="189">
        <f>IF(N555="nulová",J555,0)</f>
        <v>0</v>
      </c>
      <c r="BJ555" s="19" t="s">
        <v>82</v>
      </c>
      <c r="BK555" s="189">
        <f>ROUND(I555*H555,2)</f>
        <v>0</v>
      </c>
      <c r="BL555" s="19" t="s">
        <v>320</v>
      </c>
      <c r="BM555" s="188" t="s">
        <v>2806</v>
      </c>
    </row>
    <row r="556" spans="1:47" s="2" customFormat="1" ht="11.25">
      <c r="A556" s="36"/>
      <c r="B556" s="37"/>
      <c r="C556" s="38"/>
      <c r="D556" s="190" t="s">
        <v>236</v>
      </c>
      <c r="E556" s="38"/>
      <c r="F556" s="191" t="s">
        <v>971</v>
      </c>
      <c r="G556" s="38"/>
      <c r="H556" s="38"/>
      <c r="I556" s="192"/>
      <c r="J556" s="38"/>
      <c r="K556" s="38"/>
      <c r="L556" s="41"/>
      <c r="M556" s="193"/>
      <c r="N556" s="194"/>
      <c r="O556" s="66"/>
      <c r="P556" s="66"/>
      <c r="Q556" s="66"/>
      <c r="R556" s="66"/>
      <c r="S556" s="66"/>
      <c r="T556" s="67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T556" s="19" t="s">
        <v>236</v>
      </c>
      <c r="AU556" s="19" t="s">
        <v>85</v>
      </c>
    </row>
    <row r="557" spans="2:51" s="14" customFormat="1" ht="11.25">
      <c r="B557" s="206"/>
      <c r="C557" s="207"/>
      <c r="D557" s="197" t="s">
        <v>238</v>
      </c>
      <c r="E557" s="208" t="s">
        <v>28</v>
      </c>
      <c r="F557" s="209" t="s">
        <v>2436</v>
      </c>
      <c r="G557" s="207"/>
      <c r="H557" s="210">
        <v>2.815</v>
      </c>
      <c r="I557" s="211"/>
      <c r="J557" s="207"/>
      <c r="K557" s="207"/>
      <c r="L557" s="212"/>
      <c r="M557" s="213"/>
      <c r="N557" s="214"/>
      <c r="O557" s="214"/>
      <c r="P557" s="214"/>
      <c r="Q557" s="214"/>
      <c r="R557" s="214"/>
      <c r="S557" s="214"/>
      <c r="T557" s="215"/>
      <c r="AT557" s="216" t="s">
        <v>238</v>
      </c>
      <c r="AU557" s="216" t="s">
        <v>85</v>
      </c>
      <c r="AV557" s="14" t="s">
        <v>85</v>
      </c>
      <c r="AW557" s="14" t="s">
        <v>35</v>
      </c>
      <c r="AX557" s="14" t="s">
        <v>82</v>
      </c>
      <c r="AY557" s="216" t="s">
        <v>228</v>
      </c>
    </row>
    <row r="558" spans="1:65" s="2" customFormat="1" ht="33" customHeight="1">
      <c r="A558" s="36"/>
      <c r="B558" s="37"/>
      <c r="C558" s="177" t="s">
        <v>938</v>
      </c>
      <c r="D558" s="177" t="s">
        <v>230</v>
      </c>
      <c r="E558" s="178" t="s">
        <v>984</v>
      </c>
      <c r="F558" s="179" t="s">
        <v>985</v>
      </c>
      <c r="G558" s="180" t="s">
        <v>323</v>
      </c>
      <c r="H558" s="181">
        <v>4.2</v>
      </c>
      <c r="I558" s="182"/>
      <c r="J558" s="183">
        <f>ROUND(I558*H558,2)</f>
        <v>0</v>
      </c>
      <c r="K558" s="179" t="s">
        <v>234</v>
      </c>
      <c r="L558" s="41"/>
      <c r="M558" s="184" t="s">
        <v>28</v>
      </c>
      <c r="N558" s="185" t="s">
        <v>45</v>
      </c>
      <c r="O558" s="66"/>
      <c r="P558" s="186">
        <f>O558*H558</f>
        <v>0</v>
      </c>
      <c r="Q558" s="186">
        <v>0.00058</v>
      </c>
      <c r="R558" s="186">
        <f>Q558*H558</f>
        <v>0.0024360000000000002</v>
      </c>
      <c r="S558" s="186">
        <v>0</v>
      </c>
      <c r="T558" s="187">
        <f>S558*H558</f>
        <v>0</v>
      </c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R558" s="188" t="s">
        <v>320</v>
      </c>
      <c r="AT558" s="188" t="s">
        <v>230</v>
      </c>
      <c r="AU558" s="188" t="s">
        <v>85</v>
      </c>
      <c r="AY558" s="19" t="s">
        <v>228</v>
      </c>
      <c r="BE558" s="189">
        <f>IF(N558="základní",J558,0)</f>
        <v>0</v>
      </c>
      <c r="BF558" s="189">
        <f>IF(N558="snížená",J558,0)</f>
        <v>0</v>
      </c>
      <c r="BG558" s="189">
        <f>IF(N558="zákl. přenesená",J558,0)</f>
        <v>0</v>
      </c>
      <c r="BH558" s="189">
        <f>IF(N558="sníž. přenesená",J558,0)</f>
        <v>0</v>
      </c>
      <c r="BI558" s="189">
        <f>IF(N558="nulová",J558,0)</f>
        <v>0</v>
      </c>
      <c r="BJ558" s="19" t="s">
        <v>82</v>
      </c>
      <c r="BK558" s="189">
        <f>ROUND(I558*H558,2)</f>
        <v>0</v>
      </c>
      <c r="BL558" s="19" t="s">
        <v>320</v>
      </c>
      <c r="BM558" s="188" t="s">
        <v>2807</v>
      </c>
    </row>
    <row r="559" spans="1:47" s="2" customFormat="1" ht="11.25">
      <c r="A559" s="36"/>
      <c r="B559" s="37"/>
      <c r="C559" s="38"/>
      <c r="D559" s="190" t="s">
        <v>236</v>
      </c>
      <c r="E559" s="38"/>
      <c r="F559" s="191" t="s">
        <v>987</v>
      </c>
      <c r="G559" s="38"/>
      <c r="H559" s="38"/>
      <c r="I559" s="192"/>
      <c r="J559" s="38"/>
      <c r="K559" s="38"/>
      <c r="L559" s="41"/>
      <c r="M559" s="193"/>
      <c r="N559" s="194"/>
      <c r="O559" s="66"/>
      <c r="P559" s="66"/>
      <c r="Q559" s="66"/>
      <c r="R559" s="66"/>
      <c r="S559" s="66"/>
      <c r="T559" s="67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T559" s="19" t="s">
        <v>236</v>
      </c>
      <c r="AU559" s="19" t="s">
        <v>85</v>
      </c>
    </row>
    <row r="560" spans="2:51" s="13" customFormat="1" ht="11.25">
      <c r="B560" s="195"/>
      <c r="C560" s="196"/>
      <c r="D560" s="197" t="s">
        <v>238</v>
      </c>
      <c r="E560" s="198" t="s">
        <v>28</v>
      </c>
      <c r="F560" s="199" t="s">
        <v>2706</v>
      </c>
      <c r="G560" s="196"/>
      <c r="H560" s="198" t="s">
        <v>28</v>
      </c>
      <c r="I560" s="200"/>
      <c r="J560" s="196"/>
      <c r="K560" s="196"/>
      <c r="L560" s="201"/>
      <c r="M560" s="202"/>
      <c r="N560" s="203"/>
      <c r="O560" s="203"/>
      <c r="P560" s="203"/>
      <c r="Q560" s="203"/>
      <c r="R560" s="203"/>
      <c r="S560" s="203"/>
      <c r="T560" s="204"/>
      <c r="AT560" s="205" t="s">
        <v>238</v>
      </c>
      <c r="AU560" s="205" t="s">
        <v>85</v>
      </c>
      <c r="AV560" s="13" t="s">
        <v>82</v>
      </c>
      <c r="AW560" s="13" t="s">
        <v>35</v>
      </c>
      <c r="AX560" s="13" t="s">
        <v>74</v>
      </c>
      <c r="AY560" s="205" t="s">
        <v>228</v>
      </c>
    </row>
    <row r="561" spans="2:51" s="14" customFormat="1" ht="11.25">
      <c r="B561" s="206"/>
      <c r="C561" s="207"/>
      <c r="D561" s="197" t="s">
        <v>238</v>
      </c>
      <c r="E561" s="208" t="s">
        <v>28</v>
      </c>
      <c r="F561" s="209" t="s">
        <v>2808</v>
      </c>
      <c r="G561" s="207"/>
      <c r="H561" s="210">
        <v>4.2</v>
      </c>
      <c r="I561" s="211"/>
      <c r="J561" s="207"/>
      <c r="K561" s="207"/>
      <c r="L561" s="212"/>
      <c r="M561" s="213"/>
      <c r="N561" s="214"/>
      <c r="O561" s="214"/>
      <c r="P561" s="214"/>
      <c r="Q561" s="214"/>
      <c r="R561" s="214"/>
      <c r="S561" s="214"/>
      <c r="T561" s="215"/>
      <c r="AT561" s="216" t="s">
        <v>238</v>
      </c>
      <c r="AU561" s="216" t="s">
        <v>85</v>
      </c>
      <c r="AV561" s="14" t="s">
        <v>85</v>
      </c>
      <c r="AW561" s="14" t="s">
        <v>35</v>
      </c>
      <c r="AX561" s="14" t="s">
        <v>74</v>
      </c>
      <c r="AY561" s="216" t="s">
        <v>228</v>
      </c>
    </row>
    <row r="562" spans="2:51" s="15" customFormat="1" ht="11.25">
      <c r="B562" s="217"/>
      <c r="C562" s="218"/>
      <c r="D562" s="197" t="s">
        <v>238</v>
      </c>
      <c r="E562" s="219" t="s">
        <v>2435</v>
      </c>
      <c r="F562" s="220" t="s">
        <v>241</v>
      </c>
      <c r="G562" s="218"/>
      <c r="H562" s="221">
        <v>4.2</v>
      </c>
      <c r="I562" s="222"/>
      <c r="J562" s="218"/>
      <c r="K562" s="218"/>
      <c r="L562" s="223"/>
      <c r="M562" s="224"/>
      <c r="N562" s="225"/>
      <c r="O562" s="225"/>
      <c r="P562" s="225"/>
      <c r="Q562" s="225"/>
      <c r="R562" s="225"/>
      <c r="S562" s="225"/>
      <c r="T562" s="226"/>
      <c r="AT562" s="227" t="s">
        <v>238</v>
      </c>
      <c r="AU562" s="227" t="s">
        <v>85</v>
      </c>
      <c r="AV562" s="15" t="s">
        <v>176</v>
      </c>
      <c r="AW562" s="15" t="s">
        <v>35</v>
      </c>
      <c r="AX562" s="15" t="s">
        <v>82</v>
      </c>
      <c r="AY562" s="227" t="s">
        <v>228</v>
      </c>
    </row>
    <row r="563" spans="1:65" s="2" customFormat="1" ht="37.9" customHeight="1">
      <c r="A563" s="36"/>
      <c r="B563" s="37"/>
      <c r="C563" s="177" t="s">
        <v>945</v>
      </c>
      <c r="D563" s="177" t="s">
        <v>230</v>
      </c>
      <c r="E563" s="178" t="s">
        <v>996</v>
      </c>
      <c r="F563" s="179" t="s">
        <v>997</v>
      </c>
      <c r="G563" s="180" t="s">
        <v>275</v>
      </c>
      <c r="H563" s="181">
        <v>2.815</v>
      </c>
      <c r="I563" s="182"/>
      <c r="J563" s="183">
        <f>ROUND(I563*H563,2)</f>
        <v>0</v>
      </c>
      <c r="K563" s="179" t="s">
        <v>234</v>
      </c>
      <c r="L563" s="41"/>
      <c r="M563" s="184" t="s">
        <v>28</v>
      </c>
      <c r="N563" s="185" t="s">
        <v>45</v>
      </c>
      <c r="O563" s="66"/>
      <c r="P563" s="186">
        <f>O563*H563</f>
        <v>0</v>
      </c>
      <c r="Q563" s="186">
        <v>0.0063</v>
      </c>
      <c r="R563" s="186">
        <f>Q563*H563</f>
        <v>0.0177345</v>
      </c>
      <c r="S563" s="186">
        <v>0</v>
      </c>
      <c r="T563" s="187">
        <f>S563*H563</f>
        <v>0</v>
      </c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R563" s="188" t="s">
        <v>320</v>
      </c>
      <c r="AT563" s="188" t="s">
        <v>230</v>
      </c>
      <c r="AU563" s="188" t="s">
        <v>85</v>
      </c>
      <c r="AY563" s="19" t="s">
        <v>228</v>
      </c>
      <c r="BE563" s="189">
        <f>IF(N563="základní",J563,0)</f>
        <v>0</v>
      </c>
      <c r="BF563" s="189">
        <f>IF(N563="snížená",J563,0)</f>
        <v>0</v>
      </c>
      <c r="BG563" s="189">
        <f>IF(N563="zákl. přenesená",J563,0)</f>
        <v>0</v>
      </c>
      <c r="BH563" s="189">
        <f>IF(N563="sníž. přenesená",J563,0)</f>
        <v>0</v>
      </c>
      <c r="BI563" s="189">
        <f>IF(N563="nulová",J563,0)</f>
        <v>0</v>
      </c>
      <c r="BJ563" s="19" t="s">
        <v>82</v>
      </c>
      <c r="BK563" s="189">
        <f>ROUND(I563*H563,2)</f>
        <v>0</v>
      </c>
      <c r="BL563" s="19" t="s">
        <v>320</v>
      </c>
      <c r="BM563" s="188" t="s">
        <v>2809</v>
      </c>
    </row>
    <row r="564" spans="1:47" s="2" customFormat="1" ht="11.25">
      <c r="A564" s="36"/>
      <c r="B564" s="37"/>
      <c r="C564" s="38"/>
      <c r="D564" s="190" t="s">
        <v>236</v>
      </c>
      <c r="E564" s="38"/>
      <c r="F564" s="191" t="s">
        <v>999</v>
      </c>
      <c r="G564" s="38"/>
      <c r="H564" s="38"/>
      <c r="I564" s="192"/>
      <c r="J564" s="38"/>
      <c r="K564" s="38"/>
      <c r="L564" s="41"/>
      <c r="M564" s="193"/>
      <c r="N564" s="194"/>
      <c r="O564" s="66"/>
      <c r="P564" s="66"/>
      <c r="Q564" s="66"/>
      <c r="R564" s="66"/>
      <c r="S564" s="66"/>
      <c r="T564" s="67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T564" s="19" t="s">
        <v>236</v>
      </c>
      <c r="AU564" s="19" t="s">
        <v>85</v>
      </c>
    </row>
    <row r="565" spans="2:51" s="14" customFormat="1" ht="11.25">
      <c r="B565" s="206"/>
      <c r="C565" s="207"/>
      <c r="D565" s="197" t="s">
        <v>238</v>
      </c>
      <c r="E565" s="208" t="s">
        <v>28</v>
      </c>
      <c r="F565" s="209" t="s">
        <v>2436</v>
      </c>
      <c r="G565" s="207"/>
      <c r="H565" s="210">
        <v>2.815</v>
      </c>
      <c r="I565" s="211"/>
      <c r="J565" s="207"/>
      <c r="K565" s="207"/>
      <c r="L565" s="212"/>
      <c r="M565" s="213"/>
      <c r="N565" s="214"/>
      <c r="O565" s="214"/>
      <c r="P565" s="214"/>
      <c r="Q565" s="214"/>
      <c r="R565" s="214"/>
      <c r="S565" s="214"/>
      <c r="T565" s="215"/>
      <c r="AT565" s="216" t="s">
        <v>238</v>
      </c>
      <c r="AU565" s="216" t="s">
        <v>85</v>
      </c>
      <c r="AV565" s="14" t="s">
        <v>85</v>
      </c>
      <c r="AW565" s="14" t="s">
        <v>35</v>
      </c>
      <c r="AX565" s="14" t="s">
        <v>82</v>
      </c>
      <c r="AY565" s="216" t="s">
        <v>228</v>
      </c>
    </row>
    <row r="566" spans="1:65" s="2" customFormat="1" ht="37.9" customHeight="1">
      <c r="A566" s="36"/>
      <c r="B566" s="37"/>
      <c r="C566" s="228" t="s">
        <v>952</v>
      </c>
      <c r="D566" s="228" t="s">
        <v>395</v>
      </c>
      <c r="E566" s="229" t="s">
        <v>1002</v>
      </c>
      <c r="F566" s="230" t="s">
        <v>1003</v>
      </c>
      <c r="G566" s="231" t="s">
        <v>275</v>
      </c>
      <c r="H566" s="232">
        <v>3.79</v>
      </c>
      <c r="I566" s="233"/>
      <c r="J566" s="234">
        <f>ROUND(I566*H566,2)</f>
        <v>0</v>
      </c>
      <c r="K566" s="230" t="s">
        <v>28</v>
      </c>
      <c r="L566" s="235"/>
      <c r="M566" s="236" t="s">
        <v>28</v>
      </c>
      <c r="N566" s="237" t="s">
        <v>45</v>
      </c>
      <c r="O566" s="66"/>
      <c r="P566" s="186">
        <f>O566*H566</f>
        <v>0</v>
      </c>
      <c r="Q566" s="186">
        <v>0.0192</v>
      </c>
      <c r="R566" s="186">
        <f>Q566*H566</f>
        <v>0.072768</v>
      </c>
      <c r="S566" s="186">
        <v>0</v>
      </c>
      <c r="T566" s="187">
        <f>S566*H566</f>
        <v>0</v>
      </c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R566" s="188" t="s">
        <v>420</v>
      </c>
      <c r="AT566" s="188" t="s">
        <v>395</v>
      </c>
      <c r="AU566" s="188" t="s">
        <v>85</v>
      </c>
      <c r="AY566" s="19" t="s">
        <v>228</v>
      </c>
      <c r="BE566" s="189">
        <f>IF(N566="základní",J566,0)</f>
        <v>0</v>
      </c>
      <c r="BF566" s="189">
        <f>IF(N566="snížená",J566,0)</f>
        <v>0</v>
      </c>
      <c r="BG566" s="189">
        <f>IF(N566="zákl. přenesená",J566,0)</f>
        <v>0</v>
      </c>
      <c r="BH566" s="189">
        <f>IF(N566="sníž. přenesená",J566,0)</f>
        <v>0</v>
      </c>
      <c r="BI566" s="189">
        <f>IF(N566="nulová",J566,0)</f>
        <v>0</v>
      </c>
      <c r="BJ566" s="19" t="s">
        <v>82</v>
      </c>
      <c r="BK566" s="189">
        <f>ROUND(I566*H566,2)</f>
        <v>0</v>
      </c>
      <c r="BL566" s="19" t="s">
        <v>320</v>
      </c>
      <c r="BM566" s="188" t="s">
        <v>2810</v>
      </c>
    </row>
    <row r="567" spans="2:51" s="14" customFormat="1" ht="11.25">
      <c r="B567" s="206"/>
      <c r="C567" s="207"/>
      <c r="D567" s="197" t="s">
        <v>238</v>
      </c>
      <c r="E567" s="208" t="s">
        <v>28</v>
      </c>
      <c r="F567" s="209" t="s">
        <v>2811</v>
      </c>
      <c r="G567" s="207"/>
      <c r="H567" s="210">
        <v>3.097</v>
      </c>
      <c r="I567" s="211"/>
      <c r="J567" s="207"/>
      <c r="K567" s="207"/>
      <c r="L567" s="212"/>
      <c r="M567" s="213"/>
      <c r="N567" s="214"/>
      <c r="O567" s="214"/>
      <c r="P567" s="214"/>
      <c r="Q567" s="214"/>
      <c r="R567" s="214"/>
      <c r="S567" s="214"/>
      <c r="T567" s="215"/>
      <c r="AT567" s="216" t="s">
        <v>238</v>
      </c>
      <c r="AU567" s="216" t="s">
        <v>85</v>
      </c>
      <c r="AV567" s="14" t="s">
        <v>85</v>
      </c>
      <c r="AW567" s="14" t="s">
        <v>35</v>
      </c>
      <c r="AX567" s="14" t="s">
        <v>74</v>
      </c>
      <c r="AY567" s="216" t="s">
        <v>228</v>
      </c>
    </row>
    <row r="568" spans="2:51" s="14" customFormat="1" ht="11.25">
      <c r="B568" s="206"/>
      <c r="C568" s="207"/>
      <c r="D568" s="197" t="s">
        <v>238</v>
      </c>
      <c r="E568" s="208" t="s">
        <v>28</v>
      </c>
      <c r="F568" s="209" t="s">
        <v>2812</v>
      </c>
      <c r="G568" s="207"/>
      <c r="H568" s="210">
        <v>0.693</v>
      </c>
      <c r="I568" s="211"/>
      <c r="J568" s="207"/>
      <c r="K568" s="207"/>
      <c r="L568" s="212"/>
      <c r="M568" s="213"/>
      <c r="N568" s="214"/>
      <c r="O568" s="214"/>
      <c r="P568" s="214"/>
      <c r="Q568" s="214"/>
      <c r="R568" s="214"/>
      <c r="S568" s="214"/>
      <c r="T568" s="215"/>
      <c r="AT568" s="216" t="s">
        <v>238</v>
      </c>
      <c r="AU568" s="216" t="s">
        <v>85</v>
      </c>
      <c r="AV568" s="14" t="s">
        <v>85</v>
      </c>
      <c r="AW568" s="14" t="s">
        <v>35</v>
      </c>
      <c r="AX568" s="14" t="s">
        <v>74</v>
      </c>
      <c r="AY568" s="216" t="s">
        <v>228</v>
      </c>
    </row>
    <row r="569" spans="2:51" s="15" customFormat="1" ht="11.25">
      <c r="B569" s="217"/>
      <c r="C569" s="218"/>
      <c r="D569" s="197" t="s">
        <v>238</v>
      </c>
      <c r="E569" s="219" t="s">
        <v>28</v>
      </c>
      <c r="F569" s="220" t="s">
        <v>241</v>
      </c>
      <c r="G569" s="218"/>
      <c r="H569" s="221">
        <v>3.79</v>
      </c>
      <c r="I569" s="222"/>
      <c r="J569" s="218"/>
      <c r="K569" s="218"/>
      <c r="L569" s="223"/>
      <c r="M569" s="224"/>
      <c r="N569" s="225"/>
      <c r="O569" s="225"/>
      <c r="P569" s="225"/>
      <c r="Q569" s="225"/>
      <c r="R569" s="225"/>
      <c r="S569" s="225"/>
      <c r="T569" s="226"/>
      <c r="AT569" s="227" t="s">
        <v>238</v>
      </c>
      <c r="AU569" s="227" t="s">
        <v>85</v>
      </c>
      <c r="AV569" s="15" t="s">
        <v>176</v>
      </c>
      <c r="AW569" s="15" t="s">
        <v>35</v>
      </c>
      <c r="AX569" s="15" t="s">
        <v>82</v>
      </c>
      <c r="AY569" s="227" t="s">
        <v>228</v>
      </c>
    </row>
    <row r="570" spans="1:65" s="2" customFormat="1" ht="37.9" customHeight="1">
      <c r="A570" s="36"/>
      <c r="B570" s="37"/>
      <c r="C570" s="177" t="s">
        <v>957</v>
      </c>
      <c r="D570" s="177" t="s">
        <v>230</v>
      </c>
      <c r="E570" s="178" t="s">
        <v>1008</v>
      </c>
      <c r="F570" s="179" t="s">
        <v>1009</v>
      </c>
      <c r="G570" s="180" t="s">
        <v>275</v>
      </c>
      <c r="H570" s="181">
        <v>2.815</v>
      </c>
      <c r="I570" s="182"/>
      <c r="J570" s="183">
        <f>ROUND(I570*H570,2)</f>
        <v>0</v>
      </c>
      <c r="K570" s="179" t="s">
        <v>234</v>
      </c>
      <c r="L570" s="41"/>
      <c r="M570" s="184" t="s">
        <v>28</v>
      </c>
      <c r="N570" s="185" t="s">
        <v>45</v>
      </c>
      <c r="O570" s="66"/>
      <c r="P570" s="186">
        <f>O570*H570</f>
        <v>0</v>
      </c>
      <c r="Q570" s="186">
        <v>0</v>
      </c>
      <c r="R570" s="186">
        <f>Q570*H570</f>
        <v>0</v>
      </c>
      <c r="S570" s="186">
        <v>0</v>
      </c>
      <c r="T570" s="187">
        <f>S570*H570</f>
        <v>0</v>
      </c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R570" s="188" t="s">
        <v>320</v>
      </c>
      <c r="AT570" s="188" t="s">
        <v>230</v>
      </c>
      <c r="AU570" s="188" t="s">
        <v>85</v>
      </c>
      <c r="AY570" s="19" t="s">
        <v>228</v>
      </c>
      <c r="BE570" s="189">
        <f>IF(N570="základní",J570,0)</f>
        <v>0</v>
      </c>
      <c r="BF570" s="189">
        <f>IF(N570="snížená",J570,0)</f>
        <v>0</v>
      </c>
      <c r="BG570" s="189">
        <f>IF(N570="zákl. přenesená",J570,0)</f>
        <v>0</v>
      </c>
      <c r="BH570" s="189">
        <f>IF(N570="sníž. přenesená",J570,0)</f>
        <v>0</v>
      </c>
      <c r="BI570" s="189">
        <f>IF(N570="nulová",J570,0)</f>
        <v>0</v>
      </c>
      <c r="BJ570" s="19" t="s">
        <v>82</v>
      </c>
      <c r="BK570" s="189">
        <f>ROUND(I570*H570,2)</f>
        <v>0</v>
      </c>
      <c r="BL570" s="19" t="s">
        <v>320</v>
      </c>
      <c r="BM570" s="188" t="s">
        <v>2813</v>
      </c>
    </row>
    <row r="571" spans="1:47" s="2" customFormat="1" ht="11.25">
      <c r="A571" s="36"/>
      <c r="B571" s="37"/>
      <c r="C571" s="38"/>
      <c r="D571" s="190" t="s">
        <v>236</v>
      </c>
      <c r="E571" s="38"/>
      <c r="F571" s="191" t="s">
        <v>1011</v>
      </c>
      <c r="G571" s="38"/>
      <c r="H571" s="38"/>
      <c r="I571" s="192"/>
      <c r="J571" s="38"/>
      <c r="K571" s="38"/>
      <c r="L571" s="41"/>
      <c r="M571" s="193"/>
      <c r="N571" s="194"/>
      <c r="O571" s="66"/>
      <c r="P571" s="66"/>
      <c r="Q571" s="66"/>
      <c r="R571" s="66"/>
      <c r="S571" s="66"/>
      <c r="T571" s="67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T571" s="19" t="s">
        <v>236</v>
      </c>
      <c r="AU571" s="19" t="s">
        <v>85</v>
      </c>
    </row>
    <row r="572" spans="2:51" s="14" customFormat="1" ht="11.25">
      <c r="B572" s="206"/>
      <c r="C572" s="207"/>
      <c r="D572" s="197" t="s">
        <v>238</v>
      </c>
      <c r="E572" s="208" t="s">
        <v>28</v>
      </c>
      <c r="F572" s="209" t="s">
        <v>2436</v>
      </c>
      <c r="G572" s="207"/>
      <c r="H572" s="210">
        <v>2.815</v>
      </c>
      <c r="I572" s="211"/>
      <c r="J572" s="207"/>
      <c r="K572" s="207"/>
      <c r="L572" s="212"/>
      <c r="M572" s="213"/>
      <c r="N572" s="214"/>
      <c r="O572" s="214"/>
      <c r="P572" s="214"/>
      <c r="Q572" s="214"/>
      <c r="R572" s="214"/>
      <c r="S572" s="214"/>
      <c r="T572" s="215"/>
      <c r="AT572" s="216" t="s">
        <v>238</v>
      </c>
      <c r="AU572" s="216" t="s">
        <v>85</v>
      </c>
      <c r="AV572" s="14" t="s">
        <v>85</v>
      </c>
      <c r="AW572" s="14" t="s">
        <v>35</v>
      </c>
      <c r="AX572" s="14" t="s">
        <v>82</v>
      </c>
      <c r="AY572" s="216" t="s">
        <v>228</v>
      </c>
    </row>
    <row r="573" spans="1:65" s="2" customFormat="1" ht="37.9" customHeight="1">
      <c r="A573" s="36"/>
      <c r="B573" s="37"/>
      <c r="C573" s="177" t="s">
        <v>962</v>
      </c>
      <c r="D573" s="177" t="s">
        <v>230</v>
      </c>
      <c r="E573" s="178" t="s">
        <v>1014</v>
      </c>
      <c r="F573" s="179" t="s">
        <v>1015</v>
      </c>
      <c r="G573" s="180" t="s">
        <v>275</v>
      </c>
      <c r="H573" s="181">
        <v>2.815</v>
      </c>
      <c r="I573" s="182"/>
      <c r="J573" s="183">
        <f>ROUND(I573*H573,2)</f>
        <v>0</v>
      </c>
      <c r="K573" s="179" t="s">
        <v>234</v>
      </c>
      <c r="L573" s="41"/>
      <c r="M573" s="184" t="s">
        <v>28</v>
      </c>
      <c r="N573" s="185" t="s">
        <v>45</v>
      </c>
      <c r="O573" s="66"/>
      <c r="P573" s="186">
        <f>O573*H573</f>
        <v>0</v>
      </c>
      <c r="Q573" s="186">
        <v>0</v>
      </c>
      <c r="R573" s="186">
        <f>Q573*H573</f>
        <v>0</v>
      </c>
      <c r="S573" s="186">
        <v>0</v>
      </c>
      <c r="T573" s="187">
        <f>S573*H573</f>
        <v>0</v>
      </c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R573" s="188" t="s">
        <v>320</v>
      </c>
      <c r="AT573" s="188" t="s">
        <v>230</v>
      </c>
      <c r="AU573" s="188" t="s">
        <v>85</v>
      </c>
      <c r="AY573" s="19" t="s">
        <v>228</v>
      </c>
      <c r="BE573" s="189">
        <f>IF(N573="základní",J573,0)</f>
        <v>0</v>
      </c>
      <c r="BF573" s="189">
        <f>IF(N573="snížená",J573,0)</f>
        <v>0</v>
      </c>
      <c r="BG573" s="189">
        <f>IF(N573="zákl. přenesená",J573,0)</f>
        <v>0</v>
      </c>
      <c r="BH573" s="189">
        <f>IF(N573="sníž. přenesená",J573,0)</f>
        <v>0</v>
      </c>
      <c r="BI573" s="189">
        <f>IF(N573="nulová",J573,0)</f>
        <v>0</v>
      </c>
      <c r="BJ573" s="19" t="s">
        <v>82</v>
      </c>
      <c r="BK573" s="189">
        <f>ROUND(I573*H573,2)</f>
        <v>0</v>
      </c>
      <c r="BL573" s="19" t="s">
        <v>320</v>
      </c>
      <c r="BM573" s="188" t="s">
        <v>2814</v>
      </c>
    </row>
    <row r="574" spans="1:47" s="2" customFormat="1" ht="11.25">
      <c r="A574" s="36"/>
      <c r="B574" s="37"/>
      <c r="C574" s="38"/>
      <c r="D574" s="190" t="s">
        <v>236</v>
      </c>
      <c r="E574" s="38"/>
      <c r="F574" s="191" t="s">
        <v>1017</v>
      </c>
      <c r="G574" s="38"/>
      <c r="H574" s="38"/>
      <c r="I574" s="192"/>
      <c r="J574" s="38"/>
      <c r="K574" s="38"/>
      <c r="L574" s="41"/>
      <c r="M574" s="193"/>
      <c r="N574" s="194"/>
      <c r="O574" s="66"/>
      <c r="P574" s="66"/>
      <c r="Q574" s="66"/>
      <c r="R574" s="66"/>
      <c r="S574" s="66"/>
      <c r="T574" s="67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T574" s="19" t="s">
        <v>236</v>
      </c>
      <c r="AU574" s="19" t="s">
        <v>85</v>
      </c>
    </row>
    <row r="575" spans="2:51" s="14" customFormat="1" ht="11.25">
      <c r="B575" s="206"/>
      <c r="C575" s="207"/>
      <c r="D575" s="197" t="s">
        <v>238</v>
      </c>
      <c r="E575" s="208" t="s">
        <v>28</v>
      </c>
      <c r="F575" s="209" t="s">
        <v>2436</v>
      </c>
      <c r="G575" s="207"/>
      <c r="H575" s="210">
        <v>2.815</v>
      </c>
      <c r="I575" s="211"/>
      <c r="J575" s="207"/>
      <c r="K575" s="207"/>
      <c r="L575" s="212"/>
      <c r="M575" s="213"/>
      <c r="N575" s="214"/>
      <c r="O575" s="214"/>
      <c r="P575" s="214"/>
      <c r="Q575" s="214"/>
      <c r="R575" s="214"/>
      <c r="S575" s="214"/>
      <c r="T575" s="215"/>
      <c r="AT575" s="216" t="s">
        <v>238</v>
      </c>
      <c r="AU575" s="216" t="s">
        <v>85</v>
      </c>
      <c r="AV575" s="14" t="s">
        <v>85</v>
      </c>
      <c r="AW575" s="14" t="s">
        <v>35</v>
      </c>
      <c r="AX575" s="14" t="s">
        <v>82</v>
      </c>
      <c r="AY575" s="216" t="s">
        <v>228</v>
      </c>
    </row>
    <row r="576" spans="1:65" s="2" customFormat="1" ht="24.2" customHeight="1">
      <c r="A576" s="36"/>
      <c r="B576" s="37"/>
      <c r="C576" s="177" t="s">
        <v>967</v>
      </c>
      <c r="D576" s="177" t="s">
        <v>230</v>
      </c>
      <c r="E576" s="178" t="s">
        <v>1019</v>
      </c>
      <c r="F576" s="179" t="s">
        <v>1020</v>
      </c>
      <c r="G576" s="180" t="s">
        <v>323</v>
      </c>
      <c r="H576" s="181">
        <v>4.2</v>
      </c>
      <c r="I576" s="182"/>
      <c r="J576" s="183">
        <f>ROUND(I576*H576,2)</f>
        <v>0</v>
      </c>
      <c r="K576" s="179" t="s">
        <v>234</v>
      </c>
      <c r="L576" s="41"/>
      <c r="M576" s="184" t="s">
        <v>28</v>
      </c>
      <c r="N576" s="185" t="s">
        <v>45</v>
      </c>
      <c r="O576" s="66"/>
      <c r="P576" s="186">
        <f>O576*H576</f>
        <v>0</v>
      </c>
      <c r="Q576" s="186">
        <v>0.0005</v>
      </c>
      <c r="R576" s="186">
        <f>Q576*H576</f>
        <v>0.0021000000000000003</v>
      </c>
      <c r="S576" s="186">
        <v>0</v>
      </c>
      <c r="T576" s="187">
        <f>S576*H576</f>
        <v>0</v>
      </c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R576" s="188" t="s">
        <v>320</v>
      </c>
      <c r="AT576" s="188" t="s">
        <v>230</v>
      </c>
      <c r="AU576" s="188" t="s">
        <v>85</v>
      </c>
      <c r="AY576" s="19" t="s">
        <v>228</v>
      </c>
      <c r="BE576" s="189">
        <f>IF(N576="základní",J576,0)</f>
        <v>0</v>
      </c>
      <c r="BF576" s="189">
        <f>IF(N576="snížená",J576,0)</f>
        <v>0</v>
      </c>
      <c r="BG576" s="189">
        <f>IF(N576="zákl. přenesená",J576,0)</f>
        <v>0</v>
      </c>
      <c r="BH576" s="189">
        <f>IF(N576="sníž. přenesená",J576,0)</f>
        <v>0</v>
      </c>
      <c r="BI576" s="189">
        <f>IF(N576="nulová",J576,0)</f>
        <v>0</v>
      </c>
      <c r="BJ576" s="19" t="s">
        <v>82</v>
      </c>
      <c r="BK576" s="189">
        <f>ROUND(I576*H576,2)</f>
        <v>0</v>
      </c>
      <c r="BL576" s="19" t="s">
        <v>320</v>
      </c>
      <c r="BM576" s="188" t="s">
        <v>2815</v>
      </c>
    </row>
    <row r="577" spans="1:47" s="2" customFormat="1" ht="11.25">
      <c r="A577" s="36"/>
      <c r="B577" s="37"/>
      <c r="C577" s="38"/>
      <c r="D577" s="190" t="s">
        <v>236</v>
      </c>
      <c r="E577" s="38"/>
      <c r="F577" s="191" t="s">
        <v>1022</v>
      </c>
      <c r="G577" s="38"/>
      <c r="H577" s="38"/>
      <c r="I577" s="192"/>
      <c r="J577" s="38"/>
      <c r="K577" s="38"/>
      <c r="L577" s="41"/>
      <c r="M577" s="193"/>
      <c r="N577" s="194"/>
      <c r="O577" s="66"/>
      <c r="P577" s="66"/>
      <c r="Q577" s="66"/>
      <c r="R577" s="66"/>
      <c r="S577" s="66"/>
      <c r="T577" s="67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T577" s="19" t="s">
        <v>236</v>
      </c>
      <c r="AU577" s="19" t="s">
        <v>85</v>
      </c>
    </row>
    <row r="578" spans="2:51" s="14" customFormat="1" ht="11.25">
      <c r="B578" s="206"/>
      <c r="C578" s="207"/>
      <c r="D578" s="197" t="s">
        <v>238</v>
      </c>
      <c r="E578" s="208" t="s">
        <v>28</v>
      </c>
      <c r="F578" s="209" t="s">
        <v>2435</v>
      </c>
      <c r="G578" s="207"/>
      <c r="H578" s="210">
        <v>4.2</v>
      </c>
      <c r="I578" s="211"/>
      <c r="J578" s="207"/>
      <c r="K578" s="207"/>
      <c r="L578" s="212"/>
      <c r="M578" s="213"/>
      <c r="N578" s="214"/>
      <c r="O578" s="214"/>
      <c r="P578" s="214"/>
      <c r="Q578" s="214"/>
      <c r="R578" s="214"/>
      <c r="S578" s="214"/>
      <c r="T578" s="215"/>
      <c r="AT578" s="216" t="s">
        <v>238</v>
      </c>
      <c r="AU578" s="216" t="s">
        <v>85</v>
      </c>
      <c r="AV578" s="14" t="s">
        <v>85</v>
      </c>
      <c r="AW578" s="14" t="s">
        <v>35</v>
      </c>
      <c r="AX578" s="14" t="s">
        <v>82</v>
      </c>
      <c r="AY578" s="216" t="s">
        <v>228</v>
      </c>
    </row>
    <row r="579" spans="1:65" s="2" customFormat="1" ht="44.25" customHeight="1">
      <c r="A579" s="36"/>
      <c r="B579" s="37"/>
      <c r="C579" s="177" t="s">
        <v>972</v>
      </c>
      <c r="D579" s="177" t="s">
        <v>230</v>
      </c>
      <c r="E579" s="178" t="s">
        <v>1024</v>
      </c>
      <c r="F579" s="179" t="s">
        <v>1025</v>
      </c>
      <c r="G579" s="180" t="s">
        <v>264</v>
      </c>
      <c r="H579" s="181">
        <v>0.119</v>
      </c>
      <c r="I579" s="182"/>
      <c r="J579" s="183">
        <f>ROUND(I579*H579,2)</f>
        <v>0</v>
      </c>
      <c r="K579" s="179" t="s">
        <v>234</v>
      </c>
      <c r="L579" s="41"/>
      <c r="M579" s="184" t="s">
        <v>28</v>
      </c>
      <c r="N579" s="185" t="s">
        <v>45</v>
      </c>
      <c r="O579" s="66"/>
      <c r="P579" s="186">
        <f>O579*H579</f>
        <v>0</v>
      </c>
      <c r="Q579" s="186">
        <v>0</v>
      </c>
      <c r="R579" s="186">
        <f>Q579*H579</f>
        <v>0</v>
      </c>
      <c r="S579" s="186">
        <v>0</v>
      </c>
      <c r="T579" s="187">
        <f>S579*H579</f>
        <v>0</v>
      </c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R579" s="188" t="s">
        <v>320</v>
      </c>
      <c r="AT579" s="188" t="s">
        <v>230</v>
      </c>
      <c r="AU579" s="188" t="s">
        <v>85</v>
      </c>
      <c r="AY579" s="19" t="s">
        <v>228</v>
      </c>
      <c r="BE579" s="189">
        <f>IF(N579="základní",J579,0)</f>
        <v>0</v>
      </c>
      <c r="BF579" s="189">
        <f>IF(N579="snížená",J579,0)</f>
        <v>0</v>
      </c>
      <c r="BG579" s="189">
        <f>IF(N579="zákl. přenesená",J579,0)</f>
        <v>0</v>
      </c>
      <c r="BH579" s="189">
        <f>IF(N579="sníž. přenesená",J579,0)</f>
        <v>0</v>
      </c>
      <c r="BI579" s="189">
        <f>IF(N579="nulová",J579,0)</f>
        <v>0</v>
      </c>
      <c r="BJ579" s="19" t="s">
        <v>82</v>
      </c>
      <c r="BK579" s="189">
        <f>ROUND(I579*H579,2)</f>
        <v>0</v>
      </c>
      <c r="BL579" s="19" t="s">
        <v>320</v>
      </c>
      <c r="BM579" s="188" t="s">
        <v>2816</v>
      </c>
    </row>
    <row r="580" spans="1:47" s="2" customFormat="1" ht="11.25">
      <c r="A580" s="36"/>
      <c r="B580" s="37"/>
      <c r="C580" s="38"/>
      <c r="D580" s="190" t="s">
        <v>236</v>
      </c>
      <c r="E580" s="38"/>
      <c r="F580" s="191" t="s">
        <v>1027</v>
      </c>
      <c r="G580" s="38"/>
      <c r="H580" s="38"/>
      <c r="I580" s="192"/>
      <c r="J580" s="38"/>
      <c r="K580" s="38"/>
      <c r="L580" s="41"/>
      <c r="M580" s="193"/>
      <c r="N580" s="194"/>
      <c r="O580" s="66"/>
      <c r="P580" s="66"/>
      <c r="Q580" s="66"/>
      <c r="R580" s="66"/>
      <c r="S580" s="66"/>
      <c r="T580" s="67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T580" s="19" t="s">
        <v>236</v>
      </c>
      <c r="AU580" s="19" t="s">
        <v>85</v>
      </c>
    </row>
    <row r="581" spans="1:65" s="2" customFormat="1" ht="49.15" customHeight="1">
      <c r="A581" s="36"/>
      <c r="B581" s="37"/>
      <c r="C581" s="177" t="s">
        <v>978</v>
      </c>
      <c r="D581" s="177" t="s">
        <v>230</v>
      </c>
      <c r="E581" s="178" t="s">
        <v>1029</v>
      </c>
      <c r="F581" s="179" t="s">
        <v>1030</v>
      </c>
      <c r="G581" s="180" t="s">
        <v>264</v>
      </c>
      <c r="H581" s="181">
        <v>0.119</v>
      </c>
      <c r="I581" s="182"/>
      <c r="J581" s="183">
        <f>ROUND(I581*H581,2)</f>
        <v>0</v>
      </c>
      <c r="K581" s="179" t="s">
        <v>234</v>
      </c>
      <c r="L581" s="41"/>
      <c r="M581" s="184" t="s">
        <v>28</v>
      </c>
      <c r="N581" s="185" t="s">
        <v>45</v>
      </c>
      <c r="O581" s="66"/>
      <c r="P581" s="186">
        <f>O581*H581</f>
        <v>0</v>
      </c>
      <c r="Q581" s="186">
        <v>0</v>
      </c>
      <c r="R581" s="186">
        <f>Q581*H581</f>
        <v>0</v>
      </c>
      <c r="S581" s="186">
        <v>0</v>
      </c>
      <c r="T581" s="187">
        <f>S581*H581</f>
        <v>0</v>
      </c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R581" s="188" t="s">
        <v>320</v>
      </c>
      <c r="AT581" s="188" t="s">
        <v>230</v>
      </c>
      <c r="AU581" s="188" t="s">
        <v>85</v>
      </c>
      <c r="AY581" s="19" t="s">
        <v>228</v>
      </c>
      <c r="BE581" s="189">
        <f>IF(N581="základní",J581,0)</f>
        <v>0</v>
      </c>
      <c r="BF581" s="189">
        <f>IF(N581="snížená",J581,0)</f>
        <v>0</v>
      </c>
      <c r="BG581" s="189">
        <f>IF(N581="zákl. přenesená",J581,0)</f>
        <v>0</v>
      </c>
      <c r="BH581" s="189">
        <f>IF(N581="sníž. přenesená",J581,0)</f>
        <v>0</v>
      </c>
      <c r="BI581" s="189">
        <f>IF(N581="nulová",J581,0)</f>
        <v>0</v>
      </c>
      <c r="BJ581" s="19" t="s">
        <v>82</v>
      </c>
      <c r="BK581" s="189">
        <f>ROUND(I581*H581,2)</f>
        <v>0</v>
      </c>
      <c r="BL581" s="19" t="s">
        <v>320</v>
      </c>
      <c r="BM581" s="188" t="s">
        <v>2817</v>
      </c>
    </row>
    <row r="582" spans="1:47" s="2" customFormat="1" ht="11.25">
      <c r="A582" s="36"/>
      <c r="B582" s="37"/>
      <c r="C582" s="38"/>
      <c r="D582" s="190" t="s">
        <v>236</v>
      </c>
      <c r="E582" s="38"/>
      <c r="F582" s="191" t="s">
        <v>1032</v>
      </c>
      <c r="G582" s="38"/>
      <c r="H582" s="38"/>
      <c r="I582" s="192"/>
      <c r="J582" s="38"/>
      <c r="K582" s="38"/>
      <c r="L582" s="41"/>
      <c r="M582" s="193"/>
      <c r="N582" s="194"/>
      <c r="O582" s="66"/>
      <c r="P582" s="66"/>
      <c r="Q582" s="66"/>
      <c r="R582" s="66"/>
      <c r="S582" s="66"/>
      <c r="T582" s="67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T582" s="19" t="s">
        <v>236</v>
      </c>
      <c r="AU582" s="19" t="s">
        <v>85</v>
      </c>
    </row>
    <row r="583" spans="2:63" s="12" customFormat="1" ht="22.9" customHeight="1">
      <c r="B583" s="161"/>
      <c r="C583" s="162"/>
      <c r="D583" s="163" t="s">
        <v>73</v>
      </c>
      <c r="E583" s="175" t="s">
        <v>1053</v>
      </c>
      <c r="F583" s="175" t="s">
        <v>2818</v>
      </c>
      <c r="G583" s="162"/>
      <c r="H583" s="162"/>
      <c r="I583" s="165"/>
      <c r="J583" s="176">
        <f>BK583</f>
        <v>0</v>
      </c>
      <c r="K583" s="162"/>
      <c r="L583" s="167"/>
      <c r="M583" s="168"/>
      <c r="N583" s="169"/>
      <c r="O583" s="169"/>
      <c r="P583" s="170">
        <f>SUM(P584:P588)</f>
        <v>0</v>
      </c>
      <c r="Q583" s="169"/>
      <c r="R583" s="170">
        <f>SUM(R584:R588)</f>
        <v>0.02252</v>
      </c>
      <c r="S583" s="169"/>
      <c r="T583" s="171">
        <f>SUM(T584:T588)</f>
        <v>0</v>
      </c>
      <c r="AR583" s="172" t="s">
        <v>85</v>
      </c>
      <c r="AT583" s="173" t="s">
        <v>73</v>
      </c>
      <c r="AU583" s="173" t="s">
        <v>82</v>
      </c>
      <c r="AY583" s="172" t="s">
        <v>228</v>
      </c>
      <c r="BK583" s="174">
        <f>SUM(BK584:BK588)</f>
        <v>0</v>
      </c>
    </row>
    <row r="584" spans="1:65" s="2" customFormat="1" ht="37.9" customHeight="1">
      <c r="A584" s="36"/>
      <c r="B584" s="37"/>
      <c r="C584" s="177" t="s">
        <v>983</v>
      </c>
      <c r="D584" s="177" t="s">
        <v>230</v>
      </c>
      <c r="E584" s="178" t="s">
        <v>2819</v>
      </c>
      <c r="F584" s="179" t="s">
        <v>2820</v>
      </c>
      <c r="G584" s="180" t="s">
        <v>275</v>
      </c>
      <c r="H584" s="181">
        <v>2.252</v>
      </c>
      <c r="I584" s="182"/>
      <c r="J584" s="183">
        <f>ROUND(I584*H584,2)</f>
        <v>0</v>
      </c>
      <c r="K584" s="179" t="s">
        <v>28</v>
      </c>
      <c r="L584" s="41"/>
      <c r="M584" s="184" t="s">
        <v>28</v>
      </c>
      <c r="N584" s="185" t="s">
        <v>45</v>
      </c>
      <c r="O584" s="66"/>
      <c r="P584" s="186">
        <f>O584*H584</f>
        <v>0</v>
      </c>
      <c r="Q584" s="186">
        <v>0.01</v>
      </c>
      <c r="R584" s="186">
        <f>Q584*H584</f>
        <v>0.02252</v>
      </c>
      <c r="S584" s="186">
        <v>0</v>
      </c>
      <c r="T584" s="187">
        <f>S584*H584</f>
        <v>0</v>
      </c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R584" s="188" t="s">
        <v>320</v>
      </c>
      <c r="AT584" s="188" t="s">
        <v>230</v>
      </c>
      <c r="AU584" s="188" t="s">
        <v>85</v>
      </c>
      <c r="AY584" s="19" t="s">
        <v>228</v>
      </c>
      <c r="BE584" s="189">
        <f>IF(N584="základní",J584,0)</f>
        <v>0</v>
      </c>
      <c r="BF584" s="189">
        <f>IF(N584="snížená",J584,0)</f>
        <v>0</v>
      </c>
      <c r="BG584" s="189">
        <f>IF(N584="zákl. přenesená",J584,0)</f>
        <v>0</v>
      </c>
      <c r="BH584" s="189">
        <f>IF(N584="sníž. přenesená",J584,0)</f>
        <v>0</v>
      </c>
      <c r="BI584" s="189">
        <f>IF(N584="nulová",J584,0)</f>
        <v>0</v>
      </c>
      <c r="BJ584" s="19" t="s">
        <v>82</v>
      </c>
      <c r="BK584" s="189">
        <f>ROUND(I584*H584,2)</f>
        <v>0</v>
      </c>
      <c r="BL584" s="19" t="s">
        <v>320</v>
      </c>
      <c r="BM584" s="188" t="s">
        <v>2821</v>
      </c>
    </row>
    <row r="585" spans="2:51" s="13" customFormat="1" ht="11.25">
      <c r="B585" s="195"/>
      <c r="C585" s="196"/>
      <c r="D585" s="197" t="s">
        <v>238</v>
      </c>
      <c r="E585" s="198" t="s">
        <v>28</v>
      </c>
      <c r="F585" s="199" t="s">
        <v>2706</v>
      </c>
      <c r="G585" s="196"/>
      <c r="H585" s="198" t="s">
        <v>28</v>
      </c>
      <c r="I585" s="200"/>
      <c r="J585" s="196"/>
      <c r="K585" s="196"/>
      <c r="L585" s="201"/>
      <c r="M585" s="202"/>
      <c r="N585" s="203"/>
      <c r="O585" s="203"/>
      <c r="P585" s="203"/>
      <c r="Q585" s="203"/>
      <c r="R585" s="203"/>
      <c r="S585" s="203"/>
      <c r="T585" s="204"/>
      <c r="AT585" s="205" t="s">
        <v>238</v>
      </c>
      <c r="AU585" s="205" t="s">
        <v>85</v>
      </c>
      <c r="AV585" s="13" t="s">
        <v>82</v>
      </c>
      <c r="AW585" s="13" t="s">
        <v>35</v>
      </c>
      <c r="AX585" s="13" t="s">
        <v>74</v>
      </c>
      <c r="AY585" s="205" t="s">
        <v>228</v>
      </c>
    </row>
    <row r="586" spans="2:51" s="14" customFormat="1" ht="11.25">
      <c r="B586" s="206"/>
      <c r="C586" s="207"/>
      <c r="D586" s="197" t="s">
        <v>238</v>
      </c>
      <c r="E586" s="208" t="s">
        <v>28</v>
      </c>
      <c r="F586" s="209" t="s">
        <v>2822</v>
      </c>
      <c r="G586" s="207"/>
      <c r="H586" s="210">
        <v>2.252</v>
      </c>
      <c r="I586" s="211"/>
      <c r="J586" s="207"/>
      <c r="K586" s="207"/>
      <c r="L586" s="212"/>
      <c r="M586" s="213"/>
      <c r="N586" s="214"/>
      <c r="O586" s="214"/>
      <c r="P586" s="214"/>
      <c r="Q586" s="214"/>
      <c r="R586" s="214"/>
      <c r="S586" s="214"/>
      <c r="T586" s="215"/>
      <c r="AT586" s="216" t="s">
        <v>238</v>
      </c>
      <c r="AU586" s="216" t="s">
        <v>85</v>
      </c>
      <c r="AV586" s="14" t="s">
        <v>85</v>
      </c>
      <c r="AW586" s="14" t="s">
        <v>35</v>
      </c>
      <c r="AX586" s="14" t="s">
        <v>82</v>
      </c>
      <c r="AY586" s="216" t="s">
        <v>228</v>
      </c>
    </row>
    <row r="587" spans="1:65" s="2" customFormat="1" ht="24.2" customHeight="1">
      <c r="A587" s="36"/>
      <c r="B587" s="37"/>
      <c r="C587" s="177" t="s">
        <v>995</v>
      </c>
      <c r="D587" s="177" t="s">
        <v>230</v>
      </c>
      <c r="E587" s="178" t="s">
        <v>1085</v>
      </c>
      <c r="F587" s="179" t="s">
        <v>2823</v>
      </c>
      <c r="G587" s="180" t="s">
        <v>264</v>
      </c>
      <c r="H587" s="181">
        <v>0.023</v>
      </c>
      <c r="I587" s="182"/>
      <c r="J587" s="183">
        <f>ROUND(I587*H587,2)</f>
        <v>0</v>
      </c>
      <c r="K587" s="179" t="s">
        <v>2798</v>
      </c>
      <c r="L587" s="41"/>
      <c r="M587" s="184" t="s">
        <v>28</v>
      </c>
      <c r="N587" s="185" t="s">
        <v>45</v>
      </c>
      <c r="O587" s="66"/>
      <c r="P587" s="186">
        <f>O587*H587</f>
        <v>0</v>
      </c>
      <c r="Q587" s="186">
        <v>0</v>
      </c>
      <c r="R587" s="186">
        <f>Q587*H587</f>
        <v>0</v>
      </c>
      <c r="S587" s="186">
        <v>0</v>
      </c>
      <c r="T587" s="187">
        <f>S587*H587</f>
        <v>0</v>
      </c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R587" s="188" t="s">
        <v>320</v>
      </c>
      <c r="AT587" s="188" t="s">
        <v>230</v>
      </c>
      <c r="AU587" s="188" t="s">
        <v>85</v>
      </c>
      <c r="AY587" s="19" t="s">
        <v>228</v>
      </c>
      <c r="BE587" s="189">
        <f>IF(N587="základní",J587,0)</f>
        <v>0</v>
      </c>
      <c r="BF587" s="189">
        <f>IF(N587="snížená",J587,0)</f>
        <v>0</v>
      </c>
      <c r="BG587" s="189">
        <f>IF(N587="zákl. přenesená",J587,0)</f>
        <v>0</v>
      </c>
      <c r="BH587" s="189">
        <f>IF(N587="sníž. přenesená",J587,0)</f>
        <v>0</v>
      </c>
      <c r="BI587" s="189">
        <f>IF(N587="nulová",J587,0)</f>
        <v>0</v>
      </c>
      <c r="BJ587" s="19" t="s">
        <v>82</v>
      </c>
      <c r="BK587" s="189">
        <f>ROUND(I587*H587,2)</f>
        <v>0</v>
      </c>
      <c r="BL587" s="19" t="s">
        <v>320</v>
      </c>
      <c r="BM587" s="188" t="s">
        <v>2824</v>
      </c>
    </row>
    <row r="588" spans="1:65" s="2" customFormat="1" ht="24.2" customHeight="1">
      <c r="A588" s="36"/>
      <c r="B588" s="37"/>
      <c r="C588" s="177" t="s">
        <v>1001</v>
      </c>
      <c r="D588" s="177" t="s">
        <v>230</v>
      </c>
      <c r="E588" s="178" t="s">
        <v>1090</v>
      </c>
      <c r="F588" s="179" t="s">
        <v>2825</v>
      </c>
      <c r="G588" s="180" t="s">
        <v>264</v>
      </c>
      <c r="H588" s="181">
        <v>0.023</v>
      </c>
      <c r="I588" s="182"/>
      <c r="J588" s="183">
        <f>ROUND(I588*H588,2)</f>
        <v>0</v>
      </c>
      <c r="K588" s="179" t="s">
        <v>2798</v>
      </c>
      <c r="L588" s="41"/>
      <c r="M588" s="184" t="s">
        <v>28</v>
      </c>
      <c r="N588" s="185" t="s">
        <v>45</v>
      </c>
      <c r="O588" s="66"/>
      <c r="P588" s="186">
        <f>O588*H588</f>
        <v>0</v>
      </c>
      <c r="Q588" s="186">
        <v>0</v>
      </c>
      <c r="R588" s="186">
        <f>Q588*H588</f>
        <v>0</v>
      </c>
      <c r="S588" s="186">
        <v>0</v>
      </c>
      <c r="T588" s="187">
        <f>S588*H588</f>
        <v>0</v>
      </c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R588" s="188" t="s">
        <v>320</v>
      </c>
      <c r="AT588" s="188" t="s">
        <v>230</v>
      </c>
      <c r="AU588" s="188" t="s">
        <v>85</v>
      </c>
      <c r="AY588" s="19" t="s">
        <v>228</v>
      </c>
      <c r="BE588" s="189">
        <f>IF(N588="základní",J588,0)</f>
        <v>0</v>
      </c>
      <c r="BF588" s="189">
        <f>IF(N588="snížená",J588,0)</f>
        <v>0</v>
      </c>
      <c r="BG588" s="189">
        <f>IF(N588="zákl. přenesená",J588,0)</f>
        <v>0</v>
      </c>
      <c r="BH588" s="189">
        <f>IF(N588="sníž. přenesená",J588,0)</f>
        <v>0</v>
      </c>
      <c r="BI588" s="189">
        <f>IF(N588="nulová",J588,0)</f>
        <v>0</v>
      </c>
      <c r="BJ588" s="19" t="s">
        <v>82</v>
      </c>
      <c r="BK588" s="189">
        <f>ROUND(I588*H588,2)</f>
        <v>0</v>
      </c>
      <c r="BL588" s="19" t="s">
        <v>320</v>
      </c>
      <c r="BM588" s="188" t="s">
        <v>2826</v>
      </c>
    </row>
    <row r="589" spans="2:63" s="12" customFormat="1" ht="22.9" customHeight="1">
      <c r="B589" s="161"/>
      <c r="C589" s="162"/>
      <c r="D589" s="163" t="s">
        <v>73</v>
      </c>
      <c r="E589" s="175" t="s">
        <v>1094</v>
      </c>
      <c r="F589" s="175" t="s">
        <v>1095</v>
      </c>
      <c r="G589" s="162"/>
      <c r="H589" s="162"/>
      <c r="I589" s="165"/>
      <c r="J589" s="176">
        <f>BK589</f>
        <v>0</v>
      </c>
      <c r="K589" s="162"/>
      <c r="L589" s="167"/>
      <c r="M589" s="168"/>
      <c r="N589" s="169"/>
      <c r="O589" s="169"/>
      <c r="P589" s="170">
        <f>SUM(P590:P603)</f>
        <v>0</v>
      </c>
      <c r="Q589" s="169"/>
      <c r="R589" s="170">
        <f>SUM(R590:R603)</f>
        <v>0.03876486</v>
      </c>
      <c r="S589" s="169"/>
      <c r="T589" s="171">
        <f>SUM(T590:T603)</f>
        <v>0</v>
      </c>
      <c r="AR589" s="172" t="s">
        <v>85</v>
      </c>
      <c r="AT589" s="173" t="s">
        <v>73</v>
      </c>
      <c r="AU589" s="173" t="s">
        <v>82</v>
      </c>
      <c r="AY589" s="172" t="s">
        <v>228</v>
      </c>
      <c r="BK589" s="174">
        <f>SUM(BK590:BK603)</f>
        <v>0</v>
      </c>
    </row>
    <row r="590" spans="1:65" s="2" customFormat="1" ht="44.25" customHeight="1">
      <c r="A590" s="36"/>
      <c r="B590" s="37"/>
      <c r="C590" s="177" t="s">
        <v>1007</v>
      </c>
      <c r="D590" s="177" t="s">
        <v>230</v>
      </c>
      <c r="E590" s="178" t="s">
        <v>2827</v>
      </c>
      <c r="F590" s="179" t="s">
        <v>2828</v>
      </c>
      <c r="G590" s="180" t="s">
        <v>275</v>
      </c>
      <c r="H590" s="181">
        <v>17.328</v>
      </c>
      <c r="I590" s="182"/>
      <c r="J590" s="183">
        <f>ROUND(I590*H590,2)</f>
        <v>0</v>
      </c>
      <c r="K590" s="179" t="s">
        <v>28</v>
      </c>
      <c r="L590" s="41"/>
      <c r="M590" s="184" t="s">
        <v>28</v>
      </c>
      <c r="N590" s="185" t="s">
        <v>45</v>
      </c>
      <c r="O590" s="66"/>
      <c r="P590" s="186">
        <f>O590*H590</f>
        <v>0</v>
      </c>
      <c r="Q590" s="186">
        <v>0.00023</v>
      </c>
      <c r="R590" s="186">
        <f>Q590*H590</f>
        <v>0.00398544</v>
      </c>
      <c r="S590" s="186">
        <v>0</v>
      </c>
      <c r="T590" s="187">
        <f>S590*H590</f>
        <v>0</v>
      </c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R590" s="188" t="s">
        <v>320</v>
      </c>
      <c r="AT590" s="188" t="s">
        <v>230</v>
      </c>
      <c r="AU590" s="188" t="s">
        <v>85</v>
      </c>
      <c r="AY590" s="19" t="s">
        <v>228</v>
      </c>
      <c r="BE590" s="189">
        <f>IF(N590="základní",J590,0)</f>
        <v>0</v>
      </c>
      <c r="BF590" s="189">
        <f>IF(N590="snížená",J590,0)</f>
        <v>0</v>
      </c>
      <c r="BG590" s="189">
        <f>IF(N590="zákl. přenesená",J590,0)</f>
        <v>0</v>
      </c>
      <c r="BH590" s="189">
        <f>IF(N590="sníž. přenesená",J590,0)</f>
        <v>0</v>
      </c>
      <c r="BI590" s="189">
        <f>IF(N590="nulová",J590,0)</f>
        <v>0</v>
      </c>
      <c r="BJ590" s="19" t="s">
        <v>82</v>
      </c>
      <c r="BK590" s="189">
        <f>ROUND(I590*H590,2)</f>
        <v>0</v>
      </c>
      <c r="BL590" s="19" t="s">
        <v>320</v>
      </c>
      <c r="BM590" s="188" t="s">
        <v>2829</v>
      </c>
    </row>
    <row r="591" spans="2:51" s="14" customFormat="1" ht="11.25">
      <c r="B591" s="206"/>
      <c r="C591" s="207"/>
      <c r="D591" s="197" t="s">
        <v>238</v>
      </c>
      <c r="E591" s="208" t="s">
        <v>28</v>
      </c>
      <c r="F591" s="209" t="s">
        <v>2413</v>
      </c>
      <c r="G591" s="207"/>
      <c r="H591" s="210">
        <v>17.328</v>
      </c>
      <c r="I591" s="211"/>
      <c r="J591" s="207"/>
      <c r="K591" s="207"/>
      <c r="L591" s="212"/>
      <c r="M591" s="213"/>
      <c r="N591" s="214"/>
      <c r="O591" s="214"/>
      <c r="P591" s="214"/>
      <c r="Q591" s="214"/>
      <c r="R591" s="214"/>
      <c r="S591" s="214"/>
      <c r="T591" s="215"/>
      <c r="AT591" s="216" t="s">
        <v>238</v>
      </c>
      <c r="AU591" s="216" t="s">
        <v>85</v>
      </c>
      <c r="AV591" s="14" t="s">
        <v>85</v>
      </c>
      <c r="AW591" s="14" t="s">
        <v>35</v>
      </c>
      <c r="AX591" s="14" t="s">
        <v>82</v>
      </c>
      <c r="AY591" s="216" t="s">
        <v>228</v>
      </c>
    </row>
    <row r="592" spans="1:65" s="2" customFormat="1" ht="37.9" customHeight="1">
      <c r="A592" s="36"/>
      <c r="B592" s="37"/>
      <c r="C592" s="177" t="s">
        <v>1013</v>
      </c>
      <c r="D592" s="177" t="s">
        <v>230</v>
      </c>
      <c r="E592" s="178" t="s">
        <v>1109</v>
      </c>
      <c r="F592" s="179" t="s">
        <v>1110</v>
      </c>
      <c r="G592" s="180" t="s">
        <v>275</v>
      </c>
      <c r="H592" s="181">
        <v>35.001</v>
      </c>
      <c r="I592" s="182"/>
      <c r="J592" s="183">
        <f>ROUND(I592*H592,2)</f>
        <v>0</v>
      </c>
      <c r="K592" s="179" t="s">
        <v>234</v>
      </c>
      <c r="L592" s="41"/>
      <c r="M592" s="184" t="s">
        <v>28</v>
      </c>
      <c r="N592" s="185" t="s">
        <v>45</v>
      </c>
      <c r="O592" s="66"/>
      <c r="P592" s="186">
        <f>O592*H592</f>
        <v>0</v>
      </c>
      <c r="Q592" s="186">
        <v>0.00014</v>
      </c>
      <c r="R592" s="186">
        <f>Q592*H592</f>
        <v>0.004900139999999999</v>
      </c>
      <c r="S592" s="186">
        <v>0</v>
      </c>
      <c r="T592" s="187">
        <f>S592*H592</f>
        <v>0</v>
      </c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R592" s="188" t="s">
        <v>320</v>
      </c>
      <c r="AT592" s="188" t="s">
        <v>230</v>
      </c>
      <c r="AU592" s="188" t="s">
        <v>85</v>
      </c>
      <c r="AY592" s="19" t="s">
        <v>228</v>
      </c>
      <c r="BE592" s="189">
        <f>IF(N592="základní",J592,0)</f>
        <v>0</v>
      </c>
      <c r="BF592" s="189">
        <f>IF(N592="snížená",J592,0)</f>
        <v>0</v>
      </c>
      <c r="BG592" s="189">
        <f>IF(N592="zákl. přenesená",J592,0)</f>
        <v>0</v>
      </c>
      <c r="BH592" s="189">
        <f>IF(N592="sníž. přenesená",J592,0)</f>
        <v>0</v>
      </c>
      <c r="BI592" s="189">
        <f>IF(N592="nulová",J592,0)</f>
        <v>0</v>
      </c>
      <c r="BJ592" s="19" t="s">
        <v>82</v>
      </c>
      <c r="BK592" s="189">
        <f>ROUND(I592*H592,2)</f>
        <v>0</v>
      </c>
      <c r="BL592" s="19" t="s">
        <v>320</v>
      </c>
      <c r="BM592" s="188" t="s">
        <v>2830</v>
      </c>
    </row>
    <row r="593" spans="1:47" s="2" customFormat="1" ht="11.25">
      <c r="A593" s="36"/>
      <c r="B593" s="37"/>
      <c r="C593" s="38"/>
      <c r="D593" s="190" t="s">
        <v>236</v>
      </c>
      <c r="E593" s="38"/>
      <c r="F593" s="191" t="s">
        <v>1112</v>
      </c>
      <c r="G593" s="38"/>
      <c r="H593" s="38"/>
      <c r="I593" s="192"/>
      <c r="J593" s="38"/>
      <c r="K593" s="38"/>
      <c r="L593" s="41"/>
      <c r="M593" s="193"/>
      <c r="N593" s="194"/>
      <c r="O593" s="66"/>
      <c r="P593" s="66"/>
      <c r="Q593" s="66"/>
      <c r="R593" s="66"/>
      <c r="S593" s="66"/>
      <c r="T593" s="67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T593" s="19" t="s">
        <v>236</v>
      </c>
      <c r="AU593" s="19" t="s">
        <v>85</v>
      </c>
    </row>
    <row r="594" spans="2:51" s="14" customFormat="1" ht="11.25">
      <c r="B594" s="206"/>
      <c r="C594" s="207"/>
      <c r="D594" s="197" t="s">
        <v>238</v>
      </c>
      <c r="E594" s="208" t="s">
        <v>28</v>
      </c>
      <c r="F594" s="209" t="s">
        <v>2405</v>
      </c>
      <c r="G594" s="207"/>
      <c r="H594" s="210">
        <v>13</v>
      </c>
      <c r="I594" s="211"/>
      <c r="J594" s="207"/>
      <c r="K594" s="207"/>
      <c r="L594" s="212"/>
      <c r="M594" s="213"/>
      <c r="N594" s="214"/>
      <c r="O594" s="214"/>
      <c r="P594" s="214"/>
      <c r="Q594" s="214"/>
      <c r="R594" s="214"/>
      <c r="S594" s="214"/>
      <c r="T594" s="215"/>
      <c r="AT594" s="216" t="s">
        <v>238</v>
      </c>
      <c r="AU594" s="216" t="s">
        <v>85</v>
      </c>
      <c r="AV594" s="14" t="s">
        <v>85</v>
      </c>
      <c r="AW594" s="14" t="s">
        <v>35</v>
      </c>
      <c r="AX594" s="14" t="s">
        <v>74</v>
      </c>
      <c r="AY594" s="216" t="s">
        <v>228</v>
      </c>
    </row>
    <row r="595" spans="2:51" s="14" customFormat="1" ht="11.25">
      <c r="B595" s="206"/>
      <c r="C595" s="207"/>
      <c r="D595" s="197" t="s">
        <v>238</v>
      </c>
      <c r="E595" s="208" t="s">
        <v>28</v>
      </c>
      <c r="F595" s="209" t="s">
        <v>2410</v>
      </c>
      <c r="G595" s="207"/>
      <c r="H595" s="210">
        <v>19.901</v>
      </c>
      <c r="I595" s="211"/>
      <c r="J595" s="207"/>
      <c r="K595" s="207"/>
      <c r="L595" s="212"/>
      <c r="M595" s="213"/>
      <c r="N595" s="214"/>
      <c r="O595" s="214"/>
      <c r="P595" s="214"/>
      <c r="Q595" s="214"/>
      <c r="R595" s="214"/>
      <c r="S595" s="214"/>
      <c r="T595" s="215"/>
      <c r="AT595" s="216" t="s">
        <v>238</v>
      </c>
      <c r="AU595" s="216" t="s">
        <v>85</v>
      </c>
      <c r="AV595" s="14" t="s">
        <v>85</v>
      </c>
      <c r="AW595" s="14" t="s">
        <v>35</v>
      </c>
      <c r="AX595" s="14" t="s">
        <v>74</v>
      </c>
      <c r="AY595" s="216" t="s">
        <v>228</v>
      </c>
    </row>
    <row r="596" spans="2:51" s="14" customFormat="1" ht="11.25">
      <c r="B596" s="206"/>
      <c r="C596" s="207"/>
      <c r="D596" s="197" t="s">
        <v>238</v>
      </c>
      <c r="E596" s="208" t="s">
        <v>28</v>
      </c>
      <c r="F596" s="209" t="s">
        <v>2831</v>
      </c>
      <c r="G596" s="207"/>
      <c r="H596" s="210">
        <v>2.1</v>
      </c>
      <c r="I596" s="211"/>
      <c r="J596" s="207"/>
      <c r="K596" s="207"/>
      <c r="L596" s="212"/>
      <c r="M596" s="213"/>
      <c r="N596" s="214"/>
      <c r="O596" s="214"/>
      <c r="P596" s="214"/>
      <c r="Q596" s="214"/>
      <c r="R596" s="214"/>
      <c r="S596" s="214"/>
      <c r="T596" s="215"/>
      <c r="AT596" s="216" t="s">
        <v>238</v>
      </c>
      <c r="AU596" s="216" t="s">
        <v>85</v>
      </c>
      <c r="AV596" s="14" t="s">
        <v>85</v>
      </c>
      <c r="AW596" s="14" t="s">
        <v>35</v>
      </c>
      <c r="AX596" s="14" t="s">
        <v>74</v>
      </c>
      <c r="AY596" s="216" t="s">
        <v>228</v>
      </c>
    </row>
    <row r="597" spans="2:51" s="15" customFormat="1" ht="11.25">
      <c r="B597" s="217"/>
      <c r="C597" s="218"/>
      <c r="D597" s="197" t="s">
        <v>238</v>
      </c>
      <c r="E597" s="219" t="s">
        <v>181</v>
      </c>
      <c r="F597" s="220" t="s">
        <v>241</v>
      </c>
      <c r="G597" s="218"/>
      <c r="H597" s="221">
        <v>35.001</v>
      </c>
      <c r="I597" s="222"/>
      <c r="J597" s="218"/>
      <c r="K597" s="218"/>
      <c r="L597" s="223"/>
      <c r="M597" s="224"/>
      <c r="N597" s="225"/>
      <c r="O597" s="225"/>
      <c r="P597" s="225"/>
      <c r="Q597" s="225"/>
      <c r="R597" s="225"/>
      <c r="S597" s="225"/>
      <c r="T597" s="226"/>
      <c r="AT597" s="227" t="s">
        <v>238</v>
      </c>
      <c r="AU597" s="227" t="s">
        <v>85</v>
      </c>
      <c r="AV597" s="15" t="s">
        <v>176</v>
      </c>
      <c r="AW597" s="15" t="s">
        <v>35</v>
      </c>
      <c r="AX597" s="15" t="s">
        <v>82</v>
      </c>
      <c r="AY597" s="227" t="s">
        <v>228</v>
      </c>
    </row>
    <row r="598" spans="1:65" s="2" customFormat="1" ht="44.25" customHeight="1">
      <c r="A598" s="36"/>
      <c r="B598" s="37"/>
      <c r="C598" s="177" t="s">
        <v>1018</v>
      </c>
      <c r="D598" s="177" t="s">
        <v>230</v>
      </c>
      <c r="E598" s="178" t="s">
        <v>2832</v>
      </c>
      <c r="F598" s="179" t="s">
        <v>2833</v>
      </c>
      <c r="G598" s="180" t="s">
        <v>275</v>
      </c>
      <c r="H598" s="181">
        <v>17.328</v>
      </c>
      <c r="I598" s="182"/>
      <c r="J598" s="183">
        <f>ROUND(I598*H598,2)</f>
        <v>0</v>
      </c>
      <c r="K598" s="179" t="s">
        <v>234</v>
      </c>
      <c r="L598" s="41"/>
      <c r="M598" s="184" t="s">
        <v>28</v>
      </c>
      <c r="N598" s="185" t="s">
        <v>45</v>
      </c>
      <c r="O598" s="66"/>
      <c r="P598" s="186">
        <f>O598*H598</f>
        <v>0</v>
      </c>
      <c r="Q598" s="186">
        <v>0.00027</v>
      </c>
      <c r="R598" s="186">
        <f>Q598*H598</f>
        <v>0.00467856</v>
      </c>
      <c r="S598" s="186">
        <v>0</v>
      </c>
      <c r="T598" s="187">
        <f>S598*H598</f>
        <v>0</v>
      </c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R598" s="188" t="s">
        <v>320</v>
      </c>
      <c r="AT598" s="188" t="s">
        <v>230</v>
      </c>
      <c r="AU598" s="188" t="s">
        <v>85</v>
      </c>
      <c r="AY598" s="19" t="s">
        <v>228</v>
      </c>
      <c r="BE598" s="189">
        <f>IF(N598="základní",J598,0)</f>
        <v>0</v>
      </c>
      <c r="BF598" s="189">
        <f>IF(N598="snížená",J598,0)</f>
        <v>0</v>
      </c>
      <c r="BG598" s="189">
        <f>IF(N598="zákl. přenesená",J598,0)</f>
        <v>0</v>
      </c>
      <c r="BH598" s="189">
        <f>IF(N598="sníž. přenesená",J598,0)</f>
        <v>0</v>
      </c>
      <c r="BI598" s="189">
        <f>IF(N598="nulová",J598,0)</f>
        <v>0</v>
      </c>
      <c r="BJ598" s="19" t="s">
        <v>82</v>
      </c>
      <c r="BK598" s="189">
        <f>ROUND(I598*H598,2)</f>
        <v>0</v>
      </c>
      <c r="BL598" s="19" t="s">
        <v>320</v>
      </c>
      <c r="BM598" s="188" t="s">
        <v>2834</v>
      </c>
    </row>
    <row r="599" spans="1:47" s="2" customFormat="1" ht="11.25">
      <c r="A599" s="36"/>
      <c r="B599" s="37"/>
      <c r="C599" s="38"/>
      <c r="D599" s="190" t="s">
        <v>236</v>
      </c>
      <c r="E599" s="38"/>
      <c r="F599" s="191" t="s">
        <v>2835</v>
      </c>
      <c r="G599" s="38"/>
      <c r="H599" s="38"/>
      <c r="I599" s="192"/>
      <c r="J599" s="38"/>
      <c r="K599" s="38"/>
      <c r="L599" s="41"/>
      <c r="M599" s="193"/>
      <c r="N599" s="194"/>
      <c r="O599" s="66"/>
      <c r="P599" s="66"/>
      <c r="Q599" s="66"/>
      <c r="R599" s="66"/>
      <c r="S599" s="66"/>
      <c r="T599" s="67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T599" s="19" t="s">
        <v>236</v>
      </c>
      <c r="AU599" s="19" t="s">
        <v>85</v>
      </c>
    </row>
    <row r="600" spans="2:51" s="14" customFormat="1" ht="11.25">
      <c r="B600" s="206"/>
      <c r="C600" s="207"/>
      <c r="D600" s="197" t="s">
        <v>238</v>
      </c>
      <c r="E600" s="208" t="s">
        <v>28</v>
      </c>
      <c r="F600" s="209" t="s">
        <v>2413</v>
      </c>
      <c r="G600" s="207"/>
      <c r="H600" s="210">
        <v>17.328</v>
      </c>
      <c r="I600" s="211"/>
      <c r="J600" s="207"/>
      <c r="K600" s="207"/>
      <c r="L600" s="212"/>
      <c r="M600" s="213"/>
      <c r="N600" s="214"/>
      <c r="O600" s="214"/>
      <c r="P600" s="214"/>
      <c r="Q600" s="214"/>
      <c r="R600" s="214"/>
      <c r="S600" s="214"/>
      <c r="T600" s="215"/>
      <c r="AT600" s="216" t="s">
        <v>238</v>
      </c>
      <c r="AU600" s="216" t="s">
        <v>85</v>
      </c>
      <c r="AV600" s="14" t="s">
        <v>85</v>
      </c>
      <c r="AW600" s="14" t="s">
        <v>35</v>
      </c>
      <c r="AX600" s="14" t="s">
        <v>82</v>
      </c>
      <c r="AY600" s="216" t="s">
        <v>228</v>
      </c>
    </row>
    <row r="601" spans="1:65" s="2" customFormat="1" ht="44.25" customHeight="1">
      <c r="A601" s="36"/>
      <c r="B601" s="37"/>
      <c r="C601" s="177" t="s">
        <v>1023</v>
      </c>
      <c r="D601" s="177" t="s">
        <v>230</v>
      </c>
      <c r="E601" s="178" t="s">
        <v>1132</v>
      </c>
      <c r="F601" s="179" t="s">
        <v>1133</v>
      </c>
      <c r="G601" s="180" t="s">
        <v>275</v>
      </c>
      <c r="H601" s="181">
        <v>35.001</v>
      </c>
      <c r="I601" s="182"/>
      <c r="J601" s="183">
        <f>ROUND(I601*H601,2)</f>
        <v>0</v>
      </c>
      <c r="K601" s="179" t="s">
        <v>234</v>
      </c>
      <c r="L601" s="41"/>
      <c r="M601" s="184" t="s">
        <v>28</v>
      </c>
      <c r="N601" s="185" t="s">
        <v>45</v>
      </c>
      <c r="O601" s="66"/>
      <c r="P601" s="186">
        <f>O601*H601</f>
        <v>0</v>
      </c>
      <c r="Q601" s="186">
        <v>0.00072</v>
      </c>
      <c r="R601" s="186">
        <f>Q601*H601</f>
        <v>0.02520072</v>
      </c>
      <c r="S601" s="186">
        <v>0</v>
      </c>
      <c r="T601" s="187">
        <f>S601*H601</f>
        <v>0</v>
      </c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R601" s="188" t="s">
        <v>320</v>
      </c>
      <c r="AT601" s="188" t="s">
        <v>230</v>
      </c>
      <c r="AU601" s="188" t="s">
        <v>85</v>
      </c>
      <c r="AY601" s="19" t="s">
        <v>228</v>
      </c>
      <c r="BE601" s="189">
        <f>IF(N601="základní",J601,0)</f>
        <v>0</v>
      </c>
      <c r="BF601" s="189">
        <f>IF(N601="snížená",J601,0)</f>
        <v>0</v>
      </c>
      <c r="BG601" s="189">
        <f>IF(N601="zákl. přenesená",J601,0)</f>
        <v>0</v>
      </c>
      <c r="BH601" s="189">
        <f>IF(N601="sníž. přenesená",J601,0)</f>
        <v>0</v>
      </c>
      <c r="BI601" s="189">
        <f>IF(N601="nulová",J601,0)</f>
        <v>0</v>
      </c>
      <c r="BJ601" s="19" t="s">
        <v>82</v>
      </c>
      <c r="BK601" s="189">
        <f>ROUND(I601*H601,2)</f>
        <v>0</v>
      </c>
      <c r="BL601" s="19" t="s">
        <v>320</v>
      </c>
      <c r="BM601" s="188" t="s">
        <v>2836</v>
      </c>
    </row>
    <row r="602" spans="1:47" s="2" customFormat="1" ht="11.25">
      <c r="A602" s="36"/>
      <c r="B602" s="37"/>
      <c r="C602" s="38"/>
      <c r="D602" s="190" t="s">
        <v>236</v>
      </c>
      <c r="E602" s="38"/>
      <c r="F602" s="191" t="s">
        <v>1135</v>
      </c>
      <c r="G602" s="38"/>
      <c r="H602" s="38"/>
      <c r="I602" s="192"/>
      <c r="J602" s="38"/>
      <c r="K602" s="38"/>
      <c r="L602" s="41"/>
      <c r="M602" s="193"/>
      <c r="N602" s="194"/>
      <c r="O602" s="66"/>
      <c r="P602" s="66"/>
      <c r="Q602" s="66"/>
      <c r="R602" s="66"/>
      <c r="S602" s="66"/>
      <c r="T602" s="67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T602" s="19" t="s">
        <v>236</v>
      </c>
      <c r="AU602" s="19" t="s">
        <v>85</v>
      </c>
    </row>
    <row r="603" spans="2:51" s="14" customFormat="1" ht="11.25">
      <c r="B603" s="206"/>
      <c r="C603" s="207"/>
      <c r="D603" s="197" t="s">
        <v>238</v>
      </c>
      <c r="E603" s="208" t="s">
        <v>28</v>
      </c>
      <c r="F603" s="209" t="s">
        <v>181</v>
      </c>
      <c r="G603" s="207"/>
      <c r="H603" s="210">
        <v>35.001</v>
      </c>
      <c r="I603" s="211"/>
      <c r="J603" s="207"/>
      <c r="K603" s="207"/>
      <c r="L603" s="212"/>
      <c r="M603" s="213"/>
      <c r="N603" s="214"/>
      <c r="O603" s="214"/>
      <c r="P603" s="214"/>
      <c r="Q603" s="214"/>
      <c r="R603" s="214"/>
      <c r="S603" s="214"/>
      <c r="T603" s="215"/>
      <c r="AT603" s="216" t="s">
        <v>238</v>
      </c>
      <c r="AU603" s="216" t="s">
        <v>85</v>
      </c>
      <c r="AV603" s="14" t="s">
        <v>85</v>
      </c>
      <c r="AW603" s="14" t="s">
        <v>35</v>
      </c>
      <c r="AX603" s="14" t="s">
        <v>82</v>
      </c>
      <c r="AY603" s="216" t="s">
        <v>228</v>
      </c>
    </row>
    <row r="604" spans="2:63" s="12" customFormat="1" ht="22.9" customHeight="1">
      <c r="B604" s="161"/>
      <c r="C604" s="162"/>
      <c r="D604" s="163" t="s">
        <v>73</v>
      </c>
      <c r="E604" s="175" t="s">
        <v>1141</v>
      </c>
      <c r="F604" s="175" t="s">
        <v>1142</v>
      </c>
      <c r="G604" s="162"/>
      <c r="H604" s="162"/>
      <c r="I604" s="165"/>
      <c r="J604" s="176">
        <f>BK604</f>
        <v>0</v>
      </c>
      <c r="K604" s="162"/>
      <c r="L604" s="167"/>
      <c r="M604" s="168"/>
      <c r="N604" s="169"/>
      <c r="O604" s="169"/>
      <c r="P604" s="170">
        <f>SUM(P605:P627)</f>
        <v>0</v>
      </c>
      <c r="Q604" s="169"/>
      <c r="R604" s="170">
        <f>SUM(R605:R627)</f>
        <v>0.0087</v>
      </c>
      <c r="S604" s="169"/>
      <c r="T604" s="171">
        <f>SUM(T605:T627)</f>
        <v>0.00092225</v>
      </c>
      <c r="AR604" s="172" t="s">
        <v>85</v>
      </c>
      <c r="AT604" s="173" t="s">
        <v>73</v>
      </c>
      <c r="AU604" s="173" t="s">
        <v>82</v>
      </c>
      <c r="AY604" s="172" t="s">
        <v>228</v>
      </c>
      <c r="BK604" s="174">
        <f>SUM(BK605:BK627)</f>
        <v>0</v>
      </c>
    </row>
    <row r="605" spans="1:65" s="2" customFormat="1" ht="24.2" customHeight="1">
      <c r="A605" s="36"/>
      <c r="B605" s="37"/>
      <c r="C605" s="177" t="s">
        <v>1028</v>
      </c>
      <c r="D605" s="177" t="s">
        <v>230</v>
      </c>
      <c r="E605" s="178" t="s">
        <v>1144</v>
      </c>
      <c r="F605" s="179" t="s">
        <v>1145</v>
      </c>
      <c r="G605" s="180" t="s">
        <v>275</v>
      </c>
      <c r="H605" s="181">
        <v>11.45</v>
      </c>
      <c r="I605" s="182"/>
      <c r="J605" s="183">
        <f>ROUND(I605*H605,2)</f>
        <v>0</v>
      </c>
      <c r="K605" s="179" t="s">
        <v>234</v>
      </c>
      <c r="L605" s="41"/>
      <c r="M605" s="184" t="s">
        <v>28</v>
      </c>
      <c r="N605" s="185" t="s">
        <v>45</v>
      </c>
      <c r="O605" s="66"/>
      <c r="P605" s="186">
        <f>O605*H605</f>
        <v>0</v>
      </c>
      <c r="Q605" s="186">
        <v>0</v>
      </c>
      <c r="R605" s="186">
        <f>Q605*H605</f>
        <v>0</v>
      </c>
      <c r="S605" s="186">
        <v>0</v>
      </c>
      <c r="T605" s="187">
        <f>S605*H605</f>
        <v>0</v>
      </c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R605" s="188" t="s">
        <v>320</v>
      </c>
      <c r="AT605" s="188" t="s">
        <v>230</v>
      </c>
      <c r="AU605" s="188" t="s">
        <v>85</v>
      </c>
      <c r="AY605" s="19" t="s">
        <v>228</v>
      </c>
      <c r="BE605" s="189">
        <f>IF(N605="základní",J605,0)</f>
        <v>0</v>
      </c>
      <c r="BF605" s="189">
        <f>IF(N605="snížená",J605,0)</f>
        <v>0</v>
      </c>
      <c r="BG605" s="189">
        <f>IF(N605="zákl. přenesená",J605,0)</f>
        <v>0</v>
      </c>
      <c r="BH605" s="189">
        <f>IF(N605="sníž. přenesená",J605,0)</f>
        <v>0</v>
      </c>
      <c r="BI605" s="189">
        <f>IF(N605="nulová",J605,0)</f>
        <v>0</v>
      </c>
      <c r="BJ605" s="19" t="s">
        <v>82</v>
      </c>
      <c r="BK605" s="189">
        <f>ROUND(I605*H605,2)</f>
        <v>0</v>
      </c>
      <c r="BL605" s="19" t="s">
        <v>320</v>
      </c>
      <c r="BM605" s="188" t="s">
        <v>2837</v>
      </c>
    </row>
    <row r="606" spans="1:47" s="2" customFormat="1" ht="11.25">
      <c r="A606" s="36"/>
      <c r="B606" s="37"/>
      <c r="C606" s="38"/>
      <c r="D606" s="190" t="s">
        <v>236</v>
      </c>
      <c r="E606" s="38"/>
      <c r="F606" s="191" t="s">
        <v>1147</v>
      </c>
      <c r="G606" s="38"/>
      <c r="H606" s="38"/>
      <c r="I606" s="192"/>
      <c r="J606" s="38"/>
      <c r="K606" s="38"/>
      <c r="L606" s="41"/>
      <c r="M606" s="193"/>
      <c r="N606" s="194"/>
      <c r="O606" s="66"/>
      <c r="P606" s="66"/>
      <c r="Q606" s="66"/>
      <c r="R606" s="66"/>
      <c r="S606" s="66"/>
      <c r="T606" s="67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T606" s="19" t="s">
        <v>236</v>
      </c>
      <c r="AU606" s="19" t="s">
        <v>85</v>
      </c>
    </row>
    <row r="607" spans="2:51" s="14" customFormat="1" ht="11.25">
      <c r="B607" s="206"/>
      <c r="C607" s="207"/>
      <c r="D607" s="197" t="s">
        <v>238</v>
      </c>
      <c r="E607" s="208" t="s">
        <v>28</v>
      </c>
      <c r="F607" s="209" t="s">
        <v>2438</v>
      </c>
      <c r="G607" s="207"/>
      <c r="H607" s="210">
        <v>11.45</v>
      </c>
      <c r="I607" s="211"/>
      <c r="J607" s="207"/>
      <c r="K607" s="207"/>
      <c r="L607" s="212"/>
      <c r="M607" s="213"/>
      <c r="N607" s="214"/>
      <c r="O607" s="214"/>
      <c r="P607" s="214"/>
      <c r="Q607" s="214"/>
      <c r="R607" s="214"/>
      <c r="S607" s="214"/>
      <c r="T607" s="215"/>
      <c r="AT607" s="216" t="s">
        <v>238</v>
      </c>
      <c r="AU607" s="216" t="s">
        <v>85</v>
      </c>
      <c r="AV607" s="14" t="s">
        <v>85</v>
      </c>
      <c r="AW607" s="14" t="s">
        <v>35</v>
      </c>
      <c r="AX607" s="14" t="s">
        <v>82</v>
      </c>
      <c r="AY607" s="216" t="s">
        <v>228</v>
      </c>
    </row>
    <row r="608" spans="1:65" s="2" customFormat="1" ht="16.5" customHeight="1">
      <c r="A608" s="36"/>
      <c r="B608" s="37"/>
      <c r="C608" s="177" t="s">
        <v>1035</v>
      </c>
      <c r="D608" s="177" t="s">
        <v>230</v>
      </c>
      <c r="E608" s="178" t="s">
        <v>1154</v>
      </c>
      <c r="F608" s="179" t="s">
        <v>1155</v>
      </c>
      <c r="G608" s="180" t="s">
        <v>275</v>
      </c>
      <c r="H608" s="181">
        <v>2.975</v>
      </c>
      <c r="I608" s="182"/>
      <c r="J608" s="183">
        <f>ROUND(I608*H608,2)</f>
        <v>0</v>
      </c>
      <c r="K608" s="179" t="s">
        <v>234</v>
      </c>
      <c r="L608" s="41"/>
      <c r="M608" s="184" t="s">
        <v>28</v>
      </c>
      <c r="N608" s="185" t="s">
        <v>45</v>
      </c>
      <c r="O608" s="66"/>
      <c r="P608" s="186">
        <f>O608*H608</f>
        <v>0</v>
      </c>
      <c r="Q608" s="186">
        <v>0.001</v>
      </c>
      <c r="R608" s="186">
        <f>Q608*H608</f>
        <v>0.002975</v>
      </c>
      <c r="S608" s="186">
        <v>0.00031</v>
      </c>
      <c r="T608" s="187">
        <f>S608*H608</f>
        <v>0.00092225</v>
      </c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R608" s="188" t="s">
        <v>320</v>
      </c>
      <c r="AT608" s="188" t="s">
        <v>230</v>
      </c>
      <c r="AU608" s="188" t="s">
        <v>85</v>
      </c>
      <c r="AY608" s="19" t="s">
        <v>228</v>
      </c>
      <c r="BE608" s="189">
        <f>IF(N608="základní",J608,0)</f>
        <v>0</v>
      </c>
      <c r="BF608" s="189">
        <f>IF(N608="snížená",J608,0)</f>
        <v>0</v>
      </c>
      <c r="BG608" s="189">
        <f>IF(N608="zákl. přenesená",J608,0)</f>
        <v>0</v>
      </c>
      <c r="BH608" s="189">
        <f>IF(N608="sníž. přenesená",J608,0)</f>
        <v>0</v>
      </c>
      <c r="BI608" s="189">
        <f>IF(N608="nulová",J608,0)</f>
        <v>0</v>
      </c>
      <c r="BJ608" s="19" t="s">
        <v>82</v>
      </c>
      <c r="BK608" s="189">
        <f>ROUND(I608*H608,2)</f>
        <v>0</v>
      </c>
      <c r="BL608" s="19" t="s">
        <v>320</v>
      </c>
      <c r="BM608" s="188" t="s">
        <v>2838</v>
      </c>
    </row>
    <row r="609" spans="1:47" s="2" customFormat="1" ht="11.25">
      <c r="A609" s="36"/>
      <c r="B609" s="37"/>
      <c r="C609" s="38"/>
      <c r="D609" s="190" t="s">
        <v>236</v>
      </c>
      <c r="E609" s="38"/>
      <c r="F609" s="191" t="s">
        <v>1157</v>
      </c>
      <c r="G609" s="38"/>
      <c r="H609" s="38"/>
      <c r="I609" s="192"/>
      <c r="J609" s="38"/>
      <c r="K609" s="38"/>
      <c r="L609" s="41"/>
      <c r="M609" s="193"/>
      <c r="N609" s="194"/>
      <c r="O609" s="66"/>
      <c r="P609" s="66"/>
      <c r="Q609" s="66"/>
      <c r="R609" s="66"/>
      <c r="S609" s="66"/>
      <c r="T609" s="67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T609" s="19" t="s">
        <v>236</v>
      </c>
      <c r="AU609" s="19" t="s">
        <v>85</v>
      </c>
    </row>
    <row r="610" spans="2:51" s="14" customFormat="1" ht="11.25">
      <c r="B610" s="206"/>
      <c r="C610" s="207"/>
      <c r="D610" s="197" t="s">
        <v>238</v>
      </c>
      <c r="E610" s="208" t="s">
        <v>28</v>
      </c>
      <c r="F610" s="209" t="s">
        <v>2839</v>
      </c>
      <c r="G610" s="207"/>
      <c r="H610" s="210">
        <v>2.975</v>
      </c>
      <c r="I610" s="211"/>
      <c r="J610" s="207"/>
      <c r="K610" s="207"/>
      <c r="L610" s="212"/>
      <c r="M610" s="213"/>
      <c r="N610" s="214"/>
      <c r="O610" s="214"/>
      <c r="P610" s="214"/>
      <c r="Q610" s="214"/>
      <c r="R610" s="214"/>
      <c r="S610" s="214"/>
      <c r="T610" s="215"/>
      <c r="AT610" s="216" t="s">
        <v>238</v>
      </c>
      <c r="AU610" s="216" t="s">
        <v>85</v>
      </c>
      <c r="AV610" s="14" t="s">
        <v>85</v>
      </c>
      <c r="AW610" s="14" t="s">
        <v>35</v>
      </c>
      <c r="AX610" s="14" t="s">
        <v>82</v>
      </c>
      <c r="AY610" s="216" t="s">
        <v>228</v>
      </c>
    </row>
    <row r="611" spans="1:65" s="2" customFormat="1" ht="24.2" customHeight="1">
      <c r="A611" s="36"/>
      <c r="B611" s="37"/>
      <c r="C611" s="177" t="s">
        <v>1039</v>
      </c>
      <c r="D611" s="177" t="s">
        <v>230</v>
      </c>
      <c r="E611" s="178" t="s">
        <v>1165</v>
      </c>
      <c r="F611" s="179" t="s">
        <v>1166</v>
      </c>
      <c r="G611" s="180" t="s">
        <v>275</v>
      </c>
      <c r="H611" s="181">
        <v>2.975</v>
      </c>
      <c r="I611" s="182"/>
      <c r="J611" s="183">
        <f>ROUND(I611*H611,2)</f>
        <v>0</v>
      </c>
      <c r="K611" s="179" t="s">
        <v>234</v>
      </c>
      <c r="L611" s="41"/>
      <c r="M611" s="184" t="s">
        <v>28</v>
      </c>
      <c r="N611" s="185" t="s">
        <v>45</v>
      </c>
      <c r="O611" s="66"/>
      <c r="P611" s="186">
        <f>O611*H611</f>
        <v>0</v>
      </c>
      <c r="Q611" s="186">
        <v>0</v>
      </c>
      <c r="R611" s="186">
        <f>Q611*H611</f>
        <v>0</v>
      </c>
      <c r="S611" s="186">
        <v>0</v>
      </c>
      <c r="T611" s="187">
        <f>S611*H611</f>
        <v>0</v>
      </c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R611" s="188" t="s">
        <v>320</v>
      </c>
      <c r="AT611" s="188" t="s">
        <v>230</v>
      </c>
      <c r="AU611" s="188" t="s">
        <v>85</v>
      </c>
      <c r="AY611" s="19" t="s">
        <v>228</v>
      </c>
      <c r="BE611" s="189">
        <f>IF(N611="základní",J611,0)</f>
        <v>0</v>
      </c>
      <c r="BF611" s="189">
        <f>IF(N611="snížená",J611,0)</f>
        <v>0</v>
      </c>
      <c r="BG611" s="189">
        <f>IF(N611="zákl. přenesená",J611,0)</f>
        <v>0</v>
      </c>
      <c r="BH611" s="189">
        <f>IF(N611="sníž. přenesená",J611,0)</f>
        <v>0</v>
      </c>
      <c r="BI611" s="189">
        <f>IF(N611="nulová",J611,0)</f>
        <v>0</v>
      </c>
      <c r="BJ611" s="19" t="s">
        <v>82</v>
      </c>
      <c r="BK611" s="189">
        <f>ROUND(I611*H611,2)</f>
        <v>0</v>
      </c>
      <c r="BL611" s="19" t="s">
        <v>320</v>
      </c>
      <c r="BM611" s="188" t="s">
        <v>2840</v>
      </c>
    </row>
    <row r="612" spans="1:47" s="2" customFormat="1" ht="11.25">
      <c r="A612" s="36"/>
      <c r="B612" s="37"/>
      <c r="C612" s="38"/>
      <c r="D612" s="190" t="s">
        <v>236</v>
      </c>
      <c r="E612" s="38"/>
      <c r="F612" s="191" t="s">
        <v>1168</v>
      </c>
      <c r="G612" s="38"/>
      <c r="H612" s="38"/>
      <c r="I612" s="192"/>
      <c r="J612" s="38"/>
      <c r="K612" s="38"/>
      <c r="L612" s="41"/>
      <c r="M612" s="193"/>
      <c r="N612" s="194"/>
      <c r="O612" s="66"/>
      <c r="P612" s="66"/>
      <c r="Q612" s="66"/>
      <c r="R612" s="66"/>
      <c r="S612" s="66"/>
      <c r="T612" s="67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T612" s="19" t="s">
        <v>236</v>
      </c>
      <c r="AU612" s="19" t="s">
        <v>85</v>
      </c>
    </row>
    <row r="613" spans="2:51" s="14" customFormat="1" ht="11.25">
      <c r="B613" s="206"/>
      <c r="C613" s="207"/>
      <c r="D613" s="197" t="s">
        <v>238</v>
      </c>
      <c r="E613" s="208" t="s">
        <v>28</v>
      </c>
      <c r="F613" s="209" t="s">
        <v>2839</v>
      </c>
      <c r="G613" s="207"/>
      <c r="H613" s="210">
        <v>2.975</v>
      </c>
      <c r="I613" s="211"/>
      <c r="J613" s="207"/>
      <c r="K613" s="207"/>
      <c r="L613" s="212"/>
      <c r="M613" s="213"/>
      <c r="N613" s="214"/>
      <c r="O613" s="214"/>
      <c r="P613" s="214"/>
      <c r="Q613" s="214"/>
      <c r="R613" s="214"/>
      <c r="S613" s="214"/>
      <c r="T613" s="215"/>
      <c r="AT613" s="216" t="s">
        <v>238</v>
      </c>
      <c r="AU613" s="216" t="s">
        <v>85</v>
      </c>
      <c r="AV613" s="14" t="s">
        <v>85</v>
      </c>
      <c r="AW613" s="14" t="s">
        <v>35</v>
      </c>
      <c r="AX613" s="14" t="s">
        <v>82</v>
      </c>
      <c r="AY613" s="216" t="s">
        <v>228</v>
      </c>
    </row>
    <row r="614" spans="1:65" s="2" customFormat="1" ht="33" customHeight="1">
      <c r="A614" s="36"/>
      <c r="B614" s="37"/>
      <c r="C614" s="177" t="s">
        <v>1043</v>
      </c>
      <c r="D614" s="177" t="s">
        <v>230</v>
      </c>
      <c r="E614" s="178" t="s">
        <v>2841</v>
      </c>
      <c r="F614" s="179" t="s">
        <v>2842</v>
      </c>
      <c r="G614" s="180" t="s">
        <v>275</v>
      </c>
      <c r="H614" s="181">
        <v>11.45</v>
      </c>
      <c r="I614" s="182"/>
      <c r="J614" s="183">
        <f>ROUND(I614*H614,2)</f>
        <v>0</v>
      </c>
      <c r="K614" s="179" t="s">
        <v>234</v>
      </c>
      <c r="L614" s="41"/>
      <c r="M614" s="184" t="s">
        <v>28</v>
      </c>
      <c r="N614" s="185" t="s">
        <v>45</v>
      </c>
      <c r="O614" s="66"/>
      <c r="P614" s="186">
        <f>O614*H614</f>
        <v>0</v>
      </c>
      <c r="Q614" s="186">
        <v>0.0002</v>
      </c>
      <c r="R614" s="186">
        <f>Q614*H614</f>
        <v>0.00229</v>
      </c>
      <c r="S614" s="186">
        <v>0</v>
      </c>
      <c r="T614" s="187">
        <f>S614*H614</f>
        <v>0</v>
      </c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R614" s="188" t="s">
        <v>320</v>
      </c>
      <c r="AT614" s="188" t="s">
        <v>230</v>
      </c>
      <c r="AU614" s="188" t="s">
        <v>85</v>
      </c>
      <c r="AY614" s="19" t="s">
        <v>228</v>
      </c>
      <c r="BE614" s="189">
        <f>IF(N614="základní",J614,0)</f>
        <v>0</v>
      </c>
      <c r="BF614" s="189">
        <f>IF(N614="snížená",J614,0)</f>
        <v>0</v>
      </c>
      <c r="BG614" s="189">
        <f>IF(N614="zákl. přenesená",J614,0)</f>
        <v>0</v>
      </c>
      <c r="BH614" s="189">
        <f>IF(N614="sníž. přenesená",J614,0)</f>
        <v>0</v>
      </c>
      <c r="BI614" s="189">
        <f>IF(N614="nulová",J614,0)</f>
        <v>0</v>
      </c>
      <c r="BJ614" s="19" t="s">
        <v>82</v>
      </c>
      <c r="BK614" s="189">
        <f>ROUND(I614*H614,2)</f>
        <v>0</v>
      </c>
      <c r="BL614" s="19" t="s">
        <v>320</v>
      </c>
      <c r="BM614" s="188" t="s">
        <v>2843</v>
      </c>
    </row>
    <row r="615" spans="1:47" s="2" customFormat="1" ht="11.25">
      <c r="A615" s="36"/>
      <c r="B615" s="37"/>
      <c r="C615" s="38"/>
      <c r="D615" s="190" t="s">
        <v>236</v>
      </c>
      <c r="E615" s="38"/>
      <c r="F615" s="191" t="s">
        <v>2844</v>
      </c>
      <c r="G615" s="38"/>
      <c r="H615" s="38"/>
      <c r="I615" s="192"/>
      <c r="J615" s="38"/>
      <c r="K615" s="38"/>
      <c r="L615" s="41"/>
      <c r="M615" s="193"/>
      <c r="N615" s="194"/>
      <c r="O615" s="66"/>
      <c r="P615" s="66"/>
      <c r="Q615" s="66"/>
      <c r="R615" s="66"/>
      <c r="S615" s="66"/>
      <c r="T615" s="67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T615" s="19" t="s">
        <v>236</v>
      </c>
      <c r="AU615" s="19" t="s">
        <v>85</v>
      </c>
    </row>
    <row r="616" spans="2:51" s="14" customFormat="1" ht="11.25">
      <c r="B616" s="206"/>
      <c r="C616" s="207"/>
      <c r="D616" s="197" t="s">
        <v>238</v>
      </c>
      <c r="E616" s="208" t="s">
        <v>28</v>
      </c>
      <c r="F616" s="209" t="s">
        <v>177</v>
      </c>
      <c r="G616" s="207"/>
      <c r="H616" s="210">
        <v>5.5</v>
      </c>
      <c r="I616" s="211"/>
      <c r="J616" s="207"/>
      <c r="K616" s="207"/>
      <c r="L616" s="212"/>
      <c r="M616" s="213"/>
      <c r="N616" s="214"/>
      <c r="O616" s="214"/>
      <c r="P616" s="214"/>
      <c r="Q616" s="214"/>
      <c r="R616" s="214"/>
      <c r="S616" s="214"/>
      <c r="T616" s="215"/>
      <c r="AT616" s="216" t="s">
        <v>238</v>
      </c>
      <c r="AU616" s="216" t="s">
        <v>85</v>
      </c>
      <c r="AV616" s="14" t="s">
        <v>85</v>
      </c>
      <c r="AW616" s="14" t="s">
        <v>35</v>
      </c>
      <c r="AX616" s="14" t="s">
        <v>74</v>
      </c>
      <c r="AY616" s="216" t="s">
        <v>228</v>
      </c>
    </row>
    <row r="617" spans="2:51" s="14" customFormat="1" ht="11.25">
      <c r="B617" s="206"/>
      <c r="C617" s="207"/>
      <c r="D617" s="197" t="s">
        <v>238</v>
      </c>
      <c r="E617" s="208" t="s">
        <v>28</v>
      </c>
      <c r="F617" s="209" t="s">
        <v>2403</v>
      </c>
      <c r="G617" s="207"/>
      <c r="H617" s="210">
        <v>5.95</v>
      </c>
      <c r="I617" s="211"/>
      <c r="J617" s="207"/>
      <c r="K617" s="207"/>
      <c r="L617" s="212"/>
      <c r="M617" s="213"/>
      <c r="N617" s="214"/>
      <c r="O617" s="214"/>
      <c r="P617" s="214"/>
      <c r="Q617" s="214"/>
      <c r="R617" s="214"/>
      <c r="S617" s="214"/>
      <c r="T617" s="215"/>
      <c r="AT617" s="216" t="s">
        <v>238</v>
      </c>
      <c r="AU617" s="216" t="s">
        <v>85</v>
      </c>
      <c r="AV617" s="14" t="s">
        <v>85</v>
      </c>
      <c r="AW617" s="14" t="s">
        <v>35</v>
      </c>
      <c r="AX617" s="14" t="s">
        <v>74</v>
      </c>
      <c r="AY617" s="216" t="s">
        <v>228</v>
      </c>
    </row>
    <row r="618" spans="2:51" s="15" customFormat="1" ht="11.25">
      <c r="B618" s="217"/>
      <c r="C618" s="218"/>
      <c r="D618" s="197" t="s">
        <v>238</v>
      </c>
      <c r="E618" s="219" t="s">
        <v>2438</v>
      </c>
      <c r="F618" s="220" t="s">
        <v>241</v>
      </c>
      <c r="G618" s="218"/>
      <c r="H618" s="221">
        <v>11.45</v>
      </c>
      <c r="I618" s="222"/>
      <c r="J618" s="218"/>
      <c r="K618" s="218"/>
      <c r="L618" s="223"/>
      <c r="M618" s="224"/>
      <c r="N618" s="225"/>
      <c r="O618" s="225"/>
      <c r="P618" s="225"/>
      <c r="Q618" s="225"/>
      <c r="R618" s="225"/>
      <c r="S618" s="225"/>
      <c r="T618" s="226"/>
      <c r="AT618" s="227" t="s">
        <v>238</v>
      </c>
      <c r="AU618" s="227" t="s">
        <v>85</v>
      </c>
      <c r="AV618" s="15" t="s">
        <v>176</v>
      </c>
      <c r="AW618" s="15" t="s">
        <v>35</v>
      </c>
      <c r="AX618" s="15" t="s">
        <v>82</v>
      </c>
      <c r="AY618" s="227" t="s">
        <v>228</v>
      </c>
    </row>
    <row r="619" spans="1:65" s="2" customFormat="1" ht="37.9" customHeight="1">
      <c r="A619" s="36"/>
      <c r="B619" s="37"/>
      <c r="C619" s="177" t="s">
        <v>1048</v>
      </c>
      <c r="D619" s="177" t="s">
        <v>230</v>
      </c>
      <c r="E619" s="178" t="s">
        <v>2845</v>
      </c>
      <c r="F619" s="179" t="s">
        <v>2846</v>
      </c>
      <c r="G619" s="180" t="s">
        <v>275</v>
      </c>
      <c r="H619" s="181">
        <v>11.45</v>
      </c>
      <c r="I619" s="182"/>
      <c r="J619" s="183">
        <f>ROUND(I619*H619,2)</f>
        <v>0</v>
      </c>
      <c r="K619" s="179" t="s">
        <v>234</v>
      </c>
      <c r="L619" s="41"/>
      <c r="M619" s="184" t="s">
        <v>28</v>
      </c>
      <c r="N619" s="185" t="s">
        <v>45</v>
      </c>
      <c r="O619" s="66"/>
      <c r="P619" s="186">
        <f>O619*H619</f>
        <v>0</v>
      </c>
      <c r="Q619" s="186">
        <v>0.00028</v>
      </c>
      <c r="R619" s="186">
        <f>Q619*H619</f>
        <v>0.0032059999999999996</v>
      </c>
      <c r="S619" s="186">
        <v>0</v>
      </c>
      <c r="T619" s="187">
        <f>S619*H619</f>
        <v>0</v>
      </c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R619" s="188" t="s">
        <v>320</v>
      </c>
      <c r="AT619" s="188" t="s">
        <v>230</v>
      </c>
      <c r="AU619" s="188" t="s">
        <v>85</v>
      </c>
      <c r="AY619" s="19" t="s">
        <v>228</v>
      </c>
      <c r="BE619" s="189">
        <f>IF(N619="základní",J619,0)</f>
        <v>0</v>
      </c>
      <c r="BF619" s="189">
        <f>IF(N619="snížená",J619,0)</f>
        <v>0</v>
      </c>
      <c r="BG619" s="189">
        <f>IF(N619="zákl. přenesená",J619,0)</f>
        <v>0</v>
      </c>
      <c r="BH619" s="189">
        <f>IF(N619="sníž. přenesená",J619,0)</f>
        <v>0</v>
      </c>
      <c r="BI619" s="189">
        <f>IF(N619="nulová",J619,0)</f>
        <v>0</v>
      </c>
      <c r="BJ619" s="19" t="s">
        <v>82</v>
      </c>
      <c r="BK619" s="189">
        <f>ROUND(I619*H619,2)</f>
        <v>0</v>
      </c>
      <c r="BL619" s="19" t="s">
        <v>320</v>
      </c>
      <c r="BM619" s="188" t="s">
        <v>2847</v>
      </c>
    </row>
    <row r="620" spans="1:47" s="2" customFormat="1" ht="11.25">
      <c r="A620" s="36"/>
      <c r="B620" s="37"/>
      <c r="C620" s="38"/>
      <c r="D620" s="190" t="s">
        <v>236</v>
      </c>
      <c r="E620" s="38"/>
      <c r="F620" s="191" t="s">
        <v>2848</v>
      </c>
      <c r="G620" s="38"/>
      <c r="H620" s="38"/>
      <c r="I620" s="192"/>
      <c r="J620" s="38"/>
      <c r="K620" s="38"/>
      <c r="L620" s="41"/>
      <c r="M620" s="193"/>
      <c r="N620" s="194"/>
      <c r="O620" s="66"/>
      <c r="P620" s="66"/>
      <c r="Q620" s="66"/>
      <c r="R620" s="66"/>
      <c r="S620" s="66"/>
      <c r="T620" s="67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T620" s="19" t="s">
        <v>236</v>
      </c>
      <c r="AU620" s="19" t="s">
        <v>85</v>
      </c>
    </row>
    <row r="621" spans="2:51" s="14" customFormat="1" ht="11.25">
      <c r="B621" s="206"/>
      <c r="C621" s="207"/>
      <c r="D621" s="197" t="s">
        <v>238</v>
      </c>
      <c r="E621" s="208" t="s">
        <v>28</v>
      </c>
      <c r="F621" s="209" t="s">
        <v>2438</v>
      </c>
      <c r="G621" s="207"/>
      <c r="H621" s="210">
        <v>11.45</v>
      </c>
      <c r="I621" s="211"/>
      <c r="J621" s="207"/>
      <c r="K621" s="207"/>
      <c r="L621" s="212"/>
      <c r="M621" s="213"/>
      <c r="N621" s="214"/>
      <c r="O621" s="214"/>
      <c r="P621" s="214"/>
      <c r="Q621" s="214"/>
      <c r="R621" s="214"/>
      <c r="S621" s="214"/>
      <c r="T621" s="215"/>
      <c r="AT621" s="216" t="s">
        <v>238</v>
      </c>
      <c r="AU621" s="216" t="s">
        <v>85</v>
      </c>
      <c r="AV621" s="14" t="s">
        <v>85</v>
      </c>
      <c r="AW621" s="14" t="s">
        <v>35</v>
      </c>
      <c r="AX621" s="14" t="s">
        <v>82</v>
      </c>
      <c r="AY621" s="216" t="s">
        <v>228</v>
      </c>
    </row>
    <row r="622" spans="1:65" s="2" customFormat="1" ht="44.25" customHeight="1">
      <c r="A622" s="36"/>
      <c r="B622" s="37"/>
      <c r="C622" s="177" t="s">
        <v>1055</v>
      </c>
      <c r="D622" s="177" t="s">
        <v>230</v>
      </c>
      <c r="E622" s="178" t="s">
        <v>2849</v>
      </c>
      <c r="F622" s="179" t="s">
        <v>2850</v>
      </c>
      <c r="G622" s="180" t="s">
        <v>275</v>
      </c>
      <c r="H622" s="181">
        <v>11.45</v>
      </c>
      <c r="I622" s="182"/>
      <c r="J622" s="183">
        <f>ROUND(I622*H622,2)</f>
        <v>0</v>
      </c>
      <c r="K622" s="179" t="s">
        <v>234</v>
      </c>
      <c r="L622" s="41"/>
      <c r="M622" s="184" t="s">
        <v>28</v>
      </c>
      <c r="N622" s="185" t="s">
        <v>45</v>
      </c>
      <c r="O622" s="66"/>
      <c r="P622" s="186">
        <f>O622*H622</f>
        <v>0</v>
      </c>
      <c r="Q622" s="186">
        <v>0</v>
      </c>
      <c r="R622" s="186">
        <f>Q622*H622</f>
        <v>0</v>
      </c>
      <c r="S622" s="186">
        <v>0</v>
      </c>
      <c r="T622" s="187">
        <f>S622*H622</f>
        <v>0</v>
      </c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R622" s="188" t="s">
        <v>320</v>
      </c>
      <c r="AT622" s="188" t="s">
        <v>230</v>
      </c>
      <c r="AU622" s="188" t="s">
        <v>85</v>
      </c>
      <c r="AY622" s="19" t="s">
        <v>228</v>
      </c>
      <c r="BE622" s="189">
        <f>IF(N622="základní",J622,0)</f>
        <v>0</v>
      </c>
      <c r="BF622" s="189">
        <f>IF(N622="snížená",J622,0)</f>
        <v>0</v>
      </c>
      <c r="BG622" s="189">
        <f>IF(N622="zákl. přenesená",J622,0)</f>
        <v>0</v>
      </c>
      <c r="BH622" s="189">
        <f>IF(N622="sníž. přenesená",J622,0)</f>
        <v>0</v>
      </c>
      <c r="BI622" s="189">
        <f>IF(N622="nulová",J622,0)</f>
        <v>0</v>
      </c>
      <c r="BJ622" s="19" t="s">
        <v>82</v>
      </c>
      <c r="BK622" s="189">
        <f>ROUND(I622*H622,2)</f>
        <v>0</v>
      </c>
      <c r="BL622" s="19" t="s">
        <v>320</v>
      </c>
      <c r="BM622" s="188" t="s">
        <v>2851</v>
      </c>
    </row>
    <row r="623" spans="1:47" s="2" customFormat="1" ht="11.25">
      <c r="A623" s="36"/>
      <c r="B623" s="37"/>
      <c r="C623" s="38"/>
      <c r="D623" s="190" t="s">
        <v>236</v>
      </c>
      <c r="E623" s="38"/>
      <c r="F623" s="191" t="s">
        <v>2852</v>
      </c>
      <c r="G623" s="38"/>
      <c r="H623" s="38"/>
      <c r="I623" s="192"/>
      <c r="J623" s="38"/>
      <c r="K623" s="38"/>
      <c r="L623" s="41"/>
      <c r="M623" s="193"/>
      <c r="N623" s="194"/>
      <c r="O623" s="66"/>
      <c r="P623" s="66"/>
      <c r="Q623" s="66"/>
      <c r="R623" s="66"/>
      <c r="S623" s="66"/>
      <c r="T623" s="67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T623" s="19" t="s">
        <v>236</v>
      </c>
      <c r="AU623" s="19" t="s">
        <v>85</v>
      </c>
    </row>
    <row r="624" spans="2:51" s="14" customFormat="1" ht="11.25">
      <c r="B624" s="206"/>
      <c r="C624" s="207"/>
      <c r="D624" s="197" t="s">
        <v>238</v>
      </c>
      <c r="E624" s="208" t="s">
        <v>28</v>
      </c>
      <c r="F624" s="209" t="s">
        <v>2438</v>
      </c>
      <c r="G624" s="207"/>
      <c r="H624" s="210">
        <v>11.45</v>
      </c>
      <c r="I624" s="211"/>
      <c r="J624" s="207"/>
      <c r="K624" s="207"/>
      <c r="L624" s="212"/>
      <c r="M624" s="213"/>
      <c r="N624" s="214"/>
      <c r="O624" s="214"/>
      <c r="P624" s="214"/>
      <c r="Q624" s="214"/>
      <c r="R624" s="214"/>
      <c r="S624" s="214"/>
      <c r="T624" s="215"/>
      <c r="AT624" s="216" t="s">
        <v>238</v>
      </c>
      <c r="AU624" s="216" t="s">
        <v>85</v>
      </c>
      <c r="AV624" s="14" t="s">
        <v>85</v>
      </c>
      <c r="AW624" s="14" t="s">
        <v>35</v>
      </c>
      <c r="AX624" s="14" t="s">
        <v>82</v>
      </c>
      <c r="AY624" s="216" t="s">
        <v>228</v>
      </c>
    </row>
    <row r="625" spans="1:65" s="2" customFormat="1" ht="49.15" customHeight="1">
      <c r="A625" s="36"/>
      <c r="B625" s="37"/>
      <c r="C625" s="177" t="s">
        <v>1060</v>
      </c>
      <c r="D625" s="177" t="s">
        <v>230</v>
      </c>
      <c r="E625" s="178" t="s">
        <v>2853</v>
      </c>
      <c r="F625" s="179" t="s">
        <v>2854</v>
      </c>
      <c r="G625" s="180" t="s">
        <v>275</v>
      </c>
      <c r="H625" s="181">
        <v>11.45</v>
      </c>
      <c r="I625" s="182"/>
      <c r="J625" s="183">
        <f>ROUND(I625*H625,2)</f>
        <v>0</v>
      </c>
      <c r="K625" s="179" t="s">
        <v>234</v>
      </c>
      <c r="L625" s="41"/>
      <c r="M625" s="184" t="s">
        <v>28</v>
      </c>
      <c r="N625" s="185" t="s">
        <v>45</v>
      </c>
      <c r="O625" s="66"/>
      <c r="P625" s="186">
        <f>O625*H625</f>
        <v>0</v>
      </c>
      <c r="Q625" s="186">
        <v>2E-05</v>
      </c>
      <c r="R625" s="186">
        <f>Q625*H625</f>
        <v>0.000229</v>
      </c>
      <c r="S625" s="186">
        <v>0</v>
      </c>
      <c r="T625" s="187">
        <f>S625*H625</f>
        <v>0</v>
      </c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R625" s="188" t="s">
        <v>320</v>
      </c>
      <c r="AT625" s="188" t="s">
        <v>230</v>
      </c>
      <c r="AU625" s="188" t="s">
        <v>85</v>
      </c>
      <c r="AY625" s="19" t="s">
        <v>228</v>
      </c>
      <c r="BE625" s="189">
        <f>IF(N625="základní",J625,0)</f>
        <v>0</v>
      </c>
      <c r="BF625" s="189">
        <f>IF(N625="snížená",J625,0)</f>
        <v>0</v>
      </c>
      <c r="BG625" s="189">
        <f>IF(N625="zákl. přenesená",J625,0)</f>
        <v>0</v>
      </c>
      <c r="BH625" s="189">
        <f>IF(N625="sníž. přenesená",J625,0)</f>
        <v>0</v>
      </c>
      <c r="BI625" s="189">
        <f>IF(N625="nulová",J625,0)</f>
        <v>0</v>
      </c>
      <c r="BJ625" s="19" t="s">
        <v>82</v>
      </c>
      <c r="BK625" s="189">
        <f>ROUND(I625*H625,2)</f>
        <v>0</v>
      </c>
      <c r="BL625" s="19" t="s">
        <v>320</v>
      </c>
      <c r="BM625" s="188" t="s">
        <v>2855</v>
      </c>
    </row>
    <row r="626" spans="1:47" s="2" customFormat="1" ht="11.25">
      <c r="A626" s="36"/>
      <c r="B626" s="37"/>
      <c r="C626" s="38"/>
      <c r="D626" s="190" t="s">
        <v>236</v>
      </c>
      <c r="E626" s="38"/>
      <c r="F626" s="191" t="s">
        <v>2856</v>
      </c>
      <c r="G626" s="38"/>
      <c r="H626" s="38"/>
      <c r="I626" s="192"/>
      <c r="J626" s="38"/>
      <c r="K626" s="38"/>
      <c r="L626" s="41"/>
      <c r="M626" s="193"/>
      <c r="N626" s="194"/>
      <c r="O626" s="66"/>
      <c r="P626" s="66"/>
      <c r="Q626" s="66"/>
      <c r="R626" s="66"/>
      <c r="S626" s="66"/>
      <c r="T626" s="67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T626" s="19" t="s">
        <v>236</v>
      </c>
      <c r="AU626" s="19" t="s">
        <v>85</v>
      </c>
    </row>
    <row r="627" spans="2:51" s="14" customFormat="1" ht="11.25">
      <c r="B627" s="206"/>
      <c r="C627" s="207"/>
      <c r="D627" s="197" t="s">
        <v>238</v>
      </c>
      <c r="E627" s="208" t="s">
        <v>28</v>
      </c>
      <c r="F627" s="209" t="s">
        <v>2438</v>
      </c>
      <c r="G627" s="207"/>
      <c r="H627" s="210">
        <v>11.45</v>
      </c>
      <c r="I627" s="211"/>
      <c r="J627" s="207"/>
      <c r="K627" s="207"/>
      <c r="L627" s="212"/>
      <c r="M627" s="249"/>
      <c r="N627" s="250"/>
      <c r="O627" s="250"/>
      <c r="P627" s="250"/>
      <c r="Q627" s="250"/>
      <c r="R627" s="250"/>
      <c r="S627" s="250"/>
      <c r="T627" s="251"/>
      <c r="AT627" s="216" t="s">
        <v>238</v>
      </c>
      <c r="AU627" s="216" t="s">
        <v>85</v>
      </c>
      <c r="AV627" s="14" t="s">
        <v>85</v>
      </c>
      <c r="AW627" s="14" t="s">
        <v>35</v>
      </c>
      <c r="AX627" s="14" t="s">
        <v>82</v>
      </c>
      <c r="AY627" s="216" t="s">
        <v>228</v>
      </c>
    </row>
    <row r="628" spans="1:31" s="2" customFormat="1" ht="6.95" customHeight="1">
      <c r="A628" s="36"/>
      <c r="B628" s="49"/>
      <c r="C628" s="50"/>
      <c r="D628" s="50"/>
      <c r="E628" s="50"/>
      <c r="F628" s="50"/>
      <c r="G628" s="50"/>
      <c r="H628" s="50"/>
      <c r="I628" s="50"/>
      <c r="J628" s="50"/>
      <c r="K628" s="50"/>
      <c r="L628" s="41"/>
      <c r="M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</row>
  </sheetData>
  <sheetProtection algorithmName="SHA-512" hashValue="gj/irFXdxGI8gvv9lFtKs4W/5erOCEgEjksHNwtIEgcHLR/GhwGNa8hlgIHyjbTrFQoNHrqMS40YEkR/v6bShw==" saltValue="jdhFTvy3cntfetCalC2lMGdmY31CAitxUka1Uak0mx1B3vsdC8v8Rqn23x/OpTBG81qZMVtRtMU79YsKus3wJw==" spinCount="100000" sheet="1" objects="1" scenarios="1" formatColumns="0" formatRows="0" autoFilter="0"/>
  <autoFilter ref="C99:K627"/>
  <mergeCells count="9">
    <mergeCell ref="E50:H50"/>
    <mergeCell ref="E90:H90"/>
    <mergeCell ref="E92:H92"/>
    <mergeCell ref="L2:V2"/>
    <mergeCell ref="E7:H7"/>
    <mergeCell ref="E9:H9"/>
    <mergeCell ref="E18:H18"/>
    <mergeCell ref="E27:H27"/>
    <mergeCell ref="E48:H48"/>
  </mergeCells>
  <hyperlinks>
    <hyperlink ref="F104" r:id="rId1" display="https://podminky.urs.cz/item/CS_URS_2022_01/139751101"/>
    <hyperlink ref="F109" r:id="rId2" display="https://podminky.urs.cz/item/CS_URS_2022_01/162211201"/>
    <hyperlink ref="F112" r:id="rId3" display="https://podminky.urs.cz/item/CS_URS_2022_01/162211209"/>
    <hyperlink ref="F115" r:id="rId4" display="https://podminky.urs.cz/item/CS_URS_2022_01/162751117"/>
    <hyperlink ref="F118" r:id="rId5" display="https://podminky.urs.cz/item/CS_URS_2022_01/167111101"/>
    <hyperlink ref="F121" r:id="rId6" display="https://podminky.urs.cz/item/CS_URS_2022_01/171201221"/>
    <hyperlink ref="F124" r:id="rId7" display="https://podminky.urs.cz/item/CS_URS_2022_01/171251201"/>
    <hyperlink ref="F127" r:id="rId8" display="https://podminky.urs.cz/item/CS_URS_2022_01/181912112"/>
    <hyperlink ref="F132" r:id="rId9" display="https://podminky.urs.cz/item/CS_URS_2022_01/274313711"/>
    <hyperlink ref="F136" r:id="rId10" display="https://podminky.urs.cz/item/CS_URS_2022_01/274351121"/>
    <hyperlink ref="F140" r:id="rId11" display="https://podminky.urs.cz/item/CS_URS_2022_01/274351122"/>
    <hyperlink ref="F145" r:id="rId12" display="https://podminky.urs.cz/item/CS_URS_2022_01/310238211"/>
    <hyperlink ref="F150" r:id="rId13" display="https://podminky.urs.cz/item/CS_URS_2022_01/612131101"/>
    <hyperlink ref="F156" r:id="rId14" display="https://podminky.urs.cz/item/CS_URS_2022_01/612135101"/>
    <hyperlink ref="F160" r:id="rId15" display="https://podminky.urs.cz/item/CS_URS_2022_01/612311141"/>
    <hyperlink ref="F165" r:id="rId16" display="https://podminky.urs.cz/item/CS_URS_2022_01/612325302"/>
    <hyperlink ref="F168" r:id="rId17" display="https://podminky.urs.cz/item/CS_URS_2022_01/612325419"/>
    <hyperlink ref="F171" r:id="rId18" display="https://podminky.urs.cz/item/CS_URS_2022_01/621325203"/>
    <hyperlink ref="F174" r:id="rId19" display="https://podminky.urs.cz/item/CS_URS_2022_01/622131101"/>
    <hyperlink ref="F177" r:id="rId20" display="https://podminky.urs.cz/item/CS_URS_2022_01/622143003"/>
    <hyperlink ref="F184" r:id="rId21" display="https://podminky.urs.cz/item/CS_URS_2022_01/622143004"/>
    <hyperlink ref="F191" r:id="rId22" display="https://podminky.urs.cz/item/CS_URS_2022_01/622321141"/>
    <hyperlink ref="F196" r:id="rId23" display="https://podminky.urs.cz/item/CS_URS_2022_01/629135102"/>
    <hyperlink ref="F200" r:id="rId24" display="https://podminky.urs.cz/item/CS_URS_2022_01/629991011"/>
    <hyperlink ref="F204" r:id="rId25" display="https://podminky.urs.cz/item/CS_URS_2022_01/631311115"/>
    <hyperlink ref="F209" r:id="rId26" display="https://podminky.urs.cz/item/CS_URS_2022_01/631311125"/>
    <hyperlink ref="F214" r:id="rId27" display="https://podminky.urs.cz/item/CS_URS_2022_01/631312141"/>
    <hyperlink ref="F218" r:id="rId28" display="https://podminky.urs.cz/item/CS_URS_2022_01/631319011"/>
    <hyperlink ref="F221" r:id="rId29" display="https://podminky.urs.cz/item/CS_URS_2022_01/631319012"/>
    <hyperlink ref="F224" r:id="rId30" display="https://podminky.urs.cz/item/CS_URS_2022_01/631319171"/>
    <hyperlink ref="F227" r:id="rId31" display="https://podminky.urs.cz/item/CS_URS_2022_01/631319173"/>
    <hyperlink ref="F230" r:id="rId32" display="https://podminky.urs.cz/item/CS_URS_2022_01/631351101"/>
    <hyperlink ref="F234" r:id="rId33" display="https://podminky.urs.cz/item/CS_URS_2022_01/631351102"/>
    <hyperlink ref="F238" r:id="rId34" display="https://podminky.urs.cz/item/CS_URS_2022_01/631362021"/>
    <hyperlink ref="F242" r:id="rId35" display="https://podminky.urs.cz/item/CS_URS_2022_01/635111242"/>
    <hyperlink ref="F247" r:id="rId36" display="https://podminky.urs.cz/item/CS_URS_2022_01/949101111"/>
    <hyperlink ref="F252" r:id="rId37" display="https://podminky.urs.cz/item/CS_URS_2022_01/952901111"/>
    <hyperlink ref="F257" r:id="rId38" display="https://podminky.urs.cz/item/CS_URS_2022_01/961044111"/>
    <hyperlink ref="F261" r:id="rId39" display="https://podminky.urs.cz/item/CS_URS_2022_01/962031133"/>
    <hyperlink ref="F266" r:id="rId40" display="https://podminky.urs.cz/item/CS_URS_2022_01/962032231"/>
    <hyperlink ref="F272" r:id="rId41" display="https://podminky.urs.cz/item/CS_URS_2022_01/962052210"/>
    <hyperlink ref="F276" r:id="rId42" display="https://podminky.urs.cz/item/CS_URS_2022_01/962081141"/>
    <hyperlink ref="F280" r:id="rId43" display="https://podminky.urs.cz/item/CS_URS_2022_01/963012510"/>
    <hyperlink ref="F284" r:id="rId44" display="https://podminky.urs.cz/item/CS_URS_2022_01/963042819"/>
    <hyperlink ref="F288" r:id="rId45" display="https://podminky.urs.cz/item/CS_URS_2022_01/965042141"/>
    <hyperlink ref="F293" r:id="rId46" display="https://podminky.urs.cz/item/CS_URS_2022_01/965042241"/>
    <hyperlink ref="F299" r:id="rId47" display="https://podminky.urs.cz/item/CS_URS_2022_01/965049111"/>
    <hyperlink ref="F302" r:id="rId48" display="https://podminky.urs.cz/item/CS_URS_2022_01/965049112"/>
    <hyperlink ref="F305" r:id="rId49" display="https://podminky.urs.cz/item/CS_URS_2022_01/965081213"/>
    <hyperlink ref="F312" r:id="rId50" display="https://podminky.urs.cz/item/CS_URS_2022_01/965081601"/>
    <hyperlink ref="F316" r:id="rId51" display="https://podminky.urs.cz/item/CS_URS_2022_01/965081611"/>
    <hyperlink ref="F320" r:id="rId52" display="https://podminky.urs.cz/item/CS_URS_2022_01/965082941"/>
    <hyperlink ref="F324" r:id="rId53" display="https://podminky.urs.cz/item/CS_URS_2022_01/967031132"/>
    <hyperlink ref="F328" r:id="rId54" display="https://podminky.urs.cz/item/CS_URS_2022_01/968082017"/>
    <hyperlink ref="F334" r:id="rId55" display="https://podminky.urs.cz/item/CS_URS_2022_01/973031825"/>
    <hyperlink ref="F338" r:id="rId56" display="https://podminky.urs.cz/item/CS_URS_2022_01/971033651"/>
    <hyperlink ref="F342" r:id="rId57" display="https://podminky.urs.cz/item/CS_URS_2022_01/978013161"/>
    <hyperlink ref="F347" r:id="rId58" display="https://podminky.urs.cz/item/CS_URS_2022_01/978015361"/>
    <hyperlink ref="F352" r:id="rId59" display="https://podminky.urs.cz/item/CS_URS_2022_01/978023411"/>
    <hyperlink ref="F356" r:id="rId60" display="https://podminky.urs.cz/item/CS_URS_2022_01/978059641"/>
    <hyperlink ref="F366" r:id="rId61" display="https://podminky.urs.cz/item/CS_URS_2022_01/997013211"/>
    <hyperlink ref="F368" r:id="rId62" display="https://podminky.urs.cz/item/CS_URS_2022_01/997013501"/>
    <hyperlink ref="F370" r:id="rId63" display="https://podminky.urs.cz/item/CS_URS_2022_01/997013509"/>
    <hyperlink ref="F373" r:id="rId64" display="https://podminky.urs.cz/item/CS_URS_2022_01/997013631"/>
    <hyperlink ref="F377" r:id="rId65" display="https://podminky.urs.cz/item/CS_URS_2022_01/998018001"/>
    <hyperlink ref="F381" r:id="rId66" display="https://podminky.urs.cz/item/CS_URS_2022_01/711111002"/>
    <hyperlink ref="F386" r:id="rId67" display="https://podminky.urs.cz/item/CS_URS_2022_01/711112002"/>
    <hyperlink ref="F395" r:id="rId68" display="https://podminky.urs.cz/item/CS_URS_2022_01/711131811"/>
    <hyperlink ref="F399" r:id="rId69" display="https://podminky.urs.cz/item/CS_URS_2022_01/711141559"/>
    <hyperlink ref="F402" r:id="rId70" display="https://podminky.urs.cz/item/CS_URS_2022_01/711142559"/>
    <hyperlink ref="F412" r:id="rId71" display="https://podminky.urs.cz/item/CS_URS_2022_01/711161384"/>
    <hyperlink ref="F416" r:id="rId72" display="https://podminky.urs.cz/item/CS_URS_2022_01/711161385"/>
    <hyperlink ref="F420" r:id="rId73" display="https://podminky.urs.cz/item/CS_URS_2022_01/711161386"/>
    <hyperlink ref="F429" r:id="rId74" display="https://podminky.urs.cz/item/CS_URS_2022_01/998711101"/>
    <hyperlink ref="F431" r:id="rId75" display="https://podminky.urs.cz/item/CS_URS_2022_01/998711181"/>
    <hyperlink ref="F434" r:id="rId76" display="https://podminky.urs.cz/item/CS_URS_2022_01/713121121"/>
    <hyperlink ref="F441" r:id="rId77" display="https://podminky.urs.cz/item/CS_URS_2022_01/713121211"/>
    <hyperlink ref="F448" r:id="rId78" display="https://podminky.urs.cz/item/CS_URS_2022_01/713191133"/>
    <hyperlink ref="F455" r:id="rId79" display="https://podminky.urs.cz/item/CS_URS_2022_01/998713101"/>
    <hyperlink ref="F457" r:id="rId80" display="https://podminky.urs.cz/item/CS_URS_2022_01/998713181"/>
    <hyperlink ref="F470" r:id="rId81" display="https://podminky.urs.cz/item/CS_URS_2022_01/762431235"/>
    <hyperlink ref="F477" r:id="rId82" display="https://podminky.urs.cz/item/CS_URS_2022_01/762439001"/>
    <hyperlink ref="F484" r:id="rId83" display="https://podminky.urs.cz/item/CS_URS_2022_01/998762101"/>
    <hyperlink ref="F486" r:id="rId84" display="https://podminky.urs.cz/item/CS_URS_2022_01/998762181"/>
    <hyperlink ref="F489" r:id="rId85" display="https://podminky.urs.cz/item/CS_URS_2022_01/764001821"/>
    <hyperlink ref="F493" r:id="rId86" display="https://podminky.urs.cz/item/CS_URS_2022_01/764002801"/>
    <hyperlink ref="F497" r:id="rId87" display="https://podminky.urs.cz/item/CS_URS_2022_01/764002851"/>
    <hyperlink ref="F501" r:id="rId88" display="https://podminky.urs.cz/item/CS_URS_2022_01/764002871"/>
    <hyperlink ref="F505" r:id="rId89" display="https://podminky.urs.cz/item/CS_URS_2022_01/764004801"/>
    <hyperlink ref="F509" r:id="rId90" display="https://podminky.urs.cz/item/CS_URS_2022_01/764004861"/>
    <hyperlink ref="F525" r:id="rId91" display="https://podminky.urs.cz/item/CS_URS_2022_01/998764101"/>
    <hyperlink ref="F527" r:id="rId92" display="https://podminky.urs.cz/item/CS_URS_2022_01/998764181"/>
    <hyperlink ref="F545" r:id="rId93" display="https://podminky.urs.cz/item/CS_URS_2022_01/771111011"/>
    <hyperlink ref="F548" r:id="rId94" display="https://podminky.urs.cz/item/CS_URS_2022_01/771121011"/>
    <hyperlink ref="F553" r:id="rId95" display="https://podminky.urs.cz/item/CS_URS_2022_01/771121015"/>
    <hyperlink ref="F556" r:id="rId96" display="https://podminky.urs.cz/item/CS_URS_2022_01/771151012"/>
    <hyperlink ref="F559" r:id="rId97" display="https://podminky.urs.cz/item/CS_URS_2022_01/771474113"/>
    <hyperlink ref="F564" r:id="rId98" display="https://podminky.urs.cz/item/CS_URS_2022_01/771574112"/>
    <hyperlink ref="F571" r:id="rId99" display="https://podminky.urs.cz/item/CS_URS_2022_01/771577111"/>
    <hyperlink ref="F574" r:id="rId100" display="https://podminky.urs.cz/item/CS_URS_2022_01/771577114"/>
    <hyperlink ref="F577" r:id="rId101" display="https://podminky.urs.cz/item/CS_URS_2022_01/781494511"/>
    <hyperlink ref="F580" r:id="rId102" display="https://podminky.urs.cz/item/CS_URS_2022_01/998771101"/>
    <hyperlink ref="F582" r:id="rId103" display="https://podminky.urs.cz/item/CS_URS_2022_01/998771181"/>
    <hyperlink ref="F593" r:id="rId104" display="https://podminky.urs.cz/item/CS_URS_2022_01/783823135"/>
    <hyperlink ref="F599" r:id="rId105" display="https://podminky.urs.cz/item/CS_URS_2022_01/783827105"/>
    <hyperlink ref="F602" r:id="rId106" display="https://podminky.urs.cz/item/CS_URS_2022_01/783827425"/>
    <hyperlink ref="F606" r:id="rId107" display="https://podminky.urs.cz/item/CS_URS_2022_01/784111001"/>
    <hyperlink ref="F609" r:id="rId108" display="https://podminky.urs.cz/item/CS_URS_2022_01/784121001"/>
    <hyperlink ref="F612" r:id="rId109" display="https://podminky.urs.cz/item/CS_URS_2022_01/784121011"/>
    <hyperlink ref="F615" r:id="rId110" display="https://podminky.urs.cz/item/CS_URS_2022_01/784181121"/>
    <hyperlink ref="F620" r:id="rId111" display="https://podminky.urs.cz/item/CS_URS_2022_01/784211111"/>
    <hyperlink ref="F623" r:id="rId112" display="https://podminky.urs.cz/item/CS_URS_2022_01/784211141"/>
    <hyperlink ref="F626" r:id="rId113" display="https://podminky.urs.cz/item/CS_URS_2022_01/78421116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1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19" t="s">
        <v>104</v>
      </c>
      <c r="AZ2" s="103" t="s">
        <v>2857</v>
      </c>
      <c r="BA2" s="103" t="s">
        <v>2857</v>
      </c>
      <c r="BB2" s="103" t="s">
        <v>28</v>
      </c>
      <c r="BC2" s="103" t="s">
        <v>2858</v>
      </c>
      <c r="BD2" s="103" t="s">
        <v>85</v>
      </c>
    </row>
    <row r="3" spans="2:5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85</v>
      </c>
      <c r="AZ3" s="103" t="s">
        <v>2859</v>
      </c>
      <c r="BA3" s="103" t="s">
        <v>2859</v>
      </c>
      <c r="BB3" s="103" t="s">
        <v>28</v>
      </c>
      <c r="BC3" s="103" t="s">
        <v>2860</v>
      </c>
      <c r="BD3" s="103" t="s">
        <v>85</v>
      </c>
    </row>
    <row r="4" spans="2:56" s="1" customFormat="1" ht="24.95" customHeight="1">
      <c r="B4" s="22"/>
      <c r="D4" s="106" t="s">
        <v>116</v>
      </c>
      <c r="L4" s="22"/>
      <c r="M4" s="107" t="s">
        <v>10</v>
      </c>
      <c r="AT4" s="19" t="s">
        <v>4</v>
      </c>
      <c r="AZ4" s="103" t="s">
        <v>2861</v>
      </c>
      <c r="BA4" s="103" t="s">
        <v>2861</v>
      </c>
      <c r="BB4" s="103" t="s">
        <v>28</v>
      </c>
      <c r="BC4" s="103" t="s">
        <v>2862</v>
      </c>
      <c r="BD4" s="103" t="s">
        <v>85</v>
      </c>
    </row>
    <row r="5" spans="2:56" s="1" customFormat="1" ht="6.95" customHeight="1">
      <c r="B5" s="22"/>
      <c r="L5" s="22"/>
      <c r="AZ5" s="103" t="s">
        <v>2863</v>
      </c>
      <c r="BA5" s="103" t="s">
        <v>2863</v>
      </c>
      <c r="BB5" s="103" t="s">
        <v>28</v>
      </c>
      <c r="BC5" s="103" t="s">
        <v>2864</v>
      </c>
      <c r="BD5" s="103" t="s">
        <v>85</v>
      </c>
    </row>
    <row r="6" spans="2:56" s="1" customFormat="1" ht="12" customHeight="1">
      <c r="B6" s="22"/>
      <c r="D6" s="108" t="s">
        <v>16</v>
      </c>
      <c r="L6" s="22"/>
      <c r="AZ6" s="103" t="s">
        <v>1215</v>
      </c>
      <c r="BA6" s="103" t="s">
        <v>1215</v>
      </c>
      <c r="BB6" s="103" t="s">
        <v>28</v>
      </c>
      <c r="BC6" s="103" t="s">
        <v>2865</v>
      </c>
      <c r="BD6" s="103" t="s">
        <v>85</v>
      </c>
    </row>
    <row r="7" spans="2:56" s="1" customFormat="1" ht="26.25" customHeight="1">
      <c r="B7" s="22"/>
      <c r="E7" s="398" t="str">
        <f>'Rekapitulace stavby'!K6</f>
        <v>Gymnázium Jihlava - oprava technického zázemí - aktualizace 4/2022</v>
      </c>
      <c r="F7" s="399"/>
      <c r="G7" s="399"/>
      <c r="H7" s="399"/>
      <c r="L7" s="22"/>
      <c r="AZ7" s="103" t="s">
        <v>2866</v>
      </c>
      <c r="BA7" s="103" t="s">
        <v>2866</v>
      </c>
      <c r="BB7" s="103" t="s">
        <v>28</v>
      </c>
      <c r="BC7" s="103" t="s">
        <v>2865</v>
      </c>
      <c r="BD7" s="103" t="s">
        <v>85</v>
      </c>
    </row>
    <row r="8" spans="1:56" s="2" customFormat="1" ht="12" customHeight="1">
      <c r="A8" s="36"/>
      <c r="B8" s="41"/>
      <c r="C8" s="36"/>
      <c r="D8" s="108" t="s">
        <v>125</v>
      </c>
      <c r="E8" s="36"/>
      <c r="F8" s="36"/>
      <c r="G8" s="36"/>
      <c r="H8" s="36"/>
      <c r="I8" s="36"/>
      <c r="J8" s="36"/>
      <c r="K8" s="36"/>
      <c r="L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Z8" s="103" t="s">
        <v>2867</v>
      </c>
      <c r="BA8" s="103" t="s">
        <v>2867</v>
      </c>
      <c r="BB8" s="103" t="s">
        <v>28</v>
      </c>
      <c r="BC8" s="103" t="s">
        <v>2868</v>
      </c>
      <c r="BD8" s="103" t="s">
        <v>85</v>
      </c>
    </row>
    <row r="9" spans="1:56" s="2" customFormat="1" ht="30" customHeight="1">
      <c r="A9" s="36"/>
      <c r="B9" s="41"/>
      <c r="C9" s="36"/>
      <c r="D9" s="36"/>
      <c r="E9" s="400" t="s">
        <v>2869</v>
      </c>
      <c r="F9" s="401"/>
      <c r="G9" s="401"/>
      <c r="H9" s="401"/>
      <c r="I9" s="36"/>
      <c r="J9" s="36"/>
      <c r="K9" s="36"/>
      <c r="L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Z9" s="103" t="s">
        <v>1195</v>
      </c>
      <c r="BA9" s="103" t="s">
        <v>1195</v>
      </c>
      <c r="BB9" s="103" t="s">
        <v>28</v>
      </c>
      <c r="BC9" s="103" t="s">
        <v>2870</v>
      </c>
      <c r="BD9" s="103" t="s">
        <v>85</v>
      </c>
    </row>
    <row r="10" spans="1:56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Z10" s="103" t="s">
        <v>2871</v>
      </c>
      <c r="BA10" s="103" t="s">
        <v>2871</v>
      </c>
      <c r="BB10" s="103" t="s">
        <v>28</v>
      </c>
      <c r="BC10" s="103" t="s">
        <v>2872</v>
      </c>
      <c r="BD10" s="103" t="s">
        <v>85</v>
      </c>
    </row>
    <row r="11" spans="1:56" s="2" customFormat="1" ht="12" customHeight="1">
      <c r="A11" s="36"/>
      <c r="B11" s="41"/>
      <c r="C11" s="36"/>
      <c r="D11" s="108" t="s">
        <v>18</v>
      </c>
      <c r="E11" s="36"/>
      <c r="F11" s="110" t="s">
        <v>84</v>
      </c>
      <c r="G11" s="36"/>
      <c r="H11" s="36"/>
      <c r="I11" s="108" t="s">
        <v>20</v>
      </c>
      <c r="J11" s="110" t="s">
        <v>28</v>
      </c>
      <c r="K11" s="36"/>
      <c r="L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Z11" s="103" t="s">
        <v>2873</v>
      </c>
      <c r="BA11" s="103" t="s">
        <v>2873</v>
      </c>
      <c r="BB11" s="103" t="s">
        <v>28</v>
      </c>
      <c r="BC11" s="103" t="s">
        <v>2874</v>
      </c>
      <c r="BD11" s="103" t="s">
        <v>85</v>
      </c>
    </row>
    <row r="12" spans="1:56" s="2" customFormat="1" ht="12" customHeight="1">
      <c r="A12" s="36"/>
      <c r="B12" s="41"/>
      <c r="C12" s="36"/>
      <c r="D12" s="108" t="s">
        <v>22</v>
      </c>
      <c r="E12" s="36"/>
      <c r="F12" s="110" t="s">
        <v>23</v>
      </c>
      <c r="G12" s="36"/>
      <c r="H12" s="36"/>
      <c r="I12" s="108" t="s">
        <v>24</v>
      </c>
      <c r="J12" s="111" t="str">
        <f>'Rekapitulace stavby'!AN8</f>
        <v>18. 5. 2022</v>
      </c>
      <c r="K12" s="36"/>
      <c r="L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Z12" s="103" t="s">
        <v>2875</v>
      </c>
      <c r="BA12" s="103" t="s">
        <v>2875</v>
      </c>
      <c r="BB12" s="103" t="s">
        <v>28</v>
      </c>
      <c r="BC12" s="103" t="s">
        <v>2876</v>
      </c>
      <c r="BD12" s="103" t="s">
        <v>85</v>
      </c>
    </row>
    <row r="13" spans="1:5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Z13" s="103" t="s">
        <v>2877</v>
      </c>
      <c r="BA13" s="103" t="s">
        <v>2877</v>
      </c>
      <c r="BB13" s="103" t="s">
        <v>28</v>
      </c>
      <c r="BC13" s="103" t="s">
        <v>2878</v>
      </c>
      <c r="BD13" s="103" t="s">
        <v>85</v>
      </c>
    </row>
    <row r="14" spans="1:56" s="2" customFormat="1" ht="12" customHeight="1">
      <c r="A14" s="36"/>
      <c r="B14" s="41"/>
      <c r="C14" s="36"/>
      <c r="D14" s="108" t="s">
        <v>26</v>
      </c>
      <c r="E14" s="36"/>
      <c r="F14" s="36"/>
      <c r="G14" s="36"/>
      <c r="H14" s="36"/>
      <c r="I14" s="108" t="s">
        <v>27</v>
      </c>
      <c r="J14" s="110" t="s">
        <v>28</v>
      </c>
      <c r="K14" s="36"/>
      <c r="L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Z14" s="103" t="s">
        <v>2879</v>
      </c>
      <c r="BA14" s="103" t="s">
        <v>2879</v>
      </c>
      <c r="BB14" s="103" t="s">
        <v>28</v>
      </c>
      <c r="BC14" s="103" t="s">
        <v>2880</v>
      </c>
      <c r="BD14" s="103" t="s">
        <v>85</v>
      </c>
    </row>
    <row r="15" spans="1:56" s="2" customFormat="1" ht="18" customHeight="1">
      <c r="A15" s="36"/>
      <c r="B15" s="41"/>
      <c r="C15" s="36"/>
      <c r="D15" s="36"/>
      <c r="E15" s="110" t="s">
        <v>29</v>
      </c>
      <c r="F15" s="36"/>
      <c r="G15" s="36"/>
      <c r="H15" s="36"/>
      <c r="I15" s="108" t="s">
        <v>30</v>
      </c>
      <c r="J15" s="110" t="s">
        <v>28</v>
      </c>
      <c r="K15" s="36"/>
      <c r="L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Z15" s="103" t="s">
        <v>2881</v>
      </c>
      <c r="BA15" s="103" t="s">
        <v>2881</v>
      </c>
      <c r="BB15" s="103" t="s">
        <v>28</v>
      </c>
      <c r="BC15" s="103" t="s">
        <v>2882</v>
      </c>
      <c r="BD15" s="103" t="s">
        <v>85</v>
      </c>
    </row>
    <row r="16" spans="1:5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Z16" s="103" t="s">
        <v>160</v>
      </c>
      <c r="BA16" s="103" t="s">
        <v>160</v>
      </c>
      <c r="BB16" s="103" t="s">
        <v>28</v>
      </c>
      <c r="BC16" s="103" t="s">
        <v>2883</v>
      </c>
      <c r="BD16" s="103" t="s">
        <v>85</v>
      </c>
    </row>
    <row r="17" spans="1:56" s="2" customFormat="1" ht="12" customHeight="1">
      <c r="A17" s="36"/>
      <c r="B17" s="41"/>
      <c r="C17" s="36"/>
      <c r="D17" s="108" t="s">
        <v>31</v>
      </c>
      <c r="E17" s="36"/>
      <c r="F17" s="36"/>
      <c r="G17" s="36"/>
      <c r="H17" s="36"/>
      <c r="I17" s="108" t="s">
        <v>27</v>
      </c>
      <c r="J17" s="32" t="str">
        <f>'Rekapitulace stavby'!AN13</f>
        <v>Vyplň údaj</v>
      </c>
      <c r="K17" s="36"/>
      <c r="L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Z17" s="103" t="s">
        <v>2884</v>
      </c>
      <c r="BA17" s="103" t="s">
        <v>2884</v>
      </c>
      <c r="BB17" s="103" t="s">
        <v>28</v>
      </c>
      <c r="BC17" s="103" t="s">
        <v>85</v>
      </c>
      <c r="BD17" s="103" t="s">
        <v>85</v>
      </c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8" t="s">
        <v>30</v>
      </c>
      <c r="J18" s="32" t="str">
        <f>'Rekapitulace stavby'!AN14</f>
        <v>Vyplň údaj</v>
      </c>
      <c r="K18" s="36"/>
      <c r="L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33</v>
      </c>
      <c r="E20" s="36"/>
      <c r="F20" s="36"/>
      <c r="G20" s="36"/>
      <c r="H20" s="36"/>
      <c r="I20" s="108" t="s">
        <v>27</v>
      </c>
      <c r="J20" s="110" t="s">
        <v>28</v>
      </c>
      <c r="K20" s="36"/>
      <c r="L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">
        <v>34</v>
      </c>
      <c r="F21" s="36"/>
      <c r="G21" s="36"/>
      <c r="H21" s="36"/>
      <c r="I21" s="108" t="s">
        <v>30</v>
      </c>
      <c r="J21" s="110" t="s">
        <v>28</v>
      </c>
      <c r="K21" s="36"/>
      <c r="L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36</v>
      </c>
      <c r="E23" s="36"/>
      <c r="F23" s="36"/>
      <c r="G23" s="36"/>
      <c r="H23" s="36"/>
      <c r="I23" s="108" t="s">
        <v>27</v>
      </c>
      <c r="J23" s="110" t="str">
        <f>IF('Rekapitulace stavby'!AN19="","",'Rekapitulace stavby'!AN19)</f>
        <v/>
      </c>
      <c r="K23" s="36"/>
      <c r="L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tr">
        <f>IF('Rekapitulace stavby'!E20="","",'Rekapitulace stavby'!E20)</f>
        <v xml:space="preserve"> </v>
      </c>
      <c r="F24" s="36"/>
      <c r="G24" s="36"/>
      <c r="H24" s="36"/>
      <c r="I24" s="108" t="s">
        <v>30</v>
      </c>
      <c r="J24" s="110" t="str">
        <f>IF('Rekapitulace stavby'!AN20="","",'Rekapitulace stavby'!AN20)</f>
        <v/>
      </c>
      <c r="K24" s="36"/>
      <c r="L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38</v>
      </c>
      <c r="E26" s="36"/>
      <c r="F26" s="36"/>
      <c r="G26" s="36"/>
      <c r="H26" s="36"/>
      <c r="I26" s="36"/>
      <c r="J26" s="36"/>
      <c r="K26" s="36"/>
      <c r="L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202.5" customHeight="1">
      <c r="A27" s="112"/>
      <c r="B27" s="113"/>
      <c r="C27" s="112"/>
      <c r="D27" s="112"/>
      <c r="E27" s="404" t="s">
        <v>164</v>
      </c>
      <c r="F27" s="404"/>
      <c r="G27" s="404"/>
      <c r="H27" s="404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6"/>
      <c r="E29" s="116"/>
      <c r="F29" s="116"/>
      <c r="G29" s="116"/>
      <c r="H29" s="116"/>
      <c r="I29" s="116"/>
      <c r="J29" s="116"/>
      <c r="K29" s="116"/>
      <c r="L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7" t="s">
        <v>40</v>
      </c>
      <c r="E30" s="36"/>
      <c r="F30" s="36"/>
      <c r="G30" s="36"/>
      <c r="H30" s="36"/>
      <c r="I30" s="36"/>
      <c r="J30" s="118">
        <f>ROUND(J92,2)</f>
        <v>0</v>
      </c>
      <c r="K30" s="36"/>
      <c r="L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6"/>
      <c r="E31" s="116"/>
      <c r="F31" s="116"/>
      <c r="G31" s="116"/>
      <c r="H31" s="116"/>
      <c r="I31" s="116"/>
      <c r="J31" s="116"/>
      <c r="K31" s="116"/>
      <c r="L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9" t="s">
        <v>42</v>
      </c>
      <c r="G32" s="36"/>
      <c r="H32" s="36"/>
      <c r="I32" s="119" t="s">
        <v>41</v>
      </c>
      <c r="J32" s="119" t="s">
        <v>43</v>
      </c>
      <c r="K32" s="36"/>
      <c r="L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0" t="s">
        <v>44</v>
      </c>
      <c r="E33" s="108" t="s">
        <v>45</v>
      </c>
      <c r="F33" s="121">
        <f>ROUND((SUM(BE92:BE315)),2)</f>
        <v>0</v>
      </c>
      <c r="G33" s="36"/>
      <c r="H33" s="36"/>
      <c r="I33" s="122">
        <v>0.21</v>
      </c>
      <c r="J33" s="121">
        <f>ROUND(((SUM(BE92:BE315))*I33),2)</f>
        <v>0</v>
      </c>
      <c r="K33" s="36"/>
      <c r="L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8" t="s">
        <v>46</v>
      </c>
      <c r="F34" s="121">
        <f>ROUND((SUM(BF92:BF315)),2)</f>
        <v>0</v>
      </c>
      <c r="G34" s="36"/>
      <c r="H34" s="36"/>
      <c r="I34" s="122">
        <v>0.15</v>
      </c>
      <c r="J34" s="121">
        <f>ROUND(((SUM(BF92:BF315))*I34),2)</f>
        <v>0</v>
      </c>
      <c r="K34" s="36"/>
      <c r="L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8" t="s">
        <v>47</v>
      </c>
      <c r="F35" s="121">
        <f>ROUND((SUM(BG92:BG315)),2)</f>
        <v>0</v>
      </c>
      <c r="G35" s="36"/>
      <c r="H35" s="36"/>
      <c r="I35" s="122">
        <v>0.21</v>
      </c>
      <c r="J35" s="121">
        <f>0</f>
        <v>0</v>
      </c>
      <c r="K35" s="36"/>
      <c r="L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8" t="s">
        <v>48</v>
      </c>
      <c r="F36" s="121">
        <f>ROUND((SUM(BH92:BH315)),2)</f>
        <v>0</v>
      </c>
      <c r="G36" s="36"/>
      <c r="H36" s="36"/>
      <c r="I36" s="122">
        <v>0.15</v>
      </c>
      <c r="J36" s="121">
        <f>0</f>
        <v>0</v>
      </c>
      <c r="K36" s="36"/>
      <c r="L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8" t="s">
        <v>49</v>
      </c>
      <c r="F37" s="121">
        <f>ROUND((SUM(BI92:BI315)),2)</f>
        <v>0</v>
      </c>
      <c r="G37" s="36"/>
      <c r="H37" s="36"/>
      <c r="I37" s="122">
        <v>0</v>
      </c>
      <c r="J37" s="121">
        <f>0</f>
        <v>0</v>
      </c>
      <c r="K37" s="36"/>
      <c r="L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3"/>
      <c r="D39" s="124" t="s">
        <v>50</v>
      </c>
      <c r="E39" s="125"/>
      <c r="F39" s="125"/>
      <c r="G39" s="126" t="s">
        <v>51</v>
      </c>
      <c r="H39" s="127" t="s">
        <v>52</v>
      </c>
      <c r="I39" s="125"/>
      <c r="J39" s="128">
        <f>SUM(J30:J37)</f>
        <v>0</v>
      </c>
      <c r="K39" s="129"/>
      <c r="L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0"/>
      <c r="C40" s="131"/>
      <c r="D40" s="131"/>
      <c r="E40" s="131"/>
      <c r="F40" s="131"/>
      <c r="G40" s="131"/>
      <c r="H40" s="131"/>
      <c r="I40" s="131"/>
      <c r="J40" s="131"/>
      <c r="K40" s="131"/>
      <c r="L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0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188</v>
      </c>
      <c r="D45" s="38"/>
      <c r="E45" s="38"/>
      <c r="F45" s="38"/>
      <c r="G45" s="38"/>
      <c r="H45" s="38"/>
      <c r="I45" s="38"/>
      <c r="J45" s="38"/>
      <c r="K45" s="38"/>
      <c r="L45" s="10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26.25" customHeight="1">
      <c r="A48" s="36"/>
      <c r="B48" s="37"/>
      <c r="C48" s="38"/>
      <c r="D48" s="38"/>
      <c r="E48" s="405" t="str">
        <f>E7</f>
        <v>Gymnázium Jihlava - oprava technického zázemí - aktualizace 4/2022</v>
      </c>
      <c r="F48" s="406"/>
      <c r="G48" s="406"/>
      <c r="H48" s="406"/>
      <c r="I48" s="38"/>
      <c r="J48" s="38"/>
      <c r="K48" s="38"/>
      <c r="L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125</v>
      </c>
      <c r="D49" s="38"/>
      <c r="E49" s="38"/>
      <c r="F49" s="38"/>
      <c r="G49" s="38"/>
      <c r="H49" s="38"/>
      <c r="I49" s="38"/>
      <c r="J49" s="38"/>
      <c r="K49" s="38"/>
      <c r="L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30" customHeight="1">
      <c r="A50" s="36"/>
      <c r="B50" s="37"/>
      <c r="C50" s="38"/>
      <c r="D50" s="38"/>
      <c r="E50" s="358" t="str">
        <f>E9</f>
        <v>ALFA-34003 - SO - 02 - úprava dvora - D.1.4.1 - zpevněná plocha</v>
      </c>
      <c r="F50" s="407"/>
      <c r="G50" s="407"/>
      <c r="H50" s="407"/>
      <c r="I50" s="38"/>
      <c r="J50" s="38"/>
      <c r="K50" s="38"/>
      <c r="L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Jihlava</v>
      </c>
      <c r="G52" s="38"/>
      <c r="H52" s="38"/>
      <c r="I52" s="31" t="s">
        <v>24</v>
      </c>
      <c r="J52" s="61" t="str">
        <f>IF(J12="","",J12)</f>
        <v>18. 5. 2022</v>
      </c>
      <c r="K52" s="38"/>
      <c r="L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26</v>
      </c>
      <c r="D54" s="38"/>
      <c r="E54" s="38"/>
      <c r="F54" s="29" t="str">
        <f>E15</f>
        <v>Kraj Vysočina, Žižkova 57, Jihlava</v>
      </c>
      <c r="G54" s="38"/>
      <c r="H54" s="38"/>
      <c r="I54" s="31" t="s">
        <v>33</v>
      </c>
      <c r="J54" s="34" t="str">
        <f>E21</f>
        <v>Atelier Alfa spol. s r.o.</v>
      </c>
      <c r="K54" s="38"/>
      <c r="L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 xml:space="preserve"> </v>
      </c>
      <c r="K55" s="38"/>
      <c r="L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4" t="s">
        <v>189</v>
      </c>
      <c r="D57" s="135"/>
      <c r="E57" s="135"/>
      <c r="F57" s="135"/>
      <c r="G57" s="135"/>
      <c r="H57" s="135"/>
      <c r="I57" s="135"/>
      <c r="J57" s="136" t="s">
        <v>190</v>
      </c>
      <c r="K57" s="135"/>
      <c r="L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7" t="s">
        <v>72</v>
      </c>
      <c r="D59" s="38"/>
      <c r="E59" s="38"/>
      <c r="F59" s="38"/>
      <c r="G59" s="38"/>
      <c r="H59" s="38"/>
      <c r="I59" s="38"/>
      <c r="J59" s="79">
        <f>J92</f>
        <v>0</v>
      </c>
      <c r="K59" s="38"/>
      <c r="L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191</v>
      </c>
    </row>
    <row r="60" spans="2:12" s="9" customFormat="1" ht="24.95" customHeight="1">
      <c r="B60" s="138"/>
      <c r="C60" s="139"/>
      <c r="D60" s="140" t="s">
        <v>192</v>
      </c>
      <c r="E60" s="141"/>
      <c r="F60" s="141"/>
      <c r="G60" s="141"/>
      <c r="H60" s="141"/>
      <c r="I60" s="141"/>
      <c r="J60" s="142">
        <f>J93</f>
        <v>0</v>
      </c>
      <c r="K60" s="139"/>
      <c r="L60" s="143"/>
    </row>
    <row r="61" spans="2:12" s="10" customFormat="1" ht="19.9" customHeight="1">
      <c r="B61" s="144"/>
      <c r="C61" s="145"/>
      <c r="D61" s="146" t="s">
        <v>2885</v>
      </c>
      <c r="E61" s="147"/>
      <c r="F61" s="147"/>
      <c r="G61" s="147"/>
      <c r="H61" s="147"/>
      <c r="I61" s="147"/>
      <c r="J61" s="148">
        <f>J94</f>
        <v>0</v>
      </c>
      <c r="K61" s="145"/>
      <c r="L61" s="149"/>
    </row>
    <row r="62" spans="2:12" s="10" customFormat="1" ht="19.9" customHeight="1">
      <c r="B62" s="144"/>
      <c r="C62" s="145"/>
      <c r="D62" s="146" t="s">
        <v>2886</v>
      </c>
      <c r="E62" s="147"/>
      <c r="F62" s="147"/>
      <c r="G62" s="147"/>
      <c r="H62" s="147"/>
      <c r="I62" s="147"/>
      <c r="J62" s="148">
        <f>J98</f>
        <v>0</v>
      </c>
      <c r="K62" s="145"/>
      <c r="L62" s="149"/>
    </row>
    <row r="63" spans="2:12" s="10" customFormat="1" ht="19.9" customHeight="1">
      <c r="B63" s="144"/>
      <c r="C63" s="145"/>
      <c r="D63" s="146" t="s">
        <v>2887</v>
      </c>
      <c r="E63" s="147"/>
      <c r="F63" s="147"/>
      <c r="G63" s="147"/>
      <c r="H63" s="147"/>
      <c r="I63" s="147"/>
      <c r="J63" s="148">
        <f>J179</f>
        <v>0</v>
      </c>
      <c r="K63" s="145"/>
      <c r="L63" s="149"/>
    </row>
    <row r="64" spans="2:12" s="10" customFormat="1" ht="19.9" customHeight="1">
      <c r="B64" s="144"/>
      <c r="C64" s="145"/>
      <c r="D64" s="146" t="s">
        <v>2440</v>
      </c>
      <c r="E64" s="147"/>
      <c r="F64" s="147"/>
      <c r="G64" s="147"/>
      <c r="H64" s="147"/>
      <c r="I64" s="147"/>
      <c r="J64" s="148">
        <f>J183</f>
        <v>0</v>
      </c>
      <c r="K64" s="145"/>
      <c r="L64" s="149"/>
    </row>
    <row r="65" spans="2:12" s="10" customFormat="1" ht="19.9" customHeight="1">
      <c r="B65" s="144"/>
      <c r="C65" s="145"/>
      <c r="D65" s="146" t="s">
        <v>194</v>
      </c>
      <c r="E65" s="147"/>
      <c r="F65" s="147"/>
      <c r="G65" s="147"/>
      <c r="H65" s="147"/>
      <c r="I65" s="147"/>
      <c r="J65" s="148">
        <f>J214</f>
        <v>0</v>
      </c>
      <c r="K65" s="145"/>
      <c r="L65" s="149"/>
    </row>
    <row r="66" spans="2:12" s="10" customFormat="1" ht="19.9" customHeight="1">
      <c r="B66" s="144"/>
      <c r="C66" s="145"/>
      <c r="D66" s="146" t="s">
        <v>1217</v>
      </c>
      <c r="E66" s="147"/>
      <c r="F66" s="147"/>
      <c r="G66" s="147"/>
      <c r="H66" s="147"/>
      <c r="I66" s="147"/>
      <c r="J66" s="148">
        <f>J229</f>
        <v>0</v>
      </c>
      <c r="K66" s="145"/>
      <c r="L66" s="149"/>
    </row>
    <row r="67" spans="2:12" s="10" customFormat="1" ht="19.9" customHeight="1">
      <c r="B67" s="144"/>
      <c r="C67" s="145"/>
      <c r="D67" s="146" t="s">
        <v>2888</v>
      </c>
      <c r="E67" s="147"/>
      <c r="F67" s="147"/>
      <c r="G67" s="147"/>
      <c r="H67" s="147"/>
      <c r="I67" s="147"/>
      <c r="J67" s="148">
        <f>J233</f>
        <v>0</v>
      </c>
      <c r="K67" s="145"/>
      <c r="L67" s="149"/>
    </row>
    <row r="68" spans="2:12" s="10" customFormat="1" ht="19.9" customHeight="1">
      <c r="B68" s="144"/>
      <c r="C68" s="145"/>
      <c r="D68" s="146" t="s">
        <v>2889</v>
      </c>
      <c r="E68" s="147"/>
      <c r="F68" s="147"/>
      <c r="G68" s="147"/>
      <c r="H68" s="147"/>
      <c r="I68" s="147"/>
      <c r="J68" s="148">
        <f>J250</f>
        <v>0</v>
      </c>
      <c r="K68" s="145"/>
      <c r="L68" s="149"/>
    </row>
    <row r="69" spans="2:12" s="10" customFormat="1" ht="19.9" customHeight="1">
      <c r="B69" s="144"/>
      <c r="C69" s="145"/>
      <c r="D69" s="146" t="s">
        <v>199</v>
      </c>
      <c r="E69" s="147"/>
      <c r="F69" s="147"/>
      <c r="G69" s="147"/>
      <c r="H69" s="147"/>
      <c r="I69" s="147"/>
      <c r="J69" s="148">
        <f>J295</f>
        <v>0</v>
      </c>
      <c r="K69" s="145"/>
      <c r="L69" s="149"/>
    </row>
    <row r="70" spans="2:12" s="10" customFormat="1" ht="19.9" customHeight="1">
      <c r="B70" s="144"/>
      <c r="C70" s="145"/>
      <c r="D70" s="146" t="s">
        <v>200</v>
      </c>
      <c r="E70" s="147"/>
      <c r="F70" s="147"/>
      <c r="G70" s="147"/>
      <c r="H70" s="147"/>
      <c r="I70" s="147"/>
      <c r="J70" s="148">
        <f>J306</f>
        <v>0</v>
      </c>
      <c r="K70" s="145"/>
      <c r="L70" s="149"/>
    </row>
    <row r="71" spans="2:12" s="9" customFormat="1" ht="24.95" customHeight="1">
      <c r="B71" s="138"/>
      <c r="C71" s="139"/>
      <c r="D71" s="140" t="s">
        <v>201</v>
      </c>
      <c r="E71" s="141"/>
      <c r="F71" s="141"/>
      <c r="G71" s="141"/>
      <c r="H71" s="141"/>
      <c r="I71" s="141"/>
      <c r="J71" s="142">
        <f>J309</f>
        <v>0</v>
      </c>
      <c r="K71" s="139"/>
      <c r="L71" s="143"/>
    </row>
    <row r="72" spans="2:12" s="10" customFormat="1" ht="19.9" customHeight="1">
      <c r="B72" s="144"/>
      <c r="C72" s="145"/>
      <c r="D72" s="146" t="s">
        <v>207</v>
      </c>
      <c r="E72" s="147"/>
      <c r="F72" s="147"/>
      <c r="G72" s="147"/>
      <c r="H72" s="147"/>
      <c r="I72" s="147"/>
      <c r="J72" s="148">
        <f>J310</f>
        <v>0</v>
      </c>
      <c r="K72" s="145"/>
      <c r="L72" s="149"/>
    </row>
    <row r="73" spans="1:31" s="2" customFormat="1" ht="21.7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9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109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8" spans="1:31" s="2" customFormat="1" ht="6.95" customHeight="1">
      <c r="A78" s="36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10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4.95" customHeight="1">
      <c r="A79" s="36"/>
      <c r="B79" s="37"/>
      <c r="C79" s="25" t="s">
        <v>213</v>
      </c>
      <c r="D79" s="38"/>
      <c r="E79" s="38"/>
      <c r="F79" s="38"/>
      <c r="G79" s="38"/>
      <c r="H79" s="38"/>
      <c r="I79" s="38"/>
      <c r="J79" s="38"/>
      <c r="K79" s="38"/>
      <c r="L79" s="109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9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16</v>
      </c>
      <c r="D81" s="38"/>
      <c r="E81" s="38"/>
      <c r="F81" s="38"/>
      <c r="G81" s="38"/>
      <c r="H81" s="38"/>
      <c r="I81" s="38"/>
      <c r="J81" s="38"/>
      <c r="K81" s="38"/>
      <c r="L81" s="109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6.25" customHeight="1">
      <c r="A82" s="36"/>
      <c r="B82" s="37"/>
      <c r="C82" s="38"/>
      <c r="D82" s="38"/>
      <c r="E82" s="405" t="str">
        <f>E7</f>
        <v>Gymnázium Jihlava - oprava technického zázemí - aktualizace 4/2022</v>
      </c>
      <c r="F82" s="406"/>
      <c r="G82" s="406"/>
      <c r="H82" s="406"/>
      <c r="I82" s="38"/>
      <c r="J82" s="38"/>
      <c r="K82" s="38"/>
      <c r="L82" s="109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125</v>
      </c>
      <c r="D83" s="38"/>
      <c r="E83" s="38"/>
      <c r="F83" s="38"/>
      <c r="G83" s="38"/>
      <c r="H83" s="38"/>
      <c r="I83" s="38"/>
      <c r="J83" s="38"/>
      <c r="K83" s="38"/>
      <c r="L83" s="109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30" customHeight="1">
      <c r="A84" s="36"/>
      <c r="B84" s="37"/>
      <c r="C84" s="38"/>
      <c r="D84" s="38"/>
      <c r="E84" s="358" t="str">
        <f>E9</f>
        <v>ALFA-34003 - SO - 02 - úprava dvora - D.1.4.1 - zpevněná plocha</v>
      </c>
      <c r="F84" s="407"/>
      <c r="G84" s="407"/>
      <c r="H84" s="407"/>
      <c r="I84" s="38"/>
      <c r="J84" s="38"/>
      <c r="K84" s="38"/>
      <c r="L84" s="109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9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22</v>
      </c>
      <c r="D86" s="38"/>
      <c r="E86" s="38"/>
      <c r="F86" s="29" t="str">
        <f>F12</f>
        <v>Jihlava</v>
      </c>
      <c r="G86" s="38"/>
      <c r="H86" s="38"/>
      <c r="I86" s="31" t="s">
        <v>24</v>
      </c>
      <c r="J86" s="61" t="str">
        <f>IF(J12="","",J12)</f>
        <v>18. 5. 2022</v>
      </c>
      <c r="K86" s="38"/>
      <c r="L86" s="109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6.9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09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25.7" customHeight="1">
      <c r="A88" s="36"/>
      <c r="B88" s="37"/>
      <c r="C88" s="31" t="s">
        <v>26</v>
      </c>
      <c r="D88" s="38"/>
      <c r="E88" s="38"/>
      <c r="F88" s="29" t="str">
        <f>E15</f>
        <v>Kraj Vysočina, Žižkova 57, Jihlava</v>
      </c>
      <c r="G88" s="38"/>
      <c r="H88" s="38"/>
      <c r="I88" s="31" t="s">
        <v>33</v>
      </c>
      <c r="J88" s="34" t="str">
        <f>E21</f>
        <v>Atelier Alfa spol. s r.o.</v>
      </c>
      <c r="K88" s="38"/>
      <c r="L88" s="109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2" customHeight="1">
      <c r="A89" s="36"/>
      <c r="B89" s="37"/>
      <c r="C89" s="31" t="s">
        <v>31</v>
      </c>
      <c r="D89" s="38"/>
      <c r="E89" s="38"/>
      <c r="F89" s="29" t="str">
        <f>IF(E18="","",E18)</f>
        <v>Vyplň údaj</v>
      </c>
      <c r="G89" s="38"/>
      <c r="H89" s="38"/>
      <c r="I89" s="31" t="s">
        <v>36</v>
      </c>
      <c r="J89" s="34" t="str">
        <f>E24</f>
        <v xml:space="preserve"> </v>
      </c>
      <c r="K89" s="38"/>
      <c r="L89" s="109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0.3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09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11" customFormat="1" ht="29.25" customHeight="1">
      <c r="A91" s="150"/>
      <c r="B91" s="151"/>
      <c r="C91" s="152" t="s">
        <v>214</v>
      </c>
      <c r="D91" s="153" t="s">
        <v>59</v>
      </c>
      <c r="E91" s="153" t="s">
        <v>55</v>
      </c>
      <c r="F91" s="153" t="s">
        <v>56</v>
      </c>
      <c r="G91" s="153" t="s">
        <v>215</v>
      </c>
      <c r="H91" s="153" t="s">
        <v>216</v>
      </c>
      <c r="I91" s="153" t="s">
        <v>217</v>
      </c>
      <c r="J91" s="153" t="s">
        <v>190</v>
      </c>
      <c r="K91" s="154" t="s">
        <v>218</v>
      </c>
      <c r="L91" s="155"/>
      <c r="M91" s="70" t="s">
        <v>28</v>
      </c>
      <c r="N91" s="71" t="s">
        <v>44</v>
      </c>
      <c r="O91" s="71" t="s">
        <v>219</v>
      </c>
      <c r="P91" s="71" t="s">
        <v>220</v>
      </c>
      <c r="Q91" s="71" t="s">
        <v>221</v>
      </c>
      <c r="R91" s="71" t="s">
        <v>222</v>
      </c>
      <c r="S91" s="71" t="s">
        <v>223</v>
      </c>
      <c r="T91" s="72" t="s">
        <v>224</v>
      </c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</row>
    <row r="92" spans="1:63" s="2" customFormat="1" ht="22.9" customHeight="1">
      <c r="A92" s="36"/>
      <c r="B92" s="37"/>
      <c r="C92" s="77" t="s">
        <v>225</v>
      </c>
      <c r="D92" s="38"/>
      <c r="E92" s="38"/>
      <c r="F92" s="38"/>
      <c r="G92" s="38"/>
      <c r="H92" s="38"/>
      <c r="I92" s="38"/>
      <c r="J92" s="156">
        <f>BK92</f>
        <v>0</v>
      </c>
      <c r="K92" s="38"/>
      <c r="L92" s="41"/>
      <c r="M92" s="73"/>
      <c r="N92" s="157"/>
      <c r="O92" s="74"/>
      <c r="P92" s="158">
        <f>P93+P309</f>
        <v>0</v>
      </c>
      <c r="Q92" s="74"/>
      <c r="R92" s="158">
        <f>R93+R309</f>
        <v>114.41425899999999</v>
      </c>
      <c r="S92" s="74"/>
      <c r="T92" s="159">
        <f>T93+T309</f>
        <v>24.022920000000003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73</v>
      </c>
      <c r="AU92" s="19" t="s">
        <v>191</v>
      </c>
      <c r="BK92" s="160">
        <f>BK93+BK309</f>
        <v>0</v>
      </c>
    </row>
    <row r="93" spans="2:63" s="12" customFormat="1" ht="25.9" customHeight="1">
      <c r="B93" s="161"/>
      <c r="C93" s="162"/>
      <c r="D93" s="163" t="s">
        <v>73</v>
      </c>
      <c r="E93" s="164" t="s">
        <v>226</v>
      </c>
      <c r="F93" s="164" t="s">
        <v>227</v>
      </c>
      <c r="G93" s="162"/>
      <c r="H93" s="162"/>
      <c r="I93" s="165"/>
      <c r="J93" s="166">
        <f>BK93</f>
        <v>0</v>
      </c>
      <c r="K93" s="162"/>
      <c r="L93" s="167"/>
      <c r="M93" s="168"/>
      <c r="N93" s="169"/>
      <c r="O93" s="169"/>
      <c r="P93" s="170">
        <f>P94+P98+P179+P183+P214+P229+P233+P250+P295+P306</f>
        <v>0</v>
      </c>
      <c r="Q93" s="169"/>
      <c r="R93" s="170">
        <f>R94+R98+R179+R183+R214+R229+R233+R250+R295+R306</f>
        <v>114.33925899999998</v>
      </c>
      <c r="S93" s="169"/>
      <c r="T93" s="171">
        <f>T94+T98+T179+T183+T214+T229+T233+T250+T295+T306</f>
        <v>24.022920000000003</v>
      </c>
      <c r="AR93" s="172" t="s">
        <v>82</v>
      </c>
      <c r="AT93" s="173" t="s">
        <v>73</v>
      </c>
      <c r="AU93" s="173" t="s">
        <v>74</v>
      </c>
      <c r="AY93" s="172" t="s">
        <v>228</v>
      </c>
      <c r="BK93" s="174">
        <f>BK94+BK98+BK179+BK183+BK214+BK229+BK233+BK250+BK295+BK306</f>
        <v>0</v>
      </c>
    </row>
    <row r="94" spans="2:63" s="12" customFormat="1" ht="22.9" customHeight="1">
      <c r="B94" s="161"/>
      <c r="C94" s="162"/>
      <c r="D94" s="163" t="s">
        <v>73</v>
      </c>
      <c r="E94" s="175" t="s">
        <v>290</v>
      </c>
      <c r="F94" s="175" t="s">
        <v>2890</v>
      </c>
      <c r="G94" s="162"/>
      <c r="H94" s="162"/>
      <c r="I94" s="165"/>
      <c r="J94" s="176">
        <f>BK94</f>
        <v>0</v>
      </c>
      <c r="K94" s="162"/>
      <c r="L94" s="167"/>
      <c r="M94" s="168"/>
      <c r="N94" s="169"/>
      <c r="O94" s="169"/>
      <c r="P94" s="170">
        <f>SUM(P95:P97)</f>
        <v>0</v>
      </c>
      <c r="Q94" s="169"/>
      <c r="R94" s="170">
        <f>SUM(R95:R97)</f>
        <v>0</v>
      </c>
      <c r="S94" s="169"/>
      <c r="T94" s="171">
        <f>SUM(T95:T97)</f>
        <v>22.42292</v>
      </c>
      <c r="AR94" s="172" t="s">
        <v>82</v>
      </c>
      <c r="AT94" s="173" t="s">
        <v>73</v>
      </c>
      <c r="AU94" s="173" t="s">
        <v>82</v>
      </c>
      <c r="AY94" s="172" t="s">
        <v>228</v>
      </c>
      <c r="BK94" s="174">
        <f>SUM(BK95:BK97)</f>
        <v>0</v>
      </c>
    </row>
    <row r="95" spans="1:65" s="2" customFormat="1" ht="62.65" customHeight="1">
      <c r="A95" s="36"/>
      <c r="B95" s="37"/>
      <c r="C95" s="177" t="s">
        <v>82</v>
      </c>
      <c r="D95" s="177" t="s">
        <v>230</v>
      </c>
      <c r="E95" s="178" t="s">
        <v>2891</v>
      </c>
      <c r="F95" s="179" t="s">
        <v>2892</v>
      </c>
      <c r="G95" s="180" t="s">
        <v>275</v>
      </c>
      <c r="H95" s="181">
        <v>86.242</v>
      </c>
      <c r="I95" s="182"/>
      <c r="J95" s="183">
        <f>ROUND(I95*H95,2)</f>
        <v>0</v>
      </c>
      <c r="K95" s="179" t="s">
        <v>234</v>
      </c>
      <c r="L95" s="41"/>
      <c r="M95" s="184" t="s">
        <v>28</v>
      </c>
      <c r="N95" s="185" t="s">
        <v>45</v>
      </c>
      <c r="O95" s="66"/>
      <c r="P95" s="186">
        <f>O95*H95</f>
        <v>0</v>
      </c>
      <c r="Q95" s="186">
        <v>0</v>
      </c>
      <c r="R95" s="186">
        <f>Q95*H95</f>
        <v>0</v>
      </c>
      <c r="S95" s="186">
        <v>0.26</v>
      </c>
      <c r="T95" s="187">
        <f>S95*H95</f>
        <v>22.42292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8" t="s">
        <v>176</v>
      </c>
      <c r="AT95" s="188" t="s">
        <v>230</v>
      </c>
      <c r="AU95" s="188" t="s">
        <v>85</v>
      </c>
      <c r="AY95" s="19" t="s">
        <v>228</v>
      </c>
      <c r="BE95" s="189">
        <f>IF(N95="základní",J95,0)</f>
        <v>0</v>
      </c>
      <c r="BF95" s="189">
        <f>IF(N95="snížená",J95,0)</f>
        <v>0</v>
      </c>
      <c r="BG95" s="189">
        <f>IF(N95="zákl. přenesená",J95,0)</f>
        <v>0</v>
      </c>
      <c r="BH95" s="189">
        <f>IF(N95="sníž. přenesená",J95,0)</f>
        <v>0</v>
      </c>
      <c r="BI95" s="189">
        <f>IF(N95="nulová",J95,0)</f>
        <v>0</v>
      </c>
      <c r="BJ95" s="19" t="s">
        <v>82</v>
      </c>
      <c r="BK95" s="189">
        <f>ROUND(I95*H95,2)</f>
        <v>0</v>
      </c>
      <c r="BL95" s="19" t="s">
        <v>176</v>
      </c>
      <c r="BM95" s="188" t="s">
        <v>2893</v>
      </c>
    </row>
    <row r="96" spans="1:47" s="2" customFormat="1" ht="11.25">
      <c r="A96" s="36"/>
      <c r="B96" s="37"/>
      <c r="C96" s="38"/>
      <c r="D96" s="190" t="s">
        <v>236</v>
      </c>
      <c r="E96" s="38"/>
      <c r="F96" s="191" t="s">
        <v>2894</v>
      </c>
      <c r="G96" s="38"/>
      <c r="H96" s="38"/>
      <c r="I96" s="192"/>
      <c r="J96" s="38"/>
      <c r="K96" s="38"/>
      <c r="L96" s="41"/>
      <c r="M96" s="193"/>
      <c r="N96" s="194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236</v>
      </c>
      <c r="AU96" s="19" t="s">
        <v>85</v>
      </c>
    </row>
    <row r="97" spans="2:51" s="14" customFormat="1" ht="11.25">
      <c r="B97" s="206"/>
      <c r="C97" s="207"/>
      <c r="D97" s="197" t="s">
        <v>238</v>
      </c>
      <c r="E97" s="208" t="s">
        <v>28</v>
      </c>
      <c r="F97" s="209" t="s">
        <v>2857</v>
      </c>
      <c r="G97" s="207"/>
      <c r="H97" s="210">
        <v>86.242</v>
      </c>
      <c r="I97" s="211"/>
      <c r="J97" s="207"/>
      <c r="K97" s="207"/>
      <c r="L97" s="212"/>
      <c r="M97" s="213"/>
      <c r="N97" s="214"/>
      <c r="O97" s="214"/>
      <c r="P97" s="214"/>
      <c r="Q97" s="214"/>
      <c r="R97" s="214"/>
      <c r="S97" s="214"/>
      <c r="T97" s="215"/>
      <c r="AT97" s="216" t="s">
        <v>238</v>
      </c>
      <c r="AU97" s="216" t="s">
        <v>85</v>
      </c>
      <c r="AV97" s="14" t="s">
        <v>85</v>
      </c>
      <c r="AW97" s="14" t="s">
        <v>35</v>
      </c>
      <c r="AX97" s="14" t="s">
        <v>82</v>
      </c>
      <c r="AY97" s="216" t="s">
        <v>228</v>
      </c>
    </row>
    <row r="98" spans="2:63" s="12" customFormat="1" ht="22.9" customHeight="1">
      <c r="B98" s="161"/>
      <c r="C98" s="162"/>
      <c r="D98" s="163" t="s">
        <v>73</v>
      </c>
      <c r="E98" s="175" t="s">
        <v>303</v>
      </c>
      <c r="F98" s="175" t="s">
        <v>2895</v>
      </c>
      <c r="G98" s="162"/>
      <c r="H98" s="162"/>
      <c r="I98" s="165"/>
      <c r="J98" s="176">
        <f>BK98</f>
        <v>0</v>
      </c>
      <c r="K98" s="162"/>
      <c r="L98" s="167"/>
      <c r="M98" s="168"/>
      <c r="N98" s="169"/>
      <c r="O98" s="169"/>
      <c r="P98" s="170">
        <f>SUM(P99:P178)</f>
        <v>0</v>
      </c>
      <c r="Q98" s="169"/>
      <c r="R98" s="170">
        <f>SUM(R99:R178)</f>
        <v>0</v>
      </c>
      <c r="S98" s="169"/>
      <c r="T98" s="171">
        <f>SUM(T99:T178)</f>
        <v>0</v>
      </c>
      <c r="AR98" s="172" t="s">
        <v>82</v>
      </c>
      <c r="AT98" s="173" t="s">
        <v>73</v>
      </c>
      <c r="AU98" s="173" t="s">
        <v>82</v>
      </c>
      <c r="AY98" s="172" t="s">
        <v>228</v>
      </c>
      <c r="BK98" s="174">
        <f>SUM(BK99:BK178)</f>
        <v>0</v>
      </c>
    </row>
    <row r="99" spans="1:65" s="2" customFormat="1" ht="37.9" customHeight="1">
      <c r="A99" s="36"/>
      <c r="B99" s="37"/>
      <c r="C99" s="177" t="s">
        <v>85</v>
      </c>
      <c r="D99" s="177" t="s">
        <v>230</v>
      </c>
      <c r="E99" s="178" t="s">
        <v>2896</v>
      </c>
      <c r="F99" s="179" t="s">
        <v>2897</v>
      </c>
      <c r="G99" s="180" t="s">
        <v>233</v>
      </c>
      <c r="H99" s="181">
        <v>47.433</v>
      </c>
      <c r="I99" s="182"/>
      <c r="J99" s="183">
        <f>ROUND(I99*H99,2)</f>
        <v>0</v>
      </c>
      <c r="K99" s="179" t="s">
        <v>234</v>
      </c>
      <c r="L99" s="41"/>
      <c r="M99" s="184" t="s">
        <v>28</v>
      </c>
      <c r="N99" s="185" t="s">
        <v>45</v>
      </c>
      <c r="O99" s="66"/>
      <c r="P99" s="186">
        <f>O99*H99</f>
        <v>0</v>
      </c>
      <c r="Q99" s="186">
        <v>0</v>
      </c>
      <c r="R99" s="186">
        <f>Q99*H99</f>
        <v>0</v>
      </c>
      <c r="S99" s="186">
        <v>0</v>
      </c>
      <c r="T99" s="187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8" t="s">
        <v>176</v>
      </c>
      <c r="AT99" s="188" t="s">
        <v>230</v>
      </c>
      <c r="AU99" s="188" t="s">
        <v>85</v>
      </c>
      <c r="AY99" s="19" t="s">
        <v>228</v>
      </c>
      <c r="BE99" s="189">
        <f>IF(N99="základní",J99,0)</f>
        <v>0</v>
      </c>
      <c r="BF99" s="189">
        <f>IF(N99="snížená",J99,0)</f>
        <v>0</v>
      </c>
      <c r="BG99" s="189">
        <f>IF(N99="zákl. přenesená",J99,0)</f>
        <v>0</v>
      </c>
      <c r="BH99" s="189">
        <f>IF(N99="sníž. přenesená",J99,0)</f>
        <v>0</v>
      </c>
      <c r="BI99" s="189">
        <f>IF(N99="nulová",J99,0)</f>
        <v>0</v>
      </c>
      <c r="BJ99" s="19" t="s">
        <v>82</v>
      </c>
      <c r="BK99" s="189">
        <f>ROUND(I99*H99,2)</f>
        <v>0</v>
      </c>
      <c r="BL99" s="19" t="s">
        <v>176</v>
      </c>
      <c r="BM99" s="188" t="s">
        <v>2898</v>
      </c>
    </row>
    <row r="100" spans="1:47" s="2" customFormat="1" ht="11.25">
      <c r="A100" s="36"/>
      <c r="B100" s="37"/>
      <c r="C100" s="38"/>
      <c r="D100" s="190" t="s">
        <v>236</v>
      </c>
      <c r="E100" s="38"/>
      <c r="F100" s="191" t="s">
        <v>2899</v>
      </c>
      <c r="G100" s="38"/>
      <c r="H100" s="38"/>
      <c r="I100" s="192"/>
      <c r="J100" s="38"/>
      <c r="K100" s="38"/>
      <c r="L100" s="41"/>
      <c r="M100" s="193"/>
      <c r="N100" s="194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236</v>
      </c>
      <c r="AU100" s="19" t="s">
        <v>85</v>
      </c>
    </row>
    <row r="101" spans="2:51" s="14" customFormat="1" ht="11.25">
      <c r="B101" s="206"/>
      <c r="C101" s="207"/>
      <c r="D101" s="197" t="s">
        <v>238</v>
      </c>
      <c r="E101" s="208" t="s">
        <v>28</v>
      </c>
      <c r="F101" s="209" t="s">
        <v>2900</v>
      </c>
      <c r="G101" s="207"/>
      <c r="H101" s="210">
        <v>47.433</v>
      </c>
      <c r="I101" s="211"/>
      <c r="J101" s="207"/>
      <c r="K101" s="207"/>
      <c r="L101" s="212"/>
      <c r="M101" s="213"/>
      <c r="N101" s="214"/>
      <c r="O101" s="214"/>
      <c r="P101" s="214"/>
      <c r="Q101" s="214"/>
      <c r="R101" s="214"/>
      <c r="S101" s="214"/>
      <c r="T101" s="215"/>
      <c r="AT101" s="216" t="s">
        <v>238</v>
      </c>
      <c r="AU101" s="216" t="s">
        <v>85</v>
      </c>
      <c r="AV101" s="14" t="s">
        <v>85</v>
      </c>
      <c r="AW101" s="14" t="s">
        <v>35</v>
      </c>
      <c r="AX101" s="14" t="s">
        <v>74</v>
      </c>
      <c r="AY101" s="216" t="s">
        <v>228</v>
      </c>
    </row>
    <row r="102" spans="2:51" s="15" customFormat="1" ht="11.25">
      <c r="B102" s="217"/>
      <c r="C102" s="218"/>
      <c r="D102" s="197" t="s">
        <v>238</v>
      </c>
      <c r="E102" s="219" t="s">
        <v>2859</v>
      </c>
      <c r="F102" s="220" t="s">
        <v>241</v>
      </c>
      <c r="G102" s="218"/>
      <c r="H102" s="221">
        <v>47.433</v>
      </c>
      <c r="I102" s="222"/>
      <c r="J102" s="218"/>
      <c r="K102" s="218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238</v>
      </c>
      <c r="AU102" s="227" t="s">
        <v>85</v>
      </c>
      <c r="AV102" s="15" t="s">
        <v>176</v>
      </c>
      <c r="AW102" s="15" t="s">
        <v>35</v>
      </c>
      <c r="AX102" s="15" t="s">
        <v>82</v>
      </c>
      <c r="AY102" s="227" t="s">
        <v>228</v>
      </c>
    </row>
    <row r="103" spans="1:65" s="2" customFormat="1" ht="37.9" customHeight="1">
      <c r="A103" s="36"/>
      <c r="B103" s="37"/>
      <c r="C103" s="177" t="s">
        <v>246</v>
      </c>
      <c r="D103" s="177" t="s">
        <v>230</v>
      </c>
      <c r="E103" s="178" t="s">
        <v>2901</v>
      </c>
      <c r="F103" s="179" t="s">
        <v>2902</v>
      </c>
      <c r="G103" s="180" t="s">
        <v>233</v>
      </c>
      <c r="H103" s="181">
        <v>47.433</v>
      </c>
      <c r="I103" s="182"/>
      <c r="J103" s="183">
        <f>ROUND(I103*H103,2)</f>
        <v>0</v>
      </c>
      <c r="K103" s="179" t="s">
        <v>234</v>
      </c>
      <c r="L103" s="41"/>
      <c r="M103" s="184" t="s">
        <v>28</v>
      </c>
      <c r="N103" s="185" t="s">
        <v>45</v>
      </c>
      <c r="O103" s="66"/>
      <c r="P103" s="186">
        <f>O103*H103</f>
        <v>0</v>
      </c>
      <c r="Q103" s="186">
        <v>0</v>
      </c>
      <c r="R103" s="186">
        <f>Q103*H103</f>
        <v>0</v>
      </c>
      <c r="S103" s="186">
        <v>0</v>
      </c>
      <c r="T103" s="187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8" t="s">
        <v>176</v>
      </c>
      <c r="AT103" s="188" t="s">
        <v>230</v>
      </c>
      <c r="AU103" s="188" t="s">
        <v>85</v>
      </c>
      <c r="AY103" s="19" t="s">
        <v>228</v>
      </c>
      <c r="BE103" s="189">
        <f>IF(N103="základní",J103,0)</f>
        <v>0</v>
      </c>
      <c r="BF103" s="189">
        <f>IF(N103="snížená",J103,0)</f>
        <v>0</v>
      </c>
      <c r="BG103" s="189">
        <f>IF(N103="zákl. přenesená",J103,0)</f>
        <v>0</v>
      </c>
      <c r="BH103" s="189">
        <f>IF(N103="sníž. přenesená",J103,0)</f>
        <v>0</v>
      </c>
      <c r="BI103" s="189">
        <f>IF(N103="nulová",J103,0)</f>
        <v>0</v>
      </c>
      <c r="BJ103" s="19" t="s">
        <v>82</v>
      </c>
      <c r="BK103" s="189">
        <f>ROUND(I103*H103,2)</f>
        <v>0</v>
      </c>
      <c r="BL103" s="19" t="s">
        <v>176</v>
      </c>
      <c r="BM103" s="188" t="s">
        <v>2903</v>
      </c>
    </row>
    <row r="104" spans="1:47" s="2" customFormat="1" ht="11.25">
      <c r="A104" s="36"/>
      <c r="B104" s="37"/>
      <c r="C104" s="38"/>
      <c r="D104" s="190" t="s">
        <v>236</v>
      </c>
      <c r="E104" s="38"/>
      <c r="F104" s="191" t="s">
        <v>2904</v>
      </c>
      <c r="G104" s="38"/>
      <c r="H104" s="38"/>
      <c r="I104" s="192"/>
      <c r="J104" s="38"/>
      <c r="K104" s="38"/>
      <c r="L104" s="41"/>
      <c r="M104" s="193"/>
      <c r="N104" s="194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236</v>
      </c>
      <c r="AU104" s="19" t="s">
        <v>85</v>
      </c>
    </row>
    <row r="105" spans="2:51" s="14" customFormat="1" ht="11.25">
      <c r="B105" s="206"/>
      <c r="C105" s="207"/>
      <c r="D105" s="197" t="s">
        <v>238</v>
      </c>
      <c r="E105" s="208" t="s">
        <v>28</v>
      </c>
      <c r="F105" s="209" t="s">
        <v>2859</v>
      </c>
      <c r="G105" s="207"/>
      <c r="H105" s="210">
        <v>47.433</v>
      </c>
      <c r="I105" s="211"/>
      <c r="J105" s="207"/>
      <c r="K105" s="207"/>
      <c r="L105" s="212"/>
      <c r="M105" s="213"/>
      <c r="N105" s="214"/>
      <c r="O105" s="214"/>
      <c r="P105" s="214"/>
      <c r="Q105" s="214"/>
      <c r="R105" s="214"/>
      <c r="S105" s="214"/>
      <c r="T105" s="215"/>
      <c r="AT105" s="216" t="s">
        <v>238</v>
      </c>
      <c r="AU105" s="216" t="s">
        <v>85</v>
      </c>
      <c r="AV105" s="14" t="s">
        <v>85</v>
      </c>
      <c r="AW105" s="14" t="s">
        <v>35</v>
      </c>
      <c r="AX105" s="14" t="s">
        <v>82</v>
      </c>
      <c r="AY105" s="216" t="s">
        <v>228</v>
      </c>
    </row>
    <row r="106" spans="1:65" s="2" customFormat="1" ht="44.25" customHeight="1">
      <c r="A106" s="36"/>
      <c r="B106" s="37"/>
      <c r="C106" s="177" t="s">
        <v>176</v>
      </c>
      <c r="D106" s="177" t="s">
        <v>230</v>
      </c>
      <c r="E106" s="178" t="s">
        <v>2905</v>
      </c>
      <c r="F106" s="179" t="s">
        <v>2906</v>
      </c>
      <c r="G106" s="180" t="s">
        <v>233</v>
      </c>
      <c r="H106" s="181">
        <v>8.229</v>
      </c>
      <c r="I106" s="182"/>
      <c r="J106" s="183">
        <f>ROUND(I106*H106,2)</f>
        <v>0</v>
      </c>
      <c r="K106" s="179" t="s">
        <v>234</v>
      </c>
      <c r="L106" s="41"/>
      <c r="M106" s="184" t="s">
        <v>28</v>
      </c>
      <c r="N106" s="185" t="s">
        <v>45</v>
      </c>
      <c r="O106" s="66"/>
      <c r="P106" s="186">
        <f>O106*H106</f>
        <v>0</v>
      </c>
      <c r="Q106" s="186">
        <v>0</v>
      </c>
      <c r="R106" s="186">
        <f>Q106*H106</f>
        <v>0</v>
      </c>
      <c r="S106" s="186">
        <v>0</v>
      </c>
      <c r="T106" s="187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8" t="s">
        <v>176</v>
      </c>
      <c r="AT106" s="188" t="s">
        <v>230</v>
      </c>
      <c r="AU106" s="188" t="s">
        <v>85</v>
      </c>
      <c r="AY106" s="19" t="s">
        <v>228</v>
      </c>
      <c r="BE106" s="189">
        <f>IF(N106="základní",J106,0)</f>
        <v>0</v>
      </c>
      <c r="BF106" s="189">
        <f>IF(N106="snížená",J106,0)</f>
        <v>0</v>
      </c>
      <c r="BG106" s="189">
        <f>IF(N106="zákl. přenesená",J106,0)</f>
        <v>0</v>
      </c>
      <c r="BH106" s="189">
        <f>IF(N106="sníž. přenesená",J106,0)</f>
        <v>0</v>
      </c>
      <c r="BI106" s="189">
        <f>IF(N106="nulová",J106,0)</f>
        <v>0</v>
      </c>
      <c r="BJ106" s="19" t="s">
        <v>82</v>
      </c>
      <c r="BK106" s="189">
        <f>ROUND(I106*H106,2)</f>
        <v>0</v>
      </c>
      <c r="BL106" s="19" t="s">
        <v>176</v>
      </c>
      <c r="BM106" s="188" t="s">
        <v>2907</v>
      </c>
    </row>
    <row r="107" spans="1:47" s="2" customFormat="1" ht="11.25">
      <c r="A107" s="36"/>
      <c r="B107" s="37"/>
      <c r="C107" s="38"/>
      <c r="D107" s="190" t="s">
        <v>236</v>
      </c>
      <c r="E107" s="38"/>
      <c r="F107" s="191" t="s">
        <v>2908</v>
      </c>
      <c r="G107" s="38"/>
      <c r="H107" s="38"/>
      <c r="I107" s="192"/>
      <c r="J107" s="38"/>
      <c r="K107" s="38"/>
      <c r="L107" s="41"/>
      <c r="M107" s="193"/>
      <c r="N107" s="194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236</v>
      </c>
      <c r="AU107" s="19" t="s">
        <v>85</v>
      </c>
    </row>
    <row r="108" spans="2:51" s="13" customFormat="1" ht="11.25">
      <c r="B108" s="195"/>
      <c r="C108" s="196"/>
      <c r="D108" s="197" t="s">
        <v>238</v>
      </c>
      <c r="E108" s="198" t="s">
        <v>28</v>
      </c>
      <c r="F108" s="199" t="s">
        <v>2909</v>
      </c>
      <c r="G108" s="196"/>
      <c r="H108" s="198" t="s">
        <v>28</v>
      </c>
      <c r="I108" s="200"/>
      <c r="J108" s="196"/>
      <c r="K108" s="196"/>
      <c r="L108" s="201"/>
      <c r="M108" s="202"/>
      <c r="N108" s="203"/>
      <c r="O108" s="203"/>
      <c r="P108" s="203"/>
      <c r="Q108" s="203"/>
      <c r="R108" s="203"/>
      <c r="S108" s="203"/>
      <c r="T108" s="204"/>
      <c r="AT108" s="205" t="s">
        <v>238</v>
      </c>
      <c r="AU108" s="205" t="s">
        <v>85</v>
      </c>
      <c r="AV108" s="13" t="s">
        <v>82</v>
      </c>
      <c r="AW108" s="13" t="s">
        <v>35</v>
      </c>
      <c r="AX108" s="13" t="s">
        <v>74</v>
      </c>
      <c r="AY108" s="205" t="s">
        <v>228</v>
      </c>
    </row>
    <row r="109" spans="2:51" s="14" customFormat="1" ht="11.25">
      <c r="B109" s="206"/>
      <c r="C109" s="207"/>
      <c r="D109" s="197" t="s">
        <v>238</v>
      </c>
      <c r="E109" s="208" t="s">
        <v>28</v>
      </c>
      <c r="F109" s="209" t="s">
        <v>2910</v>
      </c>
      <c r="G109" s="207"/>
      <c r="H109" s="210">
        <v>6.843</v>
      </c>
      <c r="I109" s="211"/>
      <c r="J109" s="207"/>
      <c r="K109" s="207"/>
      <c r="L109" s="212"/>
      <c r="M109" s="213"/>
      <c r="N109" s="214"/>
      <c r="O109" s="214"/>
      <c r="P109" s="214"/>
      <c r="Q109" s="214"/>
      <c r="R109" s="214"/>
      <c r="S109" s="214"/>
      <c r="T109" s="215"/>
      <c r="AT109" s="216" t="s">
        <v>238</v>
      </c>
      <c r="AU109" s="216" t="s">
        <v>85</v>
      </c>
      <c r="AV109" s="14" t="s">
        <v>85</v>
      </c>
      <c r="AW109" s="14" t="s">
        <v>35</v>
      </c>
      <c r="AX109" s="14" t="s">
        <v>74</v>
      </c>
      <c r="AY109" s="216" t="s">
        <v>228</v>
      </c>
    </row>
    <row r="110" spans="2:51" s="14" customFormat="1" ht="11.25">
      <c r="B110" s="206"/>
      <c r="C110" s="207"/>
      <c r="D110" s="197" t="s">
        <v>238</v>
      </c>
      <c r="E110" s="208" t="s">
        <v>28</v>
      </c>
      <c r="F110" s="209" t="s">
        <v>2911</v>
      </c>
      <c r="G110" s="207"/>
      <c r="H110" s="210">
        <v>0.924</v>
      </c>
      <c r="I110" s="211"/>
      <c r="J110" s="207"/>
      <c r="K110" s="207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238</v>
      </c>
      <c r="AU110" s="216" t="s">
        <v>85</v>
      </c>
      <c r="AV110" s="14" t="s">
        <v>85</v>
      </c>
      <c r="AW110" s="14" t="s">
        <v>35</v>
      </c>
      <c r="AX110" s="14" t="s">
        <v>74</v>
      </c>
      <c r="AY110" s="216" t="s">
        <v>228</v>
      </c>
    </row>
    <row r="111" spans="2:51" s="14" customFormat="1" ht="11.25">
      <c r="B111" s="206"/>
      <c r="C111" s="207"/>
      <c r="D111" s="197" t="s">
        <v>238</v>
      </c>
      <c r="E111" s="208" t="s">
        <v>28</v>
      </c>
      <c r="F111" s="209" t="s">
        <v>2912</v>
      </c>
      <c r="G111" s="207"/>
      <c r="H111" s="210">
        <v>0.462</v>
      </c>
      <c r="I111" s="211"/>
      <c r="J111" s="207"/>
      <c r="K111" s="207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238</v>
      </c>
      <c r="AU111" s="216" t="s">
        <v>85</v>
      </c>
      <c r="AV111" s="14" t="s">
        <v>85</v>
      </c>
      <c r="AW111" s="14" t="s">
        <v>35</v>
      </c>
      <c r="AX111" s="14" t="s">
        <v>74</v>
      </c>
      <c r="AY111" s="216" t="s">
        <v>228</v>
      </c>
    </row>
    <row r="112" spans="2:51" s="15" customFormat="1" ht="11.25">
      <c r="B112" s="217"/>
      <c r="C112" s="218"/>
      <c r="D112" s="197" t="s">
        <v>238</v>
      </c>
      <c r="E112" s="219" t="s">
        <v>2861</v>
      </c>
      <c r="F112" s="220" t="s">
        <v>241</v>
      </c>
      <c r="G112" s="218"/>
      <c r="H112" s="221">
        <v>8.229</v>
      </c>
      <c r="I112" s="222"/>
      <c r="J112" s="218"/>
      <c r="K112" s="218"/>
      <c r="L112" s="223"/>
      <c r="M112" s="224"/>
      <c r="N112" s="225"/>
      <c r="O112" s="225"/>
      <c r="P112" s="225"/>
      <c r="Q112" s="225"/>
      <c r="R112" s="225"/>
      <c r="S112" s="225"/>
      <c r="T112" s="226"/>
      <c r="AT112" s="227" t="s">
        <v>238</v>
      </c>
      <c r="AU112" s="227" t="s">
        <v>85</v>
      </c>
      <c r="AV112" s="15" t="s">
        <v>176</v>
      </c>
      <c r="AW112" s="15" t="s">
        <v>35</v>
      </c>
      <c r="AX112" s="15" t="s">
        <v>82</v>
      </c>
      <c r="AY112" s="227" t="s">
        <v>228</v>
      </c>
    </row>
    <row r="113" spans="1:65" s="2" customFormat="1" ht="44.25" customHeight="1">
      <c r="A113" s="36"/>
      <c r="B113" s="37"/>
      <c r="C113" s="177" t="s">
        <v>256</v>
      </c>
      <c r="D113" s="177" t="s">
        <v>230</v>
      </c>
      <c r="E113" s="178" t="s">
        <v>2913</v>
      </c>
      <c r="F113" s="179" t="s">
        <v>2914</v>
      </c>
      <c r="G113" s="180" t="s">
        <v>233</v>
      </c>
      <c r="H113" s="181">
        <v>1.989</v>
      </c>
      <c r="I113" s="182"/>
      <c r="J113" s="183">
        <f>ROUND(I113*H113,2)</f>
        <v>0</v>
      </c>
      <c r="K113" s="179" t="s">
        <v>234</v>
      </c>
      <c r="L113" s="41"/>
      <c r="M113" s="184" t="s">
        <v>28</v>
      </c>
      <c r="N113" s="185" t="s">
        <v>45</v>
      </c>
      <c r="O113" s="66"/>
      <c r="P113" s="186">
        <f>O113*H113</f>
        <v>0</v>
      </c>
      <c r="Q113" s="186">
        <v>0</v>
      </c>
      <c r="R113" s="186">
        <f>Q113*H113</f>
        <v>0</v>
      </c>
      <c r="S113" s="186">
        <v>0</v>
      </c>
      <c r="T113" s="187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8" t="s">
        <v>176</v>
      </c>
      <c r="AT113" s="188" t="s">
        <v>230</v>
      </c>
      <c r="AU113" s="188" t="s">
        <v>85</v>
      </c>
      <c r="AY113" s="19" t="s">
        <v>228</v>
      </c>
      <c r="BE113" s="189">
        <f>IF(N113="základní",J113,0)</f>
        <v>0</v>
      </c>
      <c r="BF113" s="189">
        <f>IF(N113="snížená",J113,0)</f>
        <v>0</v>
      </c>
      <c r="BG113" s="189">
        <f>IF(N113="zákl. přenesená",J113,0)</f>
        <v>0</v>
      </c>
      <c r="BH113" s="189">
        <f>IF(N113="sníž. přenesená",J113,0)</f>
        <v>0</v>
      </c>
      <c r="BI113" s="189">
        <f>IF(N113="nulová",J113,0)</f>
        <v>0</v>
      </c>
      <c r="BJ113" s="19" t="s">
        <v>82</v>
      </c>
      <c r="BK113" s="189">
        <f>ROUND(I113*H113,2)</f>
        <v>0</v>
      </c>
      <c r="BL113" s="19" t="s">
        <v>176</v>
      </c>
      <c r="BM113" s="188" t="s">
        <v>2915</v>
      </c>
    </row>
    <row r="114" spans="1:47" s="2" customFormat="1" ht="11.25">
      <c r="A114" s="36"/>
      <c r="B114" s="37"/>
      <c r="C114" s="38"/>
      <c r="D114" s="190" t="s">
        <v>236</v>
      </c>
      <c r="E114" s="38"/>
      <c r="F114" s="191" t="s">
        <v>2916</v>
      </c>
      <c r="G114" s="38"/>
      <c r="H114" s="38"/>
      <c r="I114" s="192"/>
      <c r="J114" s="38"/>
      <c r="K114" s="38"/>
      <c r="L114" s="41"/>
      <c r="M114" s="193"/>
      <c r="N114" s="194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236</v>
      </c>
      <c r="AU114" s="19" t="s">
        <v>85</v>
      </c>
    </row>
    <row r="115" spans="2:51" s="13" customFormat="1" ht="11.25">
      <c r="B115" s="195"/>
      <c r="C115" s="196"/>
      <c r="D115" s="197" t="s">
        <v>238</v>
      </c>
      <c r="E115" s="198" t="s">
        <v>28</v>
      </c>
      <c r="F115" s="199" t="s">
        <v>2909</v>
      </c>
      <c r="G115" s="196"/>
      <c r="H115" s="198" t="s">
        <v>28</v>
      </c>
      <c r="I115" s="200"/>
      <c r="J115" s="196"/>
      <c r="K115" s="196"/>
      <c r="L115" s="201"/>
      <c r="M115" s="202"/>
      <c r="N115" s="203"/>
      <c r="O115" s="203"/>
      <c r="P115" s="203"/>
      <c r="Q115" s="203"/>
      <c r="R115" s="203"/>
      <c r="S115" s="203"/>
      <c r="T115" s="204"/>
      <c r="AT115" s="205" t="s">
        <v>238</v>
      </c>
      <c r="AU115" s="205" t="s">
        <v>85</v>
      </c>
      <c r="AV115" s="13" t="s">
        <v>82</v>
      </c>
      <c r="AW115" s="13" t="s">
        <v>35</v>
      </c>
      <c r="AX115" s="13" t="s">
        <v>74</v>
      </c>
      <c r="AY115" s="205" t="s">
        <v>228</v>
      </c>
    </row>
    <row r="116" spans="2:51" s="14" customFormat="1" ht="11.25">
      <c r="B116" s="206"/>
      <c r="C116" s="207"/>
      <c r="D116" s="197" t="s">
        <v>238</v>
      </c>
      <c r="E116" s="208" t="s">
        <v>28</v>
      </c>
      <c r="F116" s="209" t="s">
        <v>2917</v>
      </c>
      <c r="G116" s="207"/>
      <c r="H116" s="210">
        <v>1.8</v>
      </c>
      <c r="I116" s="211"/>
      <c r="J116" s="207"/>
      <c r="K116" s="207"/>
      <c r="L116" s="212"/>
      <c r="M116" s="213"/>
      <c r="N116" s="214"/>
      <c r="O116" s="214"/>
      <c r="P116" s="214"/>
      <c r="Q116" s="214"/>
      <c r="R116" s="214"/>
      <c r="S116" s="214"/>
      <c r="T116" s="215"/>
      <c r="AT116" s="216" t="s">
        <v>238</v>
      </c>
      <c r="AU116" s="216" t="s">
        <v>85</v>
      </c>
      <c r="AV116" s="14" t="s">
        <v>85</v>
      </c>
      <c r="AW116" s="14" t="s">
        <v>35</v>
      </c>
      <c r="AX116" s="14" t="s">
        <v>74</v>
      </c>
      <c r="AY116" s="216" t="s">
        <v>228</v>
      </c>
    </row>
    <row r="117" spans="2:51" s="14" customFormat="1" ht="11.25">
      <c r="B117" s="206"/>
      <c r="C117" s="207"/>
      <c r="D117" s="197" t="s">
        <v>238</v>
      </c>
      <c r="E117" s="208" t="s">
        <v>28</v>
      </c>
      <c r="F117" s="209" t="s">
        <v>2918</v>
      </c>
      <c r="G117" s="207"/>
      <c r="H117" s="210">
        <v>0.189</v>
      </c>
      <c r="I117" s="211"/>
      <c r="J117" s="207"/>
      <c r="K117" s="207"/>
      <c r="L117" s="212"/>
      <c r="M117" s="213"/>
      <c r="N117" s="214"/>
      <c r="O117" s="214"/>
      <c r="P117" s="214"/>
      <c r="Q117" s="214"/>
      <c r="R117" s="214"/>
      <c r="S117" s="214"/>
      <c r="T117" s="215"/>
      <c r="AT117" s="216" t="s">
        <v>238</v>
      </c>
      <c r="AU117" s="216" t="s">
        <v>85</v>
      </c>
      <c r="AV117" s="14" t="s">
        <v>85</v>
      </c>
      <c r="AW117" s="14" t="s">
        <v>35</v>
      </c>
      <c r="AX117" s="14" t="s">
        <v>74</v>
      </c>
      <c r="AY117" s="216" t="s">
        <v>228</v>
      </c>
    </row>
    <row r="118" spans="2:51" s="15" customFormat="1" ht="11.25">
      <c r="B118" s="217"/>
      <c r="C118" s="218"/>
      <c r="D118" s="197" t="s">
        <v>238</v>
      </c>
      <c r="E118" s="219" t="s">
        <v>2863</v>
      </c>
      <c r="F118" s="220" t="s">
        <v>241</v>
      </c>
      <c r="G118" s="218"/>
      <c r="H118" s="221">
        <v>1.989</v>
      </c>
      <c r="I118" s="222"/>
      <c r="J118" s="218"/>
      <c r="K118" s="218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238</v>
      </c>
      <c r="AU118" s="227" t="s">
        <v>85</v>
      </c>
      <c r="AV118" s="15" t="s">
        <v>176</v>
      </c>
      <c r="AW118" s="15" t="s">
        <v>35</v>
      </c>
      <c r="AX118" s="15" t="s">
        <v>82</v>
      </c>
      <c r="AY118" s="227" t="s">
        <v>228</v>
      </c>
    </row>
    <row r="119" spans="1:65" s="2" customFormat="1" ht="44.25" customHeight="1">
      <c r="A119" s="36"/>
      <c r="B119" s="37"/>
      <c r="C119" s="177" t="s">
        <v>261</v>
      </c>
      <c r="D119" s="177" t="s">
        <v>230</v>
      </c>
      <c r="E119" s="178" t="s">
        <v>2919</v>
      </c>
      <c r="F119" s="179" t="s">
        <v>2920</v>
      </c>
      <c r="G119" s="180" t="s">
        <v>233</v>
      </c>
      <c r="H119" s="181">
        <v>8.229</v>
      </c>
      <c r="I119" s="182"/>
      <c r="J119" s="183">
        <f>ROUND(I119*H119,2)</f>
        <v>0</v>
      </c>
      <c r="K119" s="179" t="s">
        <v>234</v>
      </c>
      <c r="L119" s="41"/>
      <c r="M119" s="184" t="s">
        <v>28</v>
      </c>
      <c r="N119" s="185" t="s">
        <v>45</v>
      </c>
      <c r="O119" s="66"/>
      <c r="P119" s="186">
        <f>O119*H119</f>
        <v>0</v>
      </c>
      <c r="Q119" s="186">
        <v>0</v>
      </c>
      <c r="R119" s="186">
        <f>Q119*H119</f>
        <v>0</v>
      </c>
      <c r="S119" s="186">
        <v>0</v>
      </c>
      <c r="T119" s="187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8" t="s">
        <v>176</v>
      </c>
      <c r="AT119" s="188" t="s">
        <v>230</v>
      </c>
      <c r="AU119" s="188" t="s">
        <v>85</v>
      </c>
      <c r="AY119" s="19" t="s">
        <v>228</v>
      </c>
      <c r="BE119" s="189">
        <f>IF(N119="základní",J119,0)</f>
        <v>0</v>
      </c>
      <c r="BF119" s="189">
        <f>IF(N119="snížená",J119,0)</f>
        <v>0</v>
      </c>
      <c r="BG119" s="189">
        <f>IF(N119="zákl. přenesená",J119,0)</f>
        <v>0</v>
      </c>
      <c r="BH119" s="189">
        <f>IF(N119="sníž. přenesená",J119,0)</f>
        <v>0</v>
      </c>
      <c r="BI119" s="189">
        <f>IF(N119="nulová",J119,0)</f>
        <v>0</v>
      </c>
      <c r="BJ119" s="19" t="s">
        <v>82</v>
      </c>
      <c r="BK119" s="189">
        <f>ROUND(I119*H119,2)</f>
        <v>0</v>
      </c>
      <c r="BL119" s="19" t="s">
        <v>176</v>
      </c>
      <c r="BM119" s="188" t="s">
        <v>2921</v>
      </c>
    </row>
    <row r="120" spans="1:47" s="2" customFormat="1" ht="11.25">
      <c r="A120" s="36"/>
      <c r="B120" s="37"/>
      <c r="C120" s="38"/>
      <c r="D120" s="190" t="s">
        <v>236</v>
      </c>
      <c r="E120" s="38"/>
      <c r="F120" s="191" t="s">
        <v>2922</v>
      </c>
      <c r="G120" s="38"/>
      <c r="H120" s="38"/>
      <c r="I120" s="192"/>
      <c r="J120" s="38"/>
      <c r="K120" s="38"/>
      <c r="L120" s="41"/>
      <c r="M120" s="193"/>
      <c r="N120" s="194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236</v>
      </c>
      <c r="AU120" s="19" t="s">
        <v>85</v>
      </c>
    </row>
    <row r="121" spans="2:51" s="14" customFormat="1" ht="11.25">
      <c r="B121" s="206"/>
      <c r="C121" s="207"/>
      <c r="D121" s="197" t="s">
        <v>238</v>
      </c>
      <c r="E121" s="208" t="s">
        <v>28</v>
      </c>
      <c r="F121" s="209" t="s">
        <v>2861</v>
      </c>
      <c r="G121" s="207"/>
      <c r="H121" s="210">
        <v>8.229</v>
      </c>
      <c r="I121" s="211"/>
      <c r="J121" s="207"/>
      <c r="K121" s="207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238</v>
      </c>
      <c r="AU121" s="216" t="s">
        <v>85</v>
      </c>
      <c r="AV121" s="14" t="s">
        <v>85</v>
      </c>
      <c r="AW121" s="14" t="s">
        <v>35</v>
      </c>
      <c r="AX121" s="14" t="s">
        <v>82</v>
      </c>
      <c r="AY121" s="216" t="s">
        <v>228</v>
      </c>
    </row>
    <row r="122" spans="1:65" s="2" customFormat="1" ht="44.25" customHeight="1">
      <c r="A122" s="36"/>
      <c r="B122" s="37"/>
      <c r="C122" s="177" t="s">
        <v>267</v>
      </c>
      <c r="D122" s="177" t="s">
        <v>230</v>
      </c>
      <c r="E122" s="178" t="s">
        <v>2923</v>
      </c>
      <c r="F122" s="179" t="s">
        <v>2924</v>
      </c>
      <c r="G122" s="180" t="s">
        <v>233</v>
      </c>
      <c r="H122" s="181">
        <v>1.989</v>
      </c>
      <c r="I122" s="182"/>
      <c r="J122" s="183">
        <f>ROUND(I122*H122,2)</f>
        <v>0</v>
      </c>
      <c r="K122" s="179" t="s">
        <v>234</v>
      </c>
      <c r="L122" s="41"/>
      <c r="M122" s="184" t="s">
        <v>28</v>
      </c>
      <c r="N122" s="185" t="s">
        <v>45</v>
      </c>
      <c r="O122" s="66"/>
      <c r="P122" s="186">
        <f>O122*H122</f>
        <v>0</v>
      </c>
      <c r="Q122" s="186">
        <v>0</v>
      </c>
      <c r="R122" s="186">
        <f>Q122*H122</f>
        <v>0</v>
      </c>
      <c r="S122" s="186">
        <v>0</v>
      </c>
      <c r="T122" s="187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8" t="s">
        <v>176</v>
      </c>
      <c r="AT122" s="188" t="s">
        <v>230</v>
      </c>
      <c r="AU122" s="188" t="s">
        <v>85</v>
      </c>
      <c r="AY122" s="19" t="s">
        <v>228</v>
      </c>
      <c r="BE122" s="189">
        <f>IF(N122="základní",J122,0)</f>
        <v>0</v>
      </c>
      <c r="BF122" s="189">
        <f>IF(N122="snížená",J122,0)</f>
        <v>0</v>
      </c>
      <c r="BG122" s="189">
        <f>IF(N122="zákl. přenesená",J122,0)</f>
        <v>0</v>
      </c>
      <c r="BH122" s="189">
        <f>IF(N122="sníž. přenesená",J122,0)</f>
        <v>0</v>
      </c>
      <c r="BI122" s="189">
        <f>IF(N122="nulová",J122,0)</f>
        <v>0</v>
      </c>
      <c r="BJ122" s="19" t="s">
        <v>82</v>
      </c>
      <c r="BK122" s="189">
        <f>ROUND(I122*H122,2)</f>
        <v>0</v>
      </c>
      <c r="BL122" s="19" t="s">
        <v>176</v>
      </c>
      <c r="BM122" s="188" t="s">
        <v>2925</v>
      </c>
    </row>
    <row r="123" spans="1:47" s="2" customFormat="1" ht="11.25">
      <c r="A123" s="36"/>
      <c r="B123" s="37"/>
      <c r="C123" s="38"/>
      <c r="D123" s="190" t="s">
        <v>236</v>
      </c>
      <c r="E123" s="38"/>
      <c r="F123" s="191" t="s">
        <v>2926</v>
      </c>
      <c r="G123" s="38"/>
      <c r="H123" s="38"/>
      <c r="I123" s="192"/>
      <c r="J123" s="38"/>
      <c r="K123" s="38"/>
      <c r="L123" s="41"/>
      <c r="M123" s="193"/>
      <c r="N123" s="194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236</v>
      </c>
      <c r="AU123" s="19" t="s">
        <v>85</v>
      </c>
    </row>
    <row r="124" spans="2:51" s="14" customFormat="1" ht="11.25">
      <c r="B124" s="206"/>
      <c r="C124" s="207"/>
      <c r="D124" s="197" t="s">
        <v>238</v>
      </c>
      <c r="E124" s="208" t="s">
        <v>28</v>
      </c>
      <c r="F124" s="209" t="s">
        <v>2863</v>
      </c>
      <c r="G124" s="207"/>
      <c r="H124" s="210">
        <v>1.989</v>
      </c>
      <c r="I124" s="211"/>
      <c r="J124" s="207"/>
      <c r="K124" s="207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238</v>
      </c>
      <c r="AU124" s="216" t="s">
        <v>85</v>
      </c>
      <c r="AV124" s="14" t="s">
        <v>85</v>
      </c>
      <c r="AW124" s="14" t="s">
        <v>35</v>
      </c>
      <c r="AX124" s="14" t="s">
        <v>82</v>
      </c>
      <c r="AY124" s="216" t="s">
        <v>228</v>
      </c>
    </row>
    <row r="125" spans="1:65" s="2" customFormat="1" ht="55.5" customHeight="1">
      <c r="A125" s="36"/>
      <c r="B125" s="37"/>
      <c r="C125" s="177" t="s">
        <v>272</v>
      </c>
      <c r="D125" s="177" t="s">
        <v>230</v>
      </c>
      <c r="E125" s="178" t="s">
        <v>242</v>
      </c>
      <c r="F125" s="179" t="s">
        <v>243</v>
      </c>
      <c r="G125" s="180" t="s">
        <v>233</v>
      </c>
      <c r="H125" s="181">
        <v>57.651</v>
      </c>
      <c r="I125" s="182"/>
      <c r="J125" s="183">
        <f>ROUND(I125*H125,2)</f>
        <v>0</v>
      </c>
      <c r="K125" s="179" t="s">
        <v>234</v>
      </c>
      <c r="L125" s="41"/>
      <c r="M125" s="184" t="s">
        <v>28</v>
      </c>
      <c r="N125" s="185" t="s">
        <v>45</v>
      </c>
      <c r="O125" s="66"/>
      <c r="P125" s="186">
        <f>O125*H125</f>
        <v>0</v>
      </c>
      <c r="Q125" s="186">
        <v>0</v>
      </c>
      <c r="R125" s="186">
        <f>Q125*H125</f>
        <v>0</v>
      </c>
      <c r="S125" s="186">
        <v>0</v>
      </c>
      <c r="T125" s="187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8" t="s">
        <v>176</v>
      </c>
      <c r="AT125" s="188" t="s">
        <v>230</v>
      </c>
      <c r="AU125" s="188" t="s">
        <v>85</v>
      </c>
      <c r="AY125" s="19" t="s">
        <v>228</v>
      </c>
      <c r="BE125" s="189">
        <f>IF(N125="základní",J125,0)</f>
        <v>0</v>
      </c>
      <c r="BF125" s="189">
        <f>IF(N125="snížená",J125,0)</f>
        <v>0</v>
      </c>
      <c r="BG125" s="189">
        <f>IF(N125="zákl. přenesená",J125,0)</f>
        <v>0</v>
      </c>
      <c r="BH125" s="189">
        <f>IF(N125="sníž. přenesená",J125,0)</f>
        <v>0</v>
      </c>
      <c r="BI125" s="189">
        <f>IF(N125="nulová",J125,0)</f>
        <v>0</v>
      </c>
      <c r="BJ125" s="19" t="s">
        <v>82</v>
      </c>
      <c r="BK125" s="189">
        <f>ROUND(I125*H125,2)</f>
        <v>0</v>
      </c>
      <c r="BL125" s="19" t="s">
        <v>176</v>
      </c>
      <c r="BM125" s="188" t="s">
        <v>2927</v>
      </c>
    </row>
    <row r="126" spans="1:47" s="2" customFormat="1" ht="11.25">
      <c r="A126" s="36"/>
      <c r="B126" s="37"/>
      <c r="C126" s="38"/>
      <c r="D126" s="190" t="s">
        <v>236</v>
      </c>
      <c r="E126" s="38"/>
      <c r="F126" s="191" t="s">
        <v>245</v>
      </c>
      <c r="G126" s="38"/>
      <c r="H126" s="38"/>
      <c r="I126" s="192"/>
      <c r="J126" s="38"/>
      <c r="K126" s="38"/>
      <c r="L126" s="41"/>
      <c r="M126" s="193"/>
      <c r="N126" s="194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236</v>
      </c>
      <c r="AU126" s="19" t="s">
        <v>85</v>
      </c>
    </row>
    <row r="127" spans="2:51" s="14" customFormat="1" ht="11.25">
      <c r="B127" s="206"/>
      <c r="C127" s="207"/>
      <c r="D127" s="197" t="s">
        <v>238</v>
      </c>
      <c r="E127" s="208" t="s">
        <v>28</v>
      </c>
      <c r="F127" s="209" t="s">
        <v>2859</v>
      </c>
      <c r="G127" s="207"/>
      <c r="H127" s="210">
        <v>47.433</v>
      </c>
      <c r="I127" s="211"/>
      <c r="J127" s="207"/>
      <c r="K127" s="207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238</v>
      </c>
      <c r="AU127" s="216" t="s">
        <v>85</v>
      </c>
      <c r="AV127" s="14" t="s">
        <v>85</v>
      </c>
      <c r="AW127" s="14" t="s">
        <v>35</v>
      </c>
      <c r="AX127" s="14" t="s">
        <v>74</v>
      </c>
      <c r="AY127" s="216" t="s">
        <v>228</v>
      </c>
    </row>
    <row r="128" spans="2:51" s="14" customFormat="1" ht="11.25">
      <c r="B128" s="206"/>
      <c r="C128" s="207"/>
      <c r="D128" s="197" t="s">
        <v>238</v>
      </c>
      <c r="E128" s="208" t="s">
        <v>28</v>
      </c>
      <c r="F128" s="209" t="s">
        <v>2861</v>
      </c>
      <c r="G128" s="207"/>
      <c r="H128" s="210">
        <v>8.229</v>
      </c>
      <c r="I128" s="211"/>
      <c r="J128" s="207"/>
      <c r="K128" s="207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238</v>
      </c>
      <c r="AU128" s="216" t="s">
        <v>85</v>
      </c>
      <c r="AV128" s="14" t="s">
        <v>85</v>
      </c>
      <c r="AW128" s="14" t="s">
        <v>35</v>
      </c>
      <c r="AX128" s="14" t="s">
        <v>74</v>
      </c>
      <c r="AY128" s="216" t="s">
        <v>228</v>
      </c>
    </row>
    <row r="129" spans="2:51" s="14" customFormat="1" ht="11.25">
      <c r="B129" s="206"/>
      <c r="C129" s="207"/>
      <c r="D129" s="197" t="s">
        <v>238</v>
      </c>
      <c r="E129" s="208" t="s">
        <v>28</v>
      </c>
      <c r="F129" s="209" t="s">
        <v>2863</v>
      </c>
      <c r="G129" s="207"/>
      <c r="H129" s="210">
        <v>1.989</v>
      </c>
      <c r="I129" s="211"/>
      <c r="J129" s="207"/>
      <c r="K129" s="207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238</v>
      </c>
      <c r="AU129" s="216" t="s">
        <v>85</v>
      </c>
      <c r="AV129" s="14" t="s">
        <v>85</v>
      </c>
      <c r="AW129" s="14" t="s">
        <v>35</v>
      </c>
      <c r="AX129" s="14" t="s">
        <v>74</v>
      </c>
      <c r="AY129" s="216" t="s">
        <v>228</v>
      </c>
    </row>
    <row r="130" spans="2:51" s="15" customFormat="1" ht="11.25">
      <c r="B130" s="217"/>
      <c r="C130" s="218"/>
      <c r="D130" s="197" t="s">
        <v>238</v>
      </c>
      <c r="E130" s="219" t="s">
        <v>1215</v>
      </c>
      <c r="F130" s="220" t="s">
        <v>241</v>
      </c>
      <c r="G130" s="218"/>
      <c r="H130" s="221">
        <v>57.651</v>
      </c>
      <c r="I130" s="222"/>
      <c r="J130" s="218"/>
      <c r="K130" s="218"/>
      <c r="L130" s="223"/>
      <c r="M130" s="224"/>
      <c r="N130" s="225"/>
      <c r="O130" s="225"/>
      <c r="P130" s="225"/>
      <c r="Q130" s="225"/>
      <c r="R130" s="225"/>
      <c r="S130" s="225"/>
      <c r="T130" s="226"/>
      <c r="AT130" s="227" t="s">
        <v>238</v>
      </c>
      <c r="AU130" s="227" t="s">
        <v>85</v>
      </c>
      <c r="AV130" s="15" t="s">
        <v>176</v>
      </c>
      <c r="AW130" s="15" t="s">
        <v>35</v>
      </c>
      <c r="AX130" s="15" t="s">
        <v>82</v>
      </c>
      <c r="AY130" s="227" t="s">
        <v>228</v>
      </c>
    </row>
    <row r="131" spans="1:65" s="2" customFormat="1" ht="55.5" customHeight="1">
      <c r="A131" s="36"/>
      <c r="B131" s="37"/>
      <c r="C131" s="177" t="s">
        <v>280</v>
      </c>
      <c r="D131" s="177" t="s">
        <v>230</v>
      </c>
      <c r="E131" s="178" t="s">
        <v>247</v>
      </c>
      <c r="F131" s="179" t="s">
        <v>248</v>
      </c>
      <c r="G131" s="180" t="s">
        <v>233</v>
      </c>
      <c r="H131" s="181">
        <v>230.604</v>
      </c>
      <c r="I131" s="182"/>
      <c r="J131" s="183">
        <f>ROUND(I131*H131,2)</f>
        <v>0</v>
      </c>
      <c r="K131" s="179" t="s">
        <v>234</v>
      </c>
      <c r="L131" s="41"/>
      <c r="M131" s="184" t="s">
        <v>28</v>
      </c>
      <c r="N131" s="185" t="s">
        <v>45</v>
      </c>
      <c r="O131" s="66"/>
      <c r="P131" s="186">
        <f>O131*H131</f>
        <v>0</v>
      </c>
      <c r="Q131" s="186">
        <v>0</v>
      </c>
      <c r="R131" s="186">
        <f>Q131*H131</f>
        <v>0</v>
      </c>
      <c r="S131" s="186">
        <v>0</v>
      </c>
      <c r="T131" s="187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8" t="s">
        <v>176</v>
      </c>
      <c r="AT131" s="188" t="s">
        <v>230</v>
      </c>
      <c r="AU131" s="188" t="s">
        <v>85</v>
      </c>
      <c r="AY131" s="19" t="s">
        <v>228</v>
      </c>
      <c r="BE131" s="189">
        <f>IF(N131="základní",J131,0)</f>
        <v>0</v>
      </c>
      <c r="BF131" s="189">
        <f>IF(N131="snížená",J131,0)</f>
        <v>0</v>
      </c>
      <c r="BG131" s="189">
        <f>IF(N131="zákl. přenesená",J131,0)</f>
        <v>0</v>
      </c>
      <c r="BH131" s="189">
        <f>IF(N131="sníž. přenesená",J131,0)</f>
        <v>0</v>
      </c>
      <c r="BI131" s="189">
        <f>IF(N131="nulová",J131,0)</f>
        <v>0</v>
      </c>
      <c r="BJ131" s="19" t="s">
        <v>82</v>
      </c>
      <c r="BK131" s="189">
        <f>ROUND(I131*H131,2)</f>
        <v>0</v>
      </c>
      <c r="BL131" s="19" t="s">
        <v>176</v>
      </c>
      <c r="BM131" s="188" t="s">
        <v>2928</v>
      </c>
    </row>
    <row r="132" spans="1:47" s="2" customFormat="1" ht="11.25">
      <c r="A132" s="36"/>
      <c r="B132" s="37"/>
      <c r="C132" s="38"/>
      <c r="D132" s="190" t="s">
        <v>236</v>
      </c>
      <c r="E132" s="38"/>
      <c r="F132" s="191" t="s">
        <v>250</v>
      </c>
      <c r="G132" s="38"/>
      <c r="H132" s="38"/>
      <c r="I132" s="192"/>
      <c r="J132" s="38"/>
      <c r="K132" s="38"/>
      <c r="L132" s="41"/>
      <c r="M132" s="193"/>
      <c r="N132" s="194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236</v>
      </c>
      <c r="AU132" s="19" t="s">
        <v>85</v>
      </c>
    </row>
    <row r="133" spans="2:51" s="14" customFormat="1" ht="11.25">
      <c r="B133" s="206"/>
      <c r="C133" s="207"/>
      <c r="D133" s="197" t="s">
        <v>238</v>
      </c>
      <c r="E133" s="208" t="s">
        <v>28</v>
      </c>
      <c r="F133" s="209" t="s">
        <v>2929</v>
      </c>
      <c r="G133" s="207"/>
      <c r="H133" s="210">
        <v>230.604</v>
      </c>
      <c r="I133" s="211"/>
      <c r="J133" s="207"/>
      <c r="K133" s="207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238</v>
      </c>
      <c r="AU133" s="216" t="s">
        <v>85</v>
      </c>
      <c r="AV133" s="14" t="s">
        <v>85</v>
      </c>
      <c r="AW133" s="14" t="s">
        <v>35</v>
      </c>
      <c r="AX133" s="14" t="s">
        <v>82</v>
      </c>
      <c r="AY133" s="216" t="s">
        <v>228</v>
      </c>
    </row>
    <row r="134" spans="1:65" s="2" customFormat="1" ht="55.5" customHeight="1">
      <c r="A134" s="36"/>
      <c r="B134" s="37"/>
      <c r="C134" s="177" t="s">
        <v>285</v>
      </c>
      <c r="D134" s="177" t="s">
        <v>230</v>
      </c>
      <c r="E134" s="178" t="s">
        <v>2930</v>
      </c>
      <c r="F134" s="179" t="s">
        <v>2931</v>
      </c>
      <c r="G134" s="180" t="s">
        <v>233</v>
      </c>
      <c r="H134" s="181">
        <v>57.651</v>
      </c>
      <c r="I134" s="182"/>
      <c r="J134" s="183">
        <f>ROUND(I134*H134,2)</f>
        <v>0</v>
      </c>
      <c r="K134" s="179" t="s">
        <v>234</v>
      </c>
      <c r="L134" s="41"/>
      <c r="M134" s="184" t="s">
        <v>28</v>
      </c>
      <c r="N134" s="185" t="s">
        <v>45</v>
      </c>
      <c r="O134" s="66"/>
      <c r="P134" s="186">
        <f>O134*H134</f>
        <v>0</v>
      </c>
      <c r="Q134" s="186">
        <v>0</v>
      </c>
      <c r="R134" s="186">
        <f>Q134*H134</f>
        <v>0</v>
      </c>
      <c r="S134" s="186">
        <v>0</v>
      </c>
      <c r="T134" s="187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8" t="s">
        <v>176</v>
      </c>
      <c r="AT134" s="188" t="s">
        <v>230</v>
      </c>
      <c r="AU134" s="188" t="s">
        <v>85</v>
      </c>
      <c r="AY134" s="19" t="s">
        <v>228</v>
      </c>
      <c r="BE134" s="189">
        <f>IF(N134="základní",J134,0)</f>
        <v>0</v>
      </c>
      <c r="BF134" s="189">
        <f>IF(N134="snížená",J134,0)</f>
        <v>0</v>
      </c>
      <c r="BG134" s="189">
        <f>IF(N134="zákl. přenesená",J134,0)</f>
        <v>0</v>
      </c>
      <c r="BH134" s="189">
        <f>IF(N134="sníž. přenesená",J134,0)</f>
        <v>0</v>
      </c>
      <c r="BI134" s="189">
        <f>IF(N134="nulová",J134,0)</f>
        <v>0</v>
      </c>
      <c r="BJ134" s="19" t="s">
        <v>82</v>
      </c>
      <c r="BK134" s="189">
        <f>ROUND(I134*H134,2)</f>
        <v>0</v>
      </c>
      <c r="BL134" s="19" t="s">
        <v>176</v>
      </c>
      <c r="BM134" s="188" t="s">
        <v>2932</v>
      </c>
    </row>
    <row r="135" spans="1:47" s="2" customFormat="1" ht="11.25">
      <c r="A135" s="36"/>
      <c r="B135" s="37"/>
      <c r="C135" s="38"/>
      <c r="D135" s="190" t="s">
        <v>236</v>
      </c>
      <c r="E135" s="38"/>
      <c r="F135" s="191" t="s">
        <v>2933</v>
      </c>
      <c r="G135" s="38"/>
      <c r="H135" s="38"/>
      <c r="I135" s="192"/>
      <c r="J135" s="38"/>
      <c r="K135" s="38"/>
      <c r="L135" s="41"/>
      <c r="M135" s="193"/>
      <c r="N135" s="194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236</v>
      </c>
      <c r="AU135" s="19" t="s">
        <v>85</v>
      </c>
    </row>
    <row r="136" spans="2:51" s="14" customFormat="1" ht="11.25">
      <c r="B136" s="206"/>
      <c r="C136" s="207"/>
      <c r="D136" s="197" t="s">
        <v>238</v>
      </c>
      <c r="E136" s="208" t="s">
        <v>28</v>
      </c>
      <c r="F136" s="209" t="s">
        <v>2859</v>
      </c>
      <c r="G136" s="207"/>
      <c r="H136" s="210">
        <v>47.433</v>
      </c>
      <c r="I136" s="211"/>
      <c r="J136" s="207"/>
      <c r="K136" s="207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238</v>
      </c>
      <c r="AU136" s="216" t="s">
        <v>85</v>
      </c>
      <c r="AV136" s="14" t="s">
        <v>85</v>
      </c>
      <c r="AW136" s="14" t="s">
        <v>35</v>
      </c>
      <c r="AX136" s="14" t="s">
        <v>74</v>
      </c>
      <c r="AY136" s="216" t="s">
        <v>228</v>
      </c>
    </row>
    <row r="137" spans="2:51" s="14" customFormat="1" ht="11.25">
      <c r="B137" s="206"/>
      <c r="C137" s="207"/>
      <c r="D137" s="197" t="s">
        <v>238</v>
      </c>
      <c r="E137" s="208" t="s">
        <v>28</v>
      </c>
      <c r="F137" s="209" t="s">
        <v>2861</v>
      </c>
      <c r="G137" s="207"/>
      <c r="H137" s="210">
        <v>8.229</v>
      </c>
      <c r="I137" s="211"/>
      <c r="J137" s="207"/>
      <c r="K137" s="207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238</v>
      </c>
      <c r="AU137" s="216" t="s">
        <v>85</v>
      </c>
      <c r="AV137" s="14" t="s">
        <v>85</v>
      </c>
      <c r="AW137" s="14" t="s">
        <v>35</v>
      </c>
      <c r="AX137" s="14" t="s">
        <v>74</v>
      </c>
      <c r="AY137" s="216" t="s">
        <v>228</v>
      </c>
    </row>
    <row r="138" spans="2:51" s="14" customFormat="1" ht="11.25">
      <c r="B138" s="206"/>
      <c r="C138" s="207"/>
      <c r="D138" s="197" t="s">
        <v>238</v>
      </c>
      <c r="E138" s="208" t="s">
        <v>28</v>
      </c>
      <c r="F138" s="209" t="s">
        <v>2863</v>
      </c>
      <c r="G138" s="207"/>
      <c r="H138" s="210">
        <v>1.989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238</v>
      </c>
      <c r="AU138" s="216" t="s">
        <v>85</v>
      </c>
      <c r="AV138" s="14" t="s">
        <v>85</v>
      </c>
      <c r="AW138" s="14" t="s">
        <v>35</v>
      </c>
      <c r="AX138" s="14" t="s">
        <v>74</v>
      </c>
      <c r="AY138" s="216" t="s">
        <v>228</v>
      </c>
    </row>
    <row r="139" spans="2:51" s="15" customFormat="1" ht="11.25">
      <c r="B139" s="217"/>
      <c r="C139" s="218"/>
      <c r="D139" s="197" t="s">
        <v>238</v>
      </c>
      <c r="E139" s="219" t="s">
        <v>2866</v>
      </c>
      <c r="F139" s="220" t="s">
        <v>241</v>
      </c>
      <c r="G139" s="218"/>
      <c r="H139" s="221">
        <v>57.651</v>
      </c>
      <c r="I139" s="222"/>
      <c r="J139" s="218"/>
      <c r="K139" s="218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238</v>
      </c>
      <c r="AU139" s="227" t="s">
        <v>85</v>
      </c>
      <c r="AV139" s="15" t="s">
        <v>176</v>
      </c>
      <c r="AW139" s="15" t="s">
        <v>35</v>
      </c>
      <c r="AX139" s="15" t="s">
        <v>82</v>
      </c>
      <c r="AY139" s="227" t="s">
        <v>228</v>
      </c>
    </row>
    <row r="140" spans="1:65" s="2" customFormat="1" ht="55.5" customHeight="1">
      <c r="A140" s="36"/>
      <c r="B140" s="37"/>
      <c r="C140" s="177" t="s">
        <v>290</v>
      </c>
      <c r="D140" s="177" t="s">
        <v>230</v>
      </c>
      <c r="E140" s="178" t="s">
        <v>2934</v>
      </c>
      <c r="F140" s="179" t="s">
        <v>2935</v>
      </c>
      <c r="G140" s="180" t="s">
        <v>233</v>
      </c>
      <c r="H140" s="181">
        <v>230.604</v>
      </c>
      <c r="I140" s="182"/>
      <c r="J140" s="183">
        <f>ROUND(I140*H140,2)</f>
        <v>0</v>
      </c>
      <c r="K140" s="179" t="s">
        <v>234</v>
      </c>
      <c r="L140" s="41"/>
      <c r="M140" s="184" t="s">
        <v>28</v>
      </c>
      <c r="N140" s="185" t="s">
        <v>45</v>
      </c>
      <c r="O140" s="66"/>
      <c r="P140" s="186">
        <f>O140*H140</f>
        <v>0</v>
      </c>
      <c r="Q140" s="186">
        <v>0</v>
      </c>
      <c r="R140" s="186">
        <f>Q140*H140</f>
        <v>0</v>
      </c>
      <c r="S140" s="186">
        <v>0</v>
      </c>
      <c r="T140" s="187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8" t="s">
        <v>176</v>
      </c>
      <c r="AT140" s="188" t="s">
        <v>230</v>
      </c>
      <c r="AU140" s="188" t="s">
        <v>85</v>
      </c>
      <c r="AY140" s="19" t="s">
        <v>228</v>
      </c>
      <c r="BE140" s="189">
        <f>IF(N140="základní",J140,0)</f>
        <v>0</v>
      </c>
      <c r="BF140" s="189">
        <f>IF(N140="snížená",J140,0)</f>
        <v>0</v>
      </c>
      <c r="BG140" s="189">
        <f>IF(N140="zákl. přenesená",J140,0)</f>
        <v>0</v>
      </c>
      <c r="BH140" s="189">
        <f>IF(N140="sníž. přenesená",J140,0)</f>
        <v>0</v>
      </c>
      <c r="BI140" s="189">
        <f>IF(N140="nulová",J140,0)</f>
        <v>0</v>
      </c>
      <c r="BJ140" s="19" t="s">
        <v>82</v>
      </c>
      <c r="BK140" s="189">
        <f>ROUND(I140*H140,2)</f>
        <v>0</v>
      </c>
      <c r="BL140" s="19" t="s">
        <v>176</v>
      </c>
      <c r="BM140" s="188" t="s">
        <v>2936</v>
      </c>
    </row>
    <row r="141" spans="1:47" s="2" customFormat="1" ht="11.25">
      <c r="A141" s="36"/>
      <c r="B141" s="37"/>
      <c r="C141" s="38"/>
      <c r="D141" s="190" t="s">
        <v>236</v>
      </c>
      <c r="E141" s="38"/>
      <c r="F141" s="191" t="s">
        <v>2937</v>
      </c>
      <c r="G141" s="38"/>
      <c r="H141" s="38"/>
      <c r="I141" s="192"/>
      <c r="J141" s="38"/>
      <c r="K141" s="38"/>
      <c r="L141" s="41"/>
      <c r="M141" s="193"/>
      <c r="N141" s="194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236</v>
      </c>
      <c r="AU141" s="19" t="s">
        <v>85</v>
      </c>
    </row>
    <row r="142" spans="2:51" s="14" customFormat="1" ht="11.25">
      <c r="B142" s="206"/>
      <c r="C142" s="207"/>
      <c r="D142" s="197" t="s">
        <v>238</v>
      </c>
      <c r="E142" s="208" t="s">
        <v>28</v>
      </c>
      <c r="F142" s="209" t="s">
        <v>2938</v>
      </c>
      <c r="G142" s="207"/>
      <c r="H142" s="210">
        <v>230.604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238</v>
      </c>
      <c r="AU142" s="216" t="s">
        <v>85</v>
      </c>
      <c r="AV142" s="14" t="s">
        <v>85</v>
      </c>
      <c r="AW142" s="14" t="s">
        <v>35</v>
      </c>
      <c r="AX142" s="14" t="s">
        <v>82</v>
      </c>
      <c r="AY142" s="216" t="s">
        <v>228</v>
      </c>
    </row>
    <row r="143" spans="1:65" s="2" customFormat="1" ht="62.65" customHeight="1">
      <c r="A143" s="36"/>
      <c r="B143" s="37"/>
      <c r="C143" s="177" t="s">
        <v>297</v>
      </c>
      <c r="D143" s="177" t="s">
        <v>230</v>
      </c>
      <c r="E143" s="178" t="s">
        <v>252</v>
      </c>
      <c r="F143" s="179" t="s">
        <v>253</v>
      </c>
      <c r="G143" s="180" t="s">
        <v>233</v>
      </c>
      <c r="H143" s="181">
        <v>51.5</v>
      </c>
      <c r="I143" s="182"/>
      <c r="J143" s="183">
        <f>ROUND(I143*H143,2)</f>
        <v>0</v>
      </c>
      <c r="K143" s="179" t="s">
        <v>234</v>
      </c>
      <c r="L143" s="41"/>
      <c r="M143" s="184" t="s">
        <v>28</v>
      </c>
      <c r="N143" s="185" t="s">
        <v>45</v>
      </c>
      <c r="O143" s="66"/>
      <c r="P143" s="186">
        <f>O143*H143</f>
        <v>0</v>
      </c>
      <c r="Q143" s="186">
        <v>0</v>
      </c>
      <c r="R143" s="186">
        <f>Q143*H143</f>
        <v>0</v>
      </c>
      <c r="S143" s="186">
        <v>0</v>
      </c>
      <c r="T143" s="187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8" t="s">
        <v>176</v>
      </c>
      <c r="AT143" s="188" t="s">
        <v>230</v>
      </c>
      <c r="AU143" s="188" t="s">
        <v>85</v>
      </c>
      <c r="AY143" s="19" t="s">
        <v>228</v>
      </c>
      <c r="BE143" s="189">
        <f>IF(N143="základní",J143,0)</f>
        <v>0</v>
      </c>
      <c r="BF143" s="189">
        <f>IF(N143="snížená",J143,0)</f>
        <v>0</v>
      </c>
      <c r="BG143" s="189">
        <f>IF(N143="zákl. přenesená",J143,0)</f>
        <v>0</v>
      </c>
      <c r="BH143" s="189">
        <f>IF(N143="sníž. přenesená",J143,0)</f>
        <v>0</v>
      </c>
      <c r="BI143" s="189">
        <f>IF(N143="nulová",J143,0)</f>
        <v>0</v>
      </c>
      <c r="BJ143" s="19" t="s">
        <v>82</v>
      </c>
      <c r="BK143" s="189">
        <f>ROUND(I143*H143,2)</f>
        <v>0</v>
      </c>
      <c r="BL143" s="19" t="s">
        <v>176</v>
      </c>
      <c r="BM143" s="188" t="s">
        <v>2939</v>
      </c>
    </row>
    <row r="144" spans="1:47" s="2" customFormat="1" ht="11.25">
      <c r="A144" s="36"/>
      <c r="B144" s="37"/>
      <c r="C144" s="38"/>
      <c r="D144" s="190" t="s">
        <v>236</v>
      </c>
      <c r="E144" s="38"/>
      <c r="F144" s="191" t="s">
        <v>255</v>
      </c>
      <c r="G144" s="38"/>
      <c r="H144" s="38"/>
      <c r="I144" s="192"/>
      <c r="J144" s="38"/>
      <c r="K144" s="38"/>
      <c r="L144" s="41"/>
      <c r="M144" s="193"/>
      <c r="N144" s="194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236</v>
      </c>
      <c r="AU144" s="19" t="s">
        <v>85</v>
      </c>
    </row>
    <row r="145" spans="2:51" s="14" customFormat="1" ht="11.25">
      <c r="B145" s="206"/>
      <c r="C145" s="207"/>
      <c r="D145" s="197" t="s">
        <v>238</v>
      </c>
      <c r="E145" s="208" t="s">
        <v>28</v>
      </c>
      <c r="F145" s="209" t="s">
        <v>1215</v>
      </c>
      <c r="G145" s="207"/>
      <c r="H145" s="210">
        <v>57.651</v>
      </c>
      <c r="I145" s="211"/>
      <c r="J145" s="207"/>
      <c r="K145" s="207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238</v>
      </c>
      <c r="AU145" s="216" t="s">
        <v>85</v>
      </c>
      <c r="AV145" s="14" t="s">
        <v>85</v>
      </c>
      <c r="AW145" s="14" t="s">
        <v>35</v>
      </c>
      <c r="AX145" s="14" t="s">
        <v>74</v>
      </c>
      <c r="AY145" s="216" t="s">
        <v>228</v>
      </c>
    </row>
    <row r="146" spans="2:51" s="14" customFormat="1" ht="11.25">
      <c r="B146" s="206"/>
      <c r="C146" s="207"/>
      <c r="D146" s="197" t="s">
        <v>238</v>
      </c>
      <c r="E146" s="208" t="s">
        <v>28</v>
      </c>
      <c r="F146" s="209" t="s">
        <v>2940</v>
      </c>
      <c r="G146" s="207"/>
      <c r="H146" s="210">
        <v>-6.151</v>
      </c>
      <c r="I146" s="211"/>
      <c r="J146" s="207"/>
      <c r="K146" s="207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238</v>
      </c>
      <c r="AU146" s="216" t="s">
        <v>85</v>
      </c>
      <c r="AV146" s="14" t="s">
        <v>85</v>
      </c>
      <c r="AW146" s="14" t="s">
        <v>35</v>
      </c>
      <c r="AX146" s="14" t="s">
        <v>74</v>
      </c>
      <c r="AY146" s="216" t="s">
        <v>228</v>
      </c>
    </row>
    <row r="147" spans="2:51" s="15" customFormat="1" ht="11.25">
      <c r="B147" s="217"/>
      <c r="C147" s="218"/>
      <c r="D147" s="197" t="s">
        <v>238</v>
      </c>
      <c r="E147" s="219" t="s">
        <v>1195</v>
      </c>
      <c r="F147" s="220" t="s">
        <v>241</v>
      </c>
      <c r="G147" s="218"/>
      <c r="H147" s="221">
        <v>51.5</v>
      </c>
      <c r="I147" s="222"/>
      <c r="J147" s="218"/>
      <c r="K147" s="218"/>
      <c r="L147" s="223"/>
      <c r="M147" s="224"/>
      <c r="N147" s="225"/>
      <c r="O147" s="225"/>
      <c r="P147" s="225"/>
      <c r="Q147" s="225"/>
      <c r="R147" s="225"/>
      <c r="S147" s="225"/>
      <c r="T147" s="226"/>
      <c r="AT147" s="227" t="s">
        <v>238</v>
      </c>
      <c r="AU147" s="227" t="s">
        <v>85</v>
      </c>
      <c r="AV147" s="15" t="s">
        <v>176</v>
      </c>
      <c r="AW147" s="15" t="s">
        <v>35</v>
      </c>
      <c r="AX147" s="15" t="s">
        <v>82</v>
      </c>
      <c r="AY147" s="227" t="s">
        <v>228</v>
      </c>
    </row>
    <row r="148" spans="1:65" s="2" customFormat="1" ht="62.65" customHeight="1">
      <c r="A148" s="36"/>
      <c r="B148" s="37"/>
      <c r="C148" s="177" t="s">
        <v>303</v>
      </c>
      <c r="D148" s="177" t="s">
        <v>230</v>
      </c>
      <c r="E148" s="178" t="s">
        <v>2941</v>
      </c>
      <c r="F148" s="179" t="s">
        <v>2942</v>
      </c>
      <c r="G148" s="180" t="s">
        <v>233</v>
      </c>
      <c r="H148" s="181">
        <v>57.651</v>
      </c>
      <c r="I148" s="182"/>
      <c r="J148" s="183">
        <f>ROUND(I148*H148,2)</f>
        <v>0</v>
      </c>
      <c r="K148" s="179" t="s">
        <v>234</v>
      </c>
      <c r="L148" s="41"/>
      <c r="M148" s="184" t="s">
        <v>28</v>
      </c>
      <c r="N148" s="185" t="s">
        <v>45</v>
      </c>
      <c r="O148" s="66"/>
      <c r="P148" s="186">
        <f>O148*H148</f>
        <v>0</v>
      </c>
      <c r="Q148" s="186">
        <v>0</v>
      </c>
      <c r="R148" s="186">
        <f>Q148*H148</f>
        <v>0</v>
      </c>
      <c r="S148" s="186">
        <v>0</v>
      </c>
      <c r="T148" s="187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8" t="s">
        <v>176</v>
      </c>
      <c r="AT148" s="188" t="s">
        <v>230</v>
      </c>
      <c r="AU148" s="188" t="s">
        <v>85</v>
      </c>
      <c r="AY148" s="19" t="s">
        <v>228</v>
      </c>
      <c r="BE148" s="189">
        <f>IF(N148="základní",J148,0)</f>
        <v>0</v>
      </c>
      <c r="BF148" s="189">
        <f>IF(N148="snížená",J148,0)</f>
        <v>0</v>
      </c>
      <c r="BG148" s="189">
        <f>IF(N148="zákl. přenesená",J148,0)</f>
        <v>0</v>
      </c>
      <c r="BH148" s="189">
        <f>IF(N148="sníž. přenesená",J148,0)</f>
        <v>0</v>
      </c>
      <c r="BI148" s="189">
        <f>IF(N148="nulová",J148,0)</f>
        <v>0</v>
      </c>
      <c r="BJ148" s="19" t="s">
        <v>82</v>
      </c>
      <c r="BK148" s="189">
        <f>ROUND(I148*H148,2)</f>
        <v>0</v>
      </c>
      <c r="BL148" s="19" t="s">
        <v>176</v>
      </c>
      <c r="BM148" s="188" t="s">
        <v>2943</v>
      </c>
    </row>
    <row r="149" spans="1:47" s="2" customFormat="1" ht="11.25">
      <c r="A149" s="36"/>
      <c r="B149" s="37"/>
      <c r="C149" s="38"/>
      <c r="D149" s="190" t="s">
        <v>236</v>
      </c>
      <c r="E149" s="38"/>
      <c r="F149" s="191" t="s">
        <v>2944</v>
      </c>
      <c r="G149" s="38"/>
      <c r="H149" s="38"/>
      <c r="I149" s="192"/>
      <c r="J149" s="38"/>
      <c r="K149" s="38"/>
      <c r="L149" s="41"/>
      <c r="M149" s="193"/>
      <c r="N149" s="194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236</v>
      </c>
      <c r="AU149" s="19" t="s">
        <v>85</v>
      </c>
    </row>
    <row r="150" spans="2:51" s="14" customFormat="1" ht="11.25">
      <c r="B150" s="206"/>
      <c r="C150" s="207"/>
      <c r="D150" s="197" t="s">
        <v>238</v>
      </c>
      <c r="E150" s="208" t="s">
        <v>28</v>
      </c>
      <c r="F150" s="209" t="s">
        <v>2866</v>
      </c>
      <c r="G150" s="207"/>
      <c r="H150" s="210">
        <v>57.651</v>
      </c>
      <c r="I150" s="211"/>
      <c r="J150" s="207"/>
      <c r="K150" s="207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238</v>
      </c>
      <c r="AU150" s="216" t="s">
        <v>85</v>
      </c>
      <c r="AV150" s="14" t="s">
        <v>85</v>
      </c>
      <c r="AW150" s="14" t="s">
        <v>35</v>
      </c>
      <c r="AX150" s="14" t="s">
        <v>82</v>
      </c>
      <c r="AY150" s="216" t="s">
        <v>228</v>
      </c>
    </row>
    <row r="151" spans="1:65" s="2" customFormat="1" ht="37.9" customHeight="1">
      <c r="A151" s="36"/>
      <c r="B151" s="37"/>
      <c r="C151" s="177" t="s">
        <v>308</v>
      </c>
      <c r="D151" s="177" t="s">
        <v>230</v>
      </c>
      <c r="E151" s="178" t="s">
        <v>257</v>
      </c>
      <c r="F151" s="179" t="s">
        <v>258</v>
      </c>
      <c r="G151" s="180" t="s">
        <v>233</v>
      </c>
      <c r="H151" s="181">
        <v>51.5</v>
      </c>
      <c r="I151" s="182"/>
      <c r="J151" s="183">
        <f>ROUND(I151*H151,2)</f>
        <v>0</v>
      </c>
      <c r="K151" s="179" t="s">
        <v>234</v>
      </c>
      <c r="L151" s="41"/>
      <c r="M151" s="184" t="s">
        <v>28</v>
      </c>
      <c r="N151" s="185" t="s">
        <v>45</v>
      </c>
      <c r="O151" s="66"/>
      <c r="P151" s="186">
        <f>O151*H151</f>
        <v>0</v>
      </c>
      <c r="Q151" s="186">
        <v>0</v>
      </c>
      <c r="R151" s="186">
        <f>Q151*H151</f>
        <v>0</v>
      </c>
      <c r="S151" s="186">
        <v>0</v>
      </c>
      <c r="T151" s="187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8" t="s">
        <v>176</v>
      </c>
      <c r="AT151" s="188" t="s">
        <v>230</v>
      </c>
      <c r="AU151" s="188" t="s">
        <v>85</v>
      </c>
      <c r="AY151" s="19" t="s">
        <v>228</v>
      </c>
      <c r="BE151" s="189">
        <f>IF(N151="základní",J151,0)</f>
        <v>0</v>
      </c>
      <c r="BF151" s="189">
        <f>IF(N151="snížená",J151,0)</f>
        <v>0</v>
      </c>
      <c r="BG151" s="189">
        <f>IF(N151="zákl. přenesená",J151,0)</f>
        <v>0</v>
      </c>
      <c r="BH151" s="189">
        <f>IF(N151="sníž. přenesená",J151,0)</f>
        <v>0</v>
      </c>
      <c r="BI151" s="189">
        <f>IF(N151="nulová",J151,0)</f>
        <v>0</v>
      </c>
      <c r="BJ151" s="19" t="s">
        <v>82</v>
      </c>
      <c r="BK151" s="189">
        <f>ROUND(I151*H151,2)</f>
        <v>0</v>
      </c>
      <c r="BL151" s="19" t="s">
        <v>176</v>
      </c>
      <c r="BM151" s="188" t="s">
        <v>2945</v>
      </c>
    </row>
    <row r="152" spans="1:47" s="2" customFormat="1" ht="11.25">
      <c r="A152" s="36"/>
      <c r="B152" s="37"/>
      <c r="C152" s="38"/>
      <c r="D152" s="190" t="s">
        <v>236</v>
      </c>
      <c r="E152" s="38"/>
      <c r="F152" s="191" t="s">
        <v>260</v>
      </c>
      <c r="G152" s="38"/>
      <c r="H152" s="38"/>
      <c r="I152" s="192"/>
      <c r="J152" s="38"/>
      <c r="K152" s="38"/>
      <c r="L152" s="41"/>
      <c r="M152" s="193"/>
      <c r="N152" s="194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236</v>
      </c>
      <c r="AU152" s="19" t="s">
        <v>85</v>
      </c>
    </row>
    <row r="153" spans="2:51" s="14" customFormat="1" ht="11.25">
      <c r="B153" s="206"/>
      <c r="C153" s="207"/>
      <c r="D153" s="197" t="s">
        <v>238</v>
      </c>
      <c r="E153" s="208" t="s">
        <v>28</v>
      </c>
      <c r="F153" s="209" t="s">
        <v>1195</v>
      </c>
      <c r="G153" s="207"/>
      <c r="H153" s="210">
        <v>51.5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238</v>
      </c>
      <c r="AU153" s="216" t="s">
        <v>85</v>
      </c>
      <c r="AV153" s="14" t="s">
        <v>85</v>
      </c>
      <c r="AW153" s="14" t="s">
        <v>35</v>
      </c>
      <c r="AX153" s="14" t="s">
        <v>82</v>
      </c>
      <c r="AY153" s="216" t="s">
        <v>228</v>
      </c>
    </row>
    <row r="154" spans="1:65" s="2" customFormat="1" ht="37.9" customHeight="1">
      <c r="A154" s="36"/>
      <c r="B154" s="37"/>
      <c r="C154" s="177" t="s">
        <v>8</v>
      </c>
      <c r="D154" s="177" t="s">
        <v>230</v>
      </c>
      <c r="E154" s="178" t="s">
        <v>2946</v>
      </c>
      <c r="F154" s="179" t="s">
        <v>2947</v>
      </c>
      <c r="G154" s="180" t="s">
        <v>233</v>
      </c>
      <c r="H154" s="181">
        <v>57.651</v>
      </c>
      <c r="I154" s="182"/>
      <c r="J154" s="183">
        <f>ROUND(I154*H154,2)</f>
        <v>0</v>
      </c>
      <c r="K154" s="179" t="s">
        <v>234</v>
      </c>
      <c r="L154" s="41"/>
      <c r="M154" s="184" t="s">
        <v>28</v>
      </c>
      <c r="N154" s="185" t="s">
        <v>45</v>
      </c>
      <c r="O154" s="66"/>
      <c r="P154" s="186">
        <f>O154*H154</f>
        <v>0</v>
      </c>
      <c r="Q154" s="186">
        <v>0</v>
      </c>
      <c r="R154" s="186">
        <f>Q154*H154</f>
        <v>0</v>
      </c>
      <c r="S154" s="186">
        <v>0</v>
      </c>
      <c r="T154" s="187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8" t="s">
        <v>176</v>
      </c>
      <c r="AT154" s="188" t="s">
        <v>230</v>
      </c>
      <c r="AU154" s="188" t="s">
        <v>85</v>
      </c>
      <c r="AY154" s="19" t="s">
        <v>228</v>
      </c>
      <c r="BE154" s="189">
        <f>IF(N154="základní",J154,0)</f>
        <v>0</v>
      </c>
      <c r="BF154" s="189">
        <f>IF(N154="snížená",J154,0)</f>
        <v>0</v>
      </c>
      <c r="BG154" s="189">
        <f>IF(N154="zákl. přenesená",J154,0)</f>
        <v>0</v>
      </c>
      <c r="BH154" s="189">
        <f>IF(N154="sníž. přenesená",J154,0)</f>
        <v>0</v>
      </c>
      <c r="BI154" s="189">
        <f>IF(N154="nulová",J154,0)</f>
        <v>0</v>
      </c>
      <c r="BJ154" s="19" t="s">
        <v>82</v>
      </c>
      <c r="BK154" s="189">
        <f>ROUND(I154*H154,2)</f>
        <v>0</v>
      </c>
      <c r="BL154" s="19" t="s">
        <v>176</v>
      </c>
      <c r="BM154" s="188" t="s">
        <v>2948</v>
      </c>
    </row>
    <row r="155" spans="1:47" s="2" customFormat="1" ht="11.25">
      <c r="A155" s="36"/>
      <c r="B155" s="37"/>
      <c r="C155" s="38"/>
      <c r="D155" s="190" t="s">
        <v>236</v>
      </c>
      <c r="E155" s="38"/>
      <c r="F155" s="191" t="s">
        <v>2949</v>
      </c>
      <c r="G155" s="38"/>
      <c r="H155" s="38"/>
      <c r="I155" s="192"/>
      <c r="J155" s="38"/>
      <c r="K155" s="38"/>
      <c r="L155" s="41"/>
      <c r="M155" s="193"/>
      <c r="N155" s="194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236</v>
      </c>
      <c r="AU155" s="19" t="s">
        <v>85</v>
      </c>
    </row>
    <row r="156" spans="2:51" s="14" customFormat="1" ht="11.25">
      <c r="B156" s="206"/>
      <c r="C156" s="207"/>
      <c r="D156" s="197" t="s">
        <v>238</v>
      </c>
      <c r="E156" s="208" t="s">
        <v>28</v>
      </c>
      <c r="F156" s="209" t="s">
        <v>2866</v>
      </c>
      <c r="G156" s="207"/>
      <c r="H156" s="210">
        <v>57.651</v>
      </c>
      <c r="I156" s="211"/>
      <c r="J156" s="207"/>
      <c r="K156" s="207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238</v>
      </c>
      <c r="AU156" s="216" t="s">
        <v>85</v>
      </c>
      <c r="AV156" s="14" t="s">
        <v>85</v>
      </c>
      <c r="AW156" s="14" t="s">
        <v>35</v>
      </c>
      <c r="AX156" s="14" t="s">
        <v>82</v>
      </c>
      <c r="AY156" s="216" t="s">
        <v>228</v>
      </c>
    </row>
    <row r="157" spans="1:65" s="2" customFormat="1" ht="44.25" customHeight="1">
      <c r="A157" s="36"/>
      <c r="B157" s="37"/>
      <c r="C157" s="177" t="s">
        <v>320</v>
      </c>
      <c r="D157" s="177" t="s">
        <v>230</v>
      </c>
      <c r="E157" s="178" t="s">
        <v>262</v>
      </c>
      <c r="F157" s="179" t="s">
        <v>263</v>
      </c>
      <c r="G157" s="180" t="s">
        <v>264</v>
      </c>
      <c r="H157" s="181">
        <v>109.151</v>
      </c>
      <c r="I157" s="182"/>
      <c r="J157" s="183">
        <f>ROUND(I157*H157,2)</f>
        <v>0</v>
      </c>
      <c r="K157" s="179" t="s">
        <v>234</v>
      </c>
      <c r="L157" s="41"/>
      <c r="M157" s="184" t="s">
        <v>28</v>
      </c>
      <c r="N157" s="185" t="s">
        <v>45</v>
      </c>
      <c r="O157" s="66"/>
      <c r="P157" s="186">
        <f>O157*H157</f>
        <v>0</v>
      </c>
      <c r="Q157" s="186">
        <v>0</v>
      </c>
      <c r="R157" s="186">
        <f>Q157*H157</f>
        <v>0</v>
      </c>
      <c r="S157" s="186">
        <v>0</v>
      </c>
      <c r="T157" s="187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8" t="s">
        <v>176</v>
      </c>
      <c r="AT157" s="188" t="s">
        <v>230</v>
      </c>
      <c r="AU157" s="188" t="s">
        <v>85</v>
      </c>
      <c r="AY157" s="19" t="s">
        <v>228</v>
      </c>
      <c r="BE157" s="189">
        <f>IF(N157="základní",J157,0)</f>
        <v>0</v>
      </c>
      <c r="BF157" s="189">
        <f>IF(N157="snížená",J157,0)</f>
        <v>0</v>
      </c>
      <c r="BG157" s="189">
        <f>IF(N157="zákl. přenesená",J157,0)</f>
        <v>0</v>
      </c>
      <c r="BH157" s="189">
        <f>IF(N157="sníž. přenesená",J157,0)</f>
        <v>0</v>
      </c>
      <c r="BI157" s="189">
        <f>IF(N157="nulová",J157,0)</f>
        <v>0</v>
      </c>
      <c r="BJ157" s="19" t="s">
        <v>82</v>
      </c>
      <c r="BK157" s="189">
        <f>ROUND(I157*H157,2)</f>
        <v>0</v>
      </c>
      <c r="BL157" s="19" t="s">
        <v>176</v>
      </c>
      <c r="BM157" s="188" t="s">
        <v>2950</v>
      </c>
    </row>
    <row r="158" spans="1:47" s="2" customFormat="1" ht="11.25">
      <c r="A158" s="36"/>
      <c r="B158" s="37"/>
      <c r="C158" s="38"/>
      <c r="D158" s="190" t="s">
        <v>236</v>
      </c>
      <c r="E158" s="38"/>
      <c r="F158" s="191" t="s">
        <v>266</v>
      </c>
      <c r="G158" s="38"/>
      <c r="H158" s="38"/>
      <c r="I158" s="192"/>
      <c r="J158" s="38"/>
      <c r="K158" s="38"/>
      <c r="L158" s="41"/>
      <c r="M158" s="193"/>
      <c r="N158" s="194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236</v>
      </c>
      <c r="AU158" s="19" t="s">
        <v>85</v>
      </c>
    </row>
    <row r="159" spans="2:51" s="14" customFormat="1" ht="11.25">
      <c r="B159" s="206"/>
      <c r="C159" s="207"/>
      <c r="D159" s="197" t="s">
        <v>238</v>
      </c>
      <c r="E159" s="208" t="s">
        <v>28</v>
      </c>
      <c r="F159" s="209" t="s">
        <v>1215</v>
      </c>
      <c r="G159" s="207"/>
      <c r="H159" s="210">
        <v>57.651</v>
      </c>
      <c r="I159" s="211"/>
      <c r="J159" s="207"/>
      <c r="K159" s="207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238</v>
      </c>
      <c r="AU159" s="216" t="s">
        <v>85</v>
      </c>
      <c r="AV159" s="14" t="s">
        <v>85</v>
      </c>
      <c r="AW159" s="14" t="s">
        <v>35</v>
      </c>
      <c r="AX159" s="14" t="s">
        <v>74</v>
      </c>
      <c r="AY159" s="216" t="s">
        <v>228</v>
      </c>
    </row>
    <row r="160" spans="2:51" s="14" customFormat="1" ht="11.25">
      <c r="B160" s="206"/>
      <c r="C160" s="207"/>
      <c r="D160" s="197" t="s">
        <v>238</v>
      </c>
      <c r="E160" s="208" t="s">
        <v>28</v>
      </c>
      <c r="F160" s="209" t="s">
        <v>1195</v>
      </c>
      <c r="G160" s="207"/>
      <c r="H160" s="210">
        <v>51.5</v>
      </c>
      <c r="I160" s="211"/>
      <c r="J160" s="207"/>
      <c r="K160" s="207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238</v>
      </c>
      <c r="AU160" s="216" t="s">
        <v>85</v>
      </c>
      <c r="AV160" s="14" t="s">
        <v>85</v>
      </c>
      <c r="AW160" s="14" t="s">
        <v>35</v>
      </c>
      <c r="AX160" s="14" t="s">
        <v>74</v>
      </c>
      <c r="AY160" s="216" t="s">
        <v>228</v>
      </c>
    </row>
    <row r="161" spans="2:51" s="15" customFormat="1" ht="11.25">
      <c r="B161" s="217"/>
      <c r="C161" s="218"/>
      <c r="D161" s="197" t="s">
        <v>238</v>
      </c>
      <c r="E161" s="219" t="s">
        <v>28</v>
      </c>
      <c r="F161" s="220" t="s">
        <v>241</v>
      </c>
      <c r="G161" s="218"/>
      <c r="H161" s="221">
        <v>109.151</v>
      </c>
      <c r="I161" s="222"/>
      <c r="J161" s="218"/>
      <c r="K161" s="218"/>
      <c r="L161" s="223"/>
      <c r="M161" s="224"/>
      <c r="N161" s="225"/>
      <c r="O161" s="225"/>
      <c r="P161" s="225"/>
      <c r="Q161" s="225"/>
      <c r="R161" s="225"/>
      <c r="S161" s="225"/>
      <c r="T161" s="226"/>
      <c r="AT161" s="227" t="s">
        <v>238</v>
      </c>
      <c r="AU161" s="227" t="s">
        <v>85</v>
      </c>
      <c r="AV161" s="15" t="s">
        <v>176</v>
      </c>
      <c r="AW161" s="15" t="s">
        <v>35</v>
      </c>
      <c r="AX161" s="15" t="s">
        <v>82</v>
      </c>
      <c r="AY161" s="227" t="s">
        <v>228</v>
      </c>
    </row>
    <row r="162" spans="1:65" s="2" customFormat="1" ht="37.9" customHeight="1">
      <c r="A162" s="36"/>
      <c r="B162" s="37"/>
      <c r="C162" s="177" t="s">
        <v>327</v>
      </c>
      <c r="D162" s="177" t="s">
        <v>230</v>
      </c>
      <c r="E162" s="178" t="s">
        <v>268</v>
      </c>
      <c r="F162" s="179" t="s">
        <v>269</v>
      </c>
      <c r="G162" s="180" t="s">
        <v>233</v>
      </c>
      <c r="H162" s="181">
        <v>109.151</v>
      </c>
      <c r="I162" s="182"/>
      <c r="J162" s="183">
        <f>ROUND(I162*H162,2)</f>
        <v>0</v>
      </c>
      <c r="K162" s="179" t="s">
        <v>234</v>
      </c>
      <c r="L162" s="41"/>
      <c r="M162" s="184" t="s">
        <v>28</v>
      </c>
      <c r="N162" s="185" t="s">
        <v>45</v>
      </c>
      <c r="O162" s="66"/>
      <c r="P162" s="186">
        <f>O162*H162</f>
        <v>0</v>
      </c>
      <c r="Q162" s="186">
        <v>0</v>
      </c>
      <c r="R162" s="186">
        <f>Q162*H162</f>
        <v>0</v>
      </c>
      <c r="S162" s="186">
        <v>0</v>
      </c>
      <c r="T162" s="187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8" t="s">
        <v>176</v>
      </c>
      <c r="AT162" s="188" t="s">
        <v>230</v>
      </c>
      <c r="AU162" s="188" t="s">
        <v>85</v>
      </c>
      <c r="AY162" s="19" t="s">
        <v>228</v>
      </c>
      <c r="BE162" s="189">
        <f>IF(N162="základní",J162,0)</f>
        <v>0</v>
      </c>
      <c r="BF162" s="189">
        <f>IF(N162="snížená",J162,0)</f>
        <v>0</v>
      </c>
      <c r="BG162" s="189">
        <f>IF(N162="zákl. přenesená",J162,0)</f>
        <v>0</v>
      </c>
      <c r="BH162" s="189">
        <f>IF(N162="sníž. přenesená",J162,0)</f>
        <v>0</v>
      </c>
      <c r="BI162" s="189">
        <f>IF(N162="nulová",J162,0)</f>
        <v>0</v>
      </c>
      <c r="BJ162" s="19" t="s">
        <v>82</v>
      </c>
      <c r="BK162" s="189">
        <f>ROUND(I162*H162,2)</f>
        <v>0</v>
      </c>
      <c r="BL162" s="19" t="s">
        <v>176</v>
      </c>
      <c r="BM162" s="188" t="s">
        <v>2951</v>
      </c>
    </row>
    <row r="163" spans="1:47" s="2" customFormat="1" ht="11.25">
      <c r="A163" s="36"/>
      <c r="B163" s="37"/>
      <c r="C163" s="38"/>
      <c r="D163" s="190" t="s">
        <v>236</v>
      </c>
      <c r="E163" s="38"/>
      <c r="F163" s="191" t="s">
        <v>271</v>
      </c>
      <c r="G163" s="38"/>
      <c r="H163" s="38"/>
      <c r="I163" s="192"/>
      <c r="J163" s="38"/>
      <c r="K163" s="38"/>
      <c r="L163" s="41"/>
      <c r="M163" s="193"/>
      <c r="N163" s="194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236</v>
      </c>
      <c r="AU163" s="19" t="s">
        <v>85</v>
      </c>
    </row>
    <row r="164" spans="2:51" s="14" customFormat="1" ht="11.25">
      <c r="B164" s="206"/>
      <c r="C164" s="207"/>
      <c r="D164" s="197" t="s">
        <v>238</v>
      </c>
      <c r="E164" s="208" t="s">
        <v>28</v>
      </c>
      <c r="F164" s="209" t="s">
        <v>1215</v>
      </c>
      <c r="G164" s="207"/>
      <c r="H164" s="210">
        <v>57.651</v>
      </c>
      <c r="I164" s="211"/>
      <c r="J164" s="207"/>
      <c r="K164" s="207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238</v>
      </c>
      <c r="AU164" s="216" t="s">
        <v>85</v>
      </c>
      <c r="AV164" s="14" t="s">
        <v>85</v>
      </c>
      <c r="AW164" s="14" t="s">
        <v>35</v>
      </c>
      <c r="AX164" s="14" t="s">
        <v>74</v>
      </c>
      <c r="AY164" s="216" t="s">
        <v>228</v>
      </c>
    </row>
    <row r="165" spans="2:51" s="14" customFormat="1" ht="11.25">
      <c r="B165" s="206"/>
      <c r="C165" s="207"/>
      <c r="D165" s="197" t="s">
        <v>238</v>
      </c>
      <c r="E165" s="208" t="s">
        <v>28</v>
      </c>
      <c r="F165" s="209" t="s">
        <v>1195</v>
      </c>
      <c r="G165" s="207"/>
      <c r="H165" s="210">
        <v>51.5</v>
      </c>
      <c r="I165" s="211"/>
      <c r="J165" s="207"/>
      <c r="K165" s="207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238</v>
      </c>
      <c r="AU165" s="216" t="s">
        <v>85</v>
      </c>
      <c r="AV165" s="14" t="s">
        <v>85</v>
      </c>
      <c r="AW165" s="14" t="s">
        <v>35</v>
      </c>
      <c r="AX165" s="14" t="s">
        <v>74</v>
      </c>
      <c r="AY165" s="216" t="s">
        <v>228</v>
      </c>
    </row>
    <row r="166" spans="2:51" s="15" customFormat="1" ht="11.25">
      <c r="B166" s="217"/>
      <c r="C166" s="218"/>
      <c r="D166" s="197" t="s">
        <v>238</v>
      </c>
      <c r="E166" s="219" t="s">
        <v>28</v>
      </c>
      <c r="F166" s="220" t="s">
        <v>241</v>
      </c>
      <c r="G166" s="218"/>
      <c r="H166" s="221">
        <v>109.151</v>
      </c>
      <c r="I166" s="222"/>
      <c r="J166" s="218"/>
      <c r="K166" s="218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238</v>
      </c>
      <c r="AU166" s="227" t="s">
        <v>85</v>
      </c>
      <c r="AV166" s="15" t="s">
        <v>176</v>
      </c>
      <c r="AW166" s="15" t="s">
        <v>35</v>
      </c>
      <c r="AX166" s="15" t="s">
        <v>82</v>
      </c>
      <c r="AY166" s="227" t="s">
        <v>228</v>
      </c>
    </row>
    <row r="167" spans="1:65" s="2" customFormat="1" ht="44.25" customHeight="1">
      <c r="A167" s="36"/>
      <c r="B167" s="37"/>
      <c r="C167" s="177" t="s">
        <v>334</v>
      </c>
      <c r="D167" s="177" t="s">
        <v>230</v>
      </c>
      <c r="E167" s="178" t="s">
        <v>2952</v>
      </c>
      <c r="F167" s="179" t="s">
        <v>2953</v>
      </c>
      <c r="G167" s="180" t="s">
        <v>233</v>
      </c>
      <c r="H167" s="181">
        <v>6.151</v>
      </c>
      <c r="I167" s="182"/>
      <c r="J167" s="183">
        <f>ROUND(I167*H167,2)</f>
        <v>0</v>
      </c>
      <c r="K167" s="179" t="s">
        <v>234</v>
      </c>
      <c r="L167" s="41"/>
      <c r="M167" s="184" t="s">
        <v>28</v>
      </c>
      <c r="N167" s="185" t="s">
        <v>45</v>
      </c>
      <c r="O167" s="66"/>
      <c r="P167" s="186">
        <f>O167*H167</f>
        <v>0</v>
      </c>
      <c r="Q167" s="186">
        <v>0</v>
      </c>
      <c r="R167" s="186">
        <f>Q167*H167</f>
        <v>0</v>
      </c>
      <c r="S167" s="186">
        <v>0</v>
      </c>
      <c r="T167" s="187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8" t="s">
        <v>176</v>
      </c>
      <c r="AT167" s="188" t="s">
        <v>230</v>
      </c>
      <c r="AU167" s="188" t="s">
        <v>85</v>
      </c>
      <c r="AY167" s="19" t="s">
        <v>228</v>
      </c>
      <c r="BE167" s="189">
        <f>IF(N167="základní",J167,0)</f>
        <v>0</v>
      </c>
      <c r="BF167" s="189">
        <f>IF(N167="snížená",J167,0)</f>
        <v>0</v>
      </c>
      <c r="BG167" s="189">
        <f>IF(N167="zákl. přenesená",J167,0)</f>
        <v>0</v>
      </c>
      <c r="BH167" s="189">
        <f>IF(N167="sníž. přenesená",J167,0)</f>
        <v>0</v>
      </c>
      <c r="BI167" s="189">
        <f>IF(N167="nulová",J167,0)</f>
        <v>0</v>
      </c>
      <c r="BJ167" s="19" t="s">
        <v>82</v>
      </c>
      <c r="BK167" s="189">
        <f>ROUND(I167*H167,2)</f>
        <v>0</v>
      </c>
      <c r="BL167" s="19" t="s">
        <v>176</v>
      </c>
      <c r="BM167" s="188" t="s">
        <v>2954</v>
      </c>
    </row>
    <row r="168" spans="1:47" s="2" customFormat="1" ht="11.25">
      <c r="A168" s="36"/>
      <c r="B168" s="37"/>
      <c r="C168" s="38"/>
      <c r="D168" s="190" t="s">
        <v>236</v>
      </c>
      <c r="E168" s="38"/>
      <c r="F168" s="191" t="s">
        <v>2955</v>
      </c>
      <c r="G168" s="38"/>
      <c r="H168" s="38"/>
      <c r="I168" s="192"/>
      <c r="J168" s="38"/>
      <c r="K168" s="38"/>
      <c r="L168" s="41"/>
      <c r="M168" s="193"/>
      <c r="N168" s="194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236</v>
      </c>
      <c r="AU168" s="19" t="s">
        <v>85</v>
      </c>
    </row>
    <row r="169" spans="2:51" s="13" customFormat="1" ht="11.25">
      <c r="B169" s="195"/>
      <c r="C169" s="196"/>
      <c r="D169" s="197" t="s">
        <v>238</v>
      </c>
      <c r="E169" s="198" t="s">
        <v>28</v>
      </c>
      <c r="F169" s="199" t="s">
        <v>2909</v>
      </c>
      <c r="G169" s="196"/>
      <c r="H169" s="198" t="s">
        <v>28</v>
      </c>
      <c r="I169" s="200"/>
      <c r="J169" s="196"/>
      <c r="K169" s="196"/>
      <c r="L169" s="201"/>
      <c r="M169" s="202"/>
      <c r="N169" s="203"/>
      <c r="O169" s="203"/>
      <c r="P169" s="203"/>
      <c r="Q169" s="203"/>
      <c r="R169" s="203"/>
      <c r="S169" s="203"/>
      <c r="T169" s="204"/>
      <c r="AT169" s="205" t="s">
        <v>238</v>
      </c>
      <c r="AU169" s="205" t="s">
        <v>85</v>
      </c>
      <c r="AV169" s="13" t="s">
        <v>82</v>
      </c>
      <c r="AW169" s="13" t="s">
        <v>35</v>
      </c>
      <c r="AX169" s="13" t="s">
        <v>74</v>
      </c>
      <c r="AY169" s="205" t="s">
        <v>228</v>
      </c>
    </row>
    <row r="170" spans="2:51" s="14" customFormat="1" ht="11.25">
      <c r="B170" s="206"/>
      <c r="C170" s="207"/>
      <c r="D170" s="197" t="s">
        <v>238</v>
      </c>
      <c r="E170" s="208" t="s">
        <v>28</v>
      </c>
      <c r="F170" s="209" t="s">
        <v>2956</v>
      </c>
      <c r="G170" s="207"/>
      <c r="H170" s="210">
        <v>3.44</v>
      </c>
      <c r="I170" s="211"/>
      <c r="J170" s="207"/>
      <c r="K170" s="207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238</v>
      </c>
      <c r="AU170" s="216" t="s">
        <v>85</v>
      </c>
      <c r="AV170" s="14" t="s">
        <v>85</v>
      </c>
      <c r="AW170" s="14" t="s">
        <v>35</v>
      </c>
      <c r="AX170" s="14" t="s">
        <v>74</v>
      </c>
      <c r="AY170" s="216" t="s">
        <v>228</v>
      </c>
    </row>
    <row r="171" spans="2:51" s="14" customFormat="1" ht="11.25">
      <c r="B171" s="206"/>
      <c r="C171" s="207"/>
      <c r="D171" s="197" t="s">
        <v>238</v>
      </c>
      <c r="E171" s="208" t="s">
        <v>28</v>
      </c>
      <c r="F171" s="209" t="s">
        <v>2957</v>
      </c>
      <c r="G171" s="207"/>
      <c r="H171" s="210">
        <v>1.141</v>
      </c>
      <c r="I171" s="211"/>
      <c r="J171" s="207"/>
      <c r="K171" s="207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238</v>
      </c>
      <c r="AU171" s="216" t="s">
        <v>85</v>
      </c>
      <c r="AV171" s="14" t="s">
        <v>85</v>
      </c>
      <c r="AW171" s="14" t="s">
        <v>35</v>
      </c>
      <c r="AX171" s="14" t="s">
        <v>74</v>
      </c>
      <c r="AY171" s="216" t="s">
        <v>228</v>
      </c>
    </row>
    <row r="172" spans="2:51" s="14" customFormat="1" ht="11.25">
      <c r="B172" s="206"/>
      <c r="C172" s="207"/>
      <c r="D172" s="197" t="s">
        <v>238</v>
      </c>
      <c r="E172" s="208" t="s">
        <v>28</v>
      </c>
      <c r="F172" s="209" t="s">
        <v>2958</v>
      </c>
      <c r="G172" s="207"/>
      <c r="H172" s="210">
        <v>1.57</v>
      </c>
      <c r="I172" s="211"/>
      <c r="J172" s="207"/>
      <c r="K172" s="207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238</v>
      </c>
      <c r="AU172" s="216" t="s">
        <v>85</v>
      </c>
      <c r="AV172" s="14" t="s">
        <v>85</v>
      </c>
      <c r="AW172" s="14" t="s">
        <v>35</v>
      </c>
      <c r="AX172" s="14" t="s">
        <v>74</v>
      </c>
      <c r="AY172" s="216" t="s">
        <v>228</v>
      </c>
    </row>
    <row r="173" spans="2:51" s="15" customFormat="1" ht="11.25">
      <c r="B173" s="217"/>
      <c r="C173" s="218"/>
      <c r="D173" s="197" t="s">
        <v>238</v>
      </c>
      <c r="E173" s="219" t="s">
        <v>2867</v>
      </c>
      <c r="F173" s="220" t="s">
        <v>241</v>
      </c>
      <c r="G173" s="218"/>
      <c r="H173" s="221">
        <v>6.151</v>
      </c>
      <c r="I173" s="222"/>
      <c r="J173" s="218"/>
      <c r="K173" s="218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238</v>
      </c>
      <c r="AU173" s="227" t="s">
        <v>85</v>
      </c>
      <c r="AV173" s="15" t="s">
        <v>176</v>
      </c>
      <c r="AW173" s="15" t="s">
        <v>35</v>
      </c>
      <c r="AX173" s="15" t="s">
        <v>82</v>
      </c>
      <c r="AY173" s="227" t="s">
        <v>228</v>
      </c>
    </row>
    <row r="174" spans="1:65" s="2" customFormat="1" ht="33" customHeight="1">
      <c r="A174" s="36"/>
      <c r="B174" s="37"/>
      <c r="C174" s="177" t="s">
        <v>340</v>
      </c>
      <c r="D174" s="177" t="s">
        <v>230</v>
      </c>
      <c r="E174" s="178" t="s">
        <v>273</v>
      </c>
      <c r="F174" s="179" t="s">
        <v>274</v>
      </c>
      <c r="G174" s="180" t="s">
        <v>275</v>
      </c>
      <c r="H174" s="181">
        <v>86.242</v>
      </c>
      <c r="I174" s="182"/>
      <c r="J174" s="183">
        <f>ROUND(I174*H174,2)</f>
        <v>0</v>
      </c>
      <c r="K174" s="179" t="s">
        <v>234</v>
      </c>
      <c r="L174" s="41"/>
      <c r="M174" s="184" t="s">
        <v>28</v>
      </c>
      <c r="N174" s="185" t="s">
        <v>45</v>
      </c>
      <c r="O174" s="66"/>
      <c r="P174" s="186">
        <f>O174*H174</f>
        <v>0</v>
      </c>
      <c r="Q174" s="186">
        <v>0</v>
      </c>
      <c r="R174" s="186">
        <f>Q174*H174</f>
        <v>0</v>
      </c>
      <c r="S174" s="186">
        <v>0</v>
      </c>
      <c r="T174" s="187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88" t="s">
        <v>176</v>
      </c>
      <c r="AT174" s="188" t="s">
        <v>230</v>
      </c>
      <c r="AU174" s="188" t="s">
        <v>85</v>
      </c>
      <c r="AY174" s="19" t="s">
        <v>228</v>
      </c>
      <c r="BE174" s="189">
        <f>IF(N174="základní",J174,0)</f>
        <v>0</v>
      </c>
      <c r="BF174" s="189">
        <f>IF(N174="snížená",J174,0)</f>
        <v>0</v>
      </c>
      <c r="BG174" s="189">
        <f>IF(N174="zákl. přenesená",J174,0)</f>
        <v>0</v>
      </c>
      <c r="BH174" s="189">
        <f>IF(N174="sníž. přenesená",J174,0)</f>
        <v>0</v>
      </c>
      <c r="BI174" s="189">
        <f>IF(N174="nulová",J174,0)</f>
        <v>0</v>
      </c>
      <c r="BJ174" s="19" t="s">
        <v>82</v>
      </c>
      <c r="BK174" s="189">
        <f>ROUND(I174*H174,2)</f>
        <v>0</v>
      </c>
      <c r="BL174" s="19" t="s">
        <v>176</v>
      </c>
      <c r="BM174" s="188" t="s">
        <v>2959</v>
      </c>
    </row>
    <row r="175" spans="1:47" s="2" customFormat="1" ht="11.25">
      <c r="A175" s="36"/>
      <c r="B175" s="37"/>
      <c r="C175" s="38"/>
      <c r="D175" s="190" t="s">
        <v>236</v>
      </c>
      <c r="E175" s="38"/>
      <c r="F175" s="191" t="s">
        <v>277</v>
      </c>
      <c r="G175" s="38"/>
      <c r="H175" s="38"/>
      <c r="I175" s="192"/>
      <c r="J175" s="38"/>
      <c r="K175" s="38"/>
      <c r="L175" s="41"/>
      <c r="M175" s="193"/>
      <c r="N175" s="194"/>
      <c r="O175" s="66"/>
      <c r="P175" s="66"/>
      <c r="Q175" s="66"/>
      <c r="R175" s="66"/>
      <c r="S175" s="66"/>
      <c r="T175" s="67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236</v>
      </c>
      <c r="AU175" s="19" t="s">
        <v>85</v>
      </c>
    </row>
    <row r="176" spans="2:51" s="13" customFormat="1" ht="11.25">
      <c r="B176" s="195"/>
      <c r="C176" s="196"/>
      <c r="D176" s="197" t="s">
        <v>238</v>
      </c>
      <c r="E176" s="198" t="s">
        <v>28</v>
      </c>
      <c r="F176" s="199" t="s">
        <v>2909</v>
      </c>
      <c r="G176" s="196"/>
      <c r="H176" s="198" t="s">
        <v>28</v>
      </c>
      <c r="I176" s="200"/>
      <c r="J176" s="196"/>
      <c r="K176" s="196"/>
      <c r="L176" s="201"/>
      <c r="M176" s="202"/>
      <c r="N176" s="203"/>
      <c r="O176" s="203"/>
      <c r="P176" s="203"/>
      <c r="Q176" s="203"/>
      <c r="R176" s="203"/>
      <c r="S176" s="203"/>
      <c r="T176" s="204"/>
      <c r="AT176" s="205" t="s">
        <v>238</v>
      </c>
      <c r="AU176" s="205" t="s">
        <v>85</v>
      </c>
      <c r="AV176" s="13" t="s">
        <v>82</v>
      </c>
      <c r="AW176" s="13" t="s">
        <v>35</v>
      </c>
      <c r="AX176" s="13" t="s">
        <v>74</v>
      </c>
      <c r="AY176" s="205" t="s">
        <v>228</v>
      </c>
    </row>
    <row r="177" spans="2:51" s="14" customFormat="1" ht="11.25">
      <c r="B177" s="206"/>
      <c r="C177" s="207"/>
      <c r="D177" s="197" t="s">
        <v>238</v>
      </c>
      <c r="E177" s="208" t="s">
        <v>28</v>
      </c>
      <c r="F177" s="209" t="s">
        <v>2960</v>
      </c>
      <c r="G177" s="207"/>
      <c r="H177" s="210">
        <v>86.242</v>
      </c>
      <c r="I177" s="211"/>
      <c r="J177" s="207"/>
      <c r="K177" s="207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238</v>
      </c>
      <c r="AU177" s="216" t="s">
        <v>85</v>
      </c>
      <c r="AV177" s="14" t="s">
        <v>85</v>
      </c>
      <c r="AW177" s="14" t="s">
        <v>35</v>
      </c>
      <c r="AX177" s="14" t="s">
        <v>74</v>
      </c>
      <c r="AY177" s="216" t="s">
        <v>228</v>
      </c>
    </row>
    <row r="178" spans="2:51" s="15" customFormat="1" ht="11.25">
      <c r="B178" s="217"/>
      <c r="C178" s="218"/>
      <c r="D178" s="197" t="s">
        <v>238</v>
      </c>
      <c r="E178" s="219" t="s">
        <v>2857</v>
      </c>
      <c r="F178" s="220" t="s">
        <v>241</v>
      </c>
      <c r="G178" s="218"/>
      <c r="H178" s="221">
        <v>86.242</v>
      </c>
      <c r="I178" s="222"/>
      <c r="J178" s="218"/>
      <c r="K178" s="218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238</v>
      </c>
      <c r="AU178" s="227" t="s">
        <v>85</v>
      </c>
      <c r="AV178" s="15" t="s">
        <v>176</v>
      </c>
      <c r="AW178" s="15" t="s">
        <v>35</v>
      </c>
      <c r="AX178" s="15" t="s">
        <v>82</v>
      </c>
      <c r="AY178" s="227" t="s">
        <v>228</v>
      </c>
    </row>
    <row r="179" spans="2:63" s="12" customFormat="1" ht="22.9" customHeight="1">
      <c r="B179" s="161"/>
      <c r="C179" s="162"/>
      <c r="D179" s="163" t="s">
        <v>73</v>
      </c>
      <c r="E179" s="175" t="s">
        <v>334</v>
      </c>
      <c r="F179" s="175" t="s">
        <v>2961</v>
      </c>
      <c r="G179" s="162"/>
      <c r="H179" s="162"/>
      <c r="I179" s="165"/>
      <c r="J179" s="176">
        <f>BK179</f>
        <v>0</v>
      </c>
      <c r="K179" s="162"/>
      <c r="L179" s="167"/>
      <c r="M179" s="168"/>
      <c r="N179" s="169"/>
      <c r="O179" s="169"/>
      <c r="P179" s="170">
        <f>SUM(P180:P182)</f>
        <v>0</v>
      </c>
      <c r="Q179" s="169"/>
      <c r="R179" s="170">
        <f>SUM(R180:R182)</f>
        <v>0</v>
      </c>
      <c r="S179" s="169"/>
      <c r="T179" s="171">
        <f>SUM(T180:T182)</f>
        <v>0</v>
      </c>
      <c r="AR179" s="172" t="s">
        <v>82</v>
      </c>
      <c r="AT179" s="173" t="s">
        <v>73</v>
      </c>
      <c r="AU179" s="173" t="s">
        <v>82</v>
      </c>
      <c r="AY179" s="172" t="s">
        <v>228</v>
      </c>
      <c r="BK179" s="174">
        <f>SUM(BK180:BK182)</f>
        <v>0</v>
      </c>
    </row>
    <row r="180" spans="1:65" s="2" customFormat="1" ht="24.2" customHeight="1">
      <c r="A180" s="36"/>
      <c r="B180" s="37"/>
      <c r="C180" s="177" t="s">
        <v>347</v>
      </c>
      <c r="D180" s="177" t="s">
        <v>230</v>
      </c>
      <c r="E180" s="178" t="s">
        <v>2962</v>
      </c>
      <c r="F180" s="179" t="s">
        <v>2963</v>
      </c>
      <c r="G180" s="180" t="s">
        <v>2178</v>
      </c>
      <c r="H180" s="181">
        <v>1</v>
      </c>
      <c r="I180" s="182"/>
      <c r="J180" s="183">
        <f>ROUND(I180*H180,2)</f>
        <v>0</v>
      </c>
      <c r="K180" s="179" t="s">
        <v>28</v>
      </c>
      <c r="L180" s="41"/>
      <c r="M180" s="184" t="s">
        <v>28</v>
      </c>
      <c r="N180" s="185" t="s">
        <v>45</v>
      </c>
      <c r="O180" s="66"/>
      <c r="P180" s="186">
        <f>O180*H180</f>
        <v>0</v>
      </c>
      <c r="Q180" s="186">
        <v>0</v>
      </c>
      <c r="R180" s="186">
        <f>Q180*H180</f>
        <v>0</v>
      </c>
      <c r="S180" s="186">
        <v>0</v>
      </c>
      <c r="T180" s="187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8" t="s">
        <v>176</v>
      </c>
      <c r="AT180" s="188" t="s">
        <v>230</v>
      </c>
      <c r="AU180" s="188" t="s">
        <v>85</v>
      </c>
      <c r="AY180" s="19" t="s">
        <v>228</v>
      </c>
      <c r="BE180" s="189">
        <f>IF(N180="základní",J180,0)</f>
        <v>0</v>
      </c>
      <c r="BF180" s="189">
        <f>IF(N180="snížená",J180,0)</f>
        <v>0</v>
      </c>
      <c r="BG180" s="189">
        <f>IF(N180="zákl. přenesená",J180,0)</f>
        <v>0</v>
      </c>
      <c r="BH180" s="189">
        <f>IF(N180="sníž. přenesená",J180,0)</f>
        <v>0</v>
      </c>
      <c r="BI180" s="189">
        <f>IF(N180="nulová",J180,0)</f>
        <v>0</v>
      </c>
      <c r="BJ180" s="19" t="s">
        <v>82</v>
      </c>
      <c r="BK180" s="189">
        <f>ROUND(I180*H180,2)</f>
        <v>0</v>
      </c>
      <c r="BL180" s="19" t="s">
        <v>176</v>
      </c>
      <c r="BM180" s="188" t="s">
        <v>2964</v>
      </c>
    </row>
    <row r="181" spans="2:51" s="13" customFormat="1" ht="11.25">
      <c r="B181" s="195"/>
      <c r="C181" s="196"/>
      <c r="D181" s="197" t="s">
        <v>238</v>
      </c>
      <c r="E181" s="198" t="s">
        <v>28</v>
      </c>
      <c r="F181" s="199" t="s">
        <v>2909</v>
      </c>
      <c r="G181" s="196"/>
      <c r="H181" s="198" t="s">
        <v>28</v>
      </c>
      <c r="I181" s="200"/>
      <c r="J181" s="196"/>
      <c r="K181" s="196"/>
      <c r="L181" s="201"/>
      <c r="M181" s="202"/>
      <c r="N181" s="203"/>
      <c r="O181" s="203"/>
      <c r="P181" s="203"/>
      <c r="Q181" s="203"/>
      <c r="R181" s="203"/>
      <c r="S181" s="203"/>
      <c r="T181" s="204"/>
      <c r="AT181" s="205" t="s">
        <v>238</v>
      </c>
      <c r="AU181" s="205" t="s">
        <v>85</v>
      </c>
      <c r="AV181" s="13" t="s">
        <v>82</v>
      </c>
      <c r="AW181" s="13" t="s">
        <v>35</v>
      </c>
      <c r="AX181" s="13" t="s">
        <v>74</v>
      </c>
      <c r="AY181" s="205" t="s">
        <v>228</v>
      </c>
    </row>
    <row r="182" spans="2:51" s="14" customFormat="1" ht="11.25">
      <c r="B182" s="206"/>
      <c r="C182" s="207"/>
      <c r="D182" s="197" t="s">
        <v>238</v>
      </c>
      <c r="E182" s="208" t="s">
        <v>28</v>
      </c>
      <c r="F182" s="209" t="s">
        <v>82</v>
      </c>
      <c r="G182" s="207"/>
      <c r="H182" s="210">
        <v>1</v>
      </c>
      <c r="I182" s="211"/>
      <c r="J182" s="207"/>
      <c r="K182" s="207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238</v>
      </c>
      <c r="AU182" s="216" t="s">
        <v>85</v>
      </c>
      <c r="AV182" s="14" t="s">
        <v>85</v>
      </c>
      <c r="AW182" s="14" t="s">
        <v>35</v>
      </c>
      <c r="AX182" s="14" t="s">
        <v>82</v>
      </c>
      <c r="AY182" s="216" t="s">
        <v>228</v>
      </c>
    </row>
    <row r="183" spans="2:63" s="12" customFormat="1" ht="22.9" customHeight="1">
      <c r="B183" s="161"/>
      <c r="C183" s="162"/>
      <c r="D183" s="163" t="s">
        <v>73</v>
      </c>
      <c r="E183" s="175" t="s">
        <v>85</v>
      </c>
      <c r="F183" s="175" t="s">
        <v>2456</v>
      </c>
      <c r="G183" s="162"/>
      <c r="H183" s="162"/>
      <c r="I183" s="165"/>
      <c r="J183" s="176">
        <f>BK183</f>
        <v>0</v>
      </c>
      <c r="K183" s="162"/>
      <c r="L183" s="167"/>
      <c r="M183" s="168"/>
      <c r="N183" s="169"/>
      <c r="O183" s="169"/>
      <c r="P183" s="170">
        <f>SUM(P184:P213)</f>
        <v>0</v>
      </c>
      <c r="Q183" s="169"/>
      <c r="R183" s="170">
        <f>SUM(R184:R213)</f>
        <v>45.25333964</v>
      </c>
      <c r="S183" s="169"/>
      <c r="T183" s="171">
        <f>SUM(T184:T213)</f>
        <v>0</v>
      </c>
      <c r="AR183" s="172" t="s">
        <v>82</v>
      </c>
      <c r="AT183" s="173" t="s">
        <v>73</v>
      </c>
      <c r="AU183" s="173" t="s">
        <v>82</v>
      </c>
      <c r="AY183" s="172" t="s">
        <v>228</v>
      </c>
      <c r="BK183" s="174">
        <f>SUM(BK184:BK213)</f>
        <v>0</v>
      </c>
    </row>
    <row r="184" spans="1:65" s="2" customFormat="1" ht="44.25" customHeight="1">
      <c r="A184" s="36"/>
      <c r="B184" s="37"/>
      <c r="C184" s="177" t="s">
        <v>7</v>
      </c>
      <c r="D184" s="177" t="s">
        <v>230</v>
      </c>
      <c r="E184" s="178" t="s">
        <v>2965</v>
      </c>
      <c r="F184" s="179" t="s">
        <v>2966</v>
      </c>
      <c r="G184" s="180" t="s">
        <v>233</v>
      </c>
      <c r="H184" s="181">
        <v>10.948</v>
      </c>
      <c r="I184" s="182"/>
      <c r="J184" s="183">
        <f>ROUND(I184*H184,2)</f>
        <v>0</v>
      </c>
      <c r="K184" s="179" t="s">
        <v>28</v>
      </c>
      <c r="L184" s="41"/>
      <c r="M184" s="184" t="s">
        <v>28</v>
      </c>
      <c r="N184" s="185" t="s">
        <v>45</v>
      </c>
      <c r="O184" s="66"/>
      <c r="P184" s="186">
        <f>O184*H184</f>
        <v>0</v>
      </c>
      <c r="Q184" s="186">
        <v>1.63</v>
      </c>
      <c r="R184" s="186">
        <f>Q184*H184</f>
        <v>17.84524</v>
      </c>
      <c r="S184" s="186">
        <v>0</v>
      </c>
      <c r="T184" s="187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8" t="s">
        <v>176</v>
      </c>
      <c r="AT184" s="188" t="s">
        <v>230</v>
      </c>
      <c r="AU184" s="188" t="s">
        <v>85</v>
      </c>
      <c r="AY184" s="19" t="s">
        <v>228</v>
      </c>
      <c r="BE184" s="189">
        <f>IF(N184="základní",J184,0)</f>
        <v>0</v>
      </c>
      <c r="BF184" s="189">
        <f>IF(N184="snížená",J184,0)</f>
        <v>0</v>
      </c>
      <c r="BG184" s="189">
        <f>IF(N184="zákl. přenesená",J184,0)</f>
        <v>0</v>
      </c>
      <c r="BH184" s="189">
        <f>IF(N184="sníž. přenesená",J184,0)</f>
        <v>0</v>
      </c>
      <c r="BI184" s="189">
        <f>IF(N184="nulová",J184,0)</f>
        <v>0</v>
      </c>
      <c r="BJ184" s="19" t="s">
        <v>82</v>
      </c>
      <c r="BK184" s="189">
        <f>ROUND(I184*H184,2)</f>
        <v>0</v>
      </c>
      <c r="BL184" s="19" t="s">
        <v>176</v>
      </c>
      <c r="BM184" s="188" t="s">
        <v>2967</v>
      </c>
    </row>
    <row r="185" spans="2:51" s="14" customFormat="1" ht="11.25">
      <c r="B185" s="206"/>
      <c r="C185" s="207"/>
      <c r="D185" s="197" t="s">
        <v>238</v>
      </c>
      <c r="E185" s="208" t="s">
        <v>28</v>
      </c>
      <c r="F185" s="209" t="s">
        <v>2968</v>
      </c>
      <c r="G185" s="207"/>
      <c r="H185" s="210">
        <v>10.948</v>
      </c>
      <c r="I185" s="211"/>
      <c r="J185" s="207"/>
      <c r="K185" s="207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238</v>
      </c>
      <c r="AU185" s="216" t="s">
        <v>85</v>
      </c>
      <c r="AV185" s="14" t="s">
        <v>85</v>
      </c>
      <c r="AW185" s="14" t="s">
        <v>35</v>
      </c>
      <c r="AX185" s="14" t="s">
        <v>82</v>
      </c>
      <c r="AY185" s="216" t="s">
        <v>228</v>
      </c>
    </row>
    <row r="186" spans="1:65" s="2" customFormat="1" ht="55.5" customHeight="1">
      <c r="A186" s="36"/>
      <c r="B186" s="37"/>
      <c r="C186" s="177" t="s">
        <v>358</v>
      </c>
      <c r="D186" s="177" t="s">
        <v>230</v>
      </c>
      <c r="E186" s="178" t="s">
        <v>2969</v>
      </c>
      <c r="F186" s="179" t="s">
        <v>2970</v>
      </c>
      <c r="G186" s="180" t="s">
        <v>275</v>
      </c>
      <c r="H186" s="181">
        <v>136.85</v>
      </c>
      <c r="I186" s="182"/>
      <c r="J186" s="183">
        <f>ROUND(I186*H186,2)</f>
        <v>0</v>
      </c>
      <c r="K186" s="179" t="s">
        <v>234</v>
      </c>
      <c r="L186" s="41"/>
      <c r="M186" s="184" t="s">
        <v>28</v>
      </c>
      <c r="N186" s="185" t="s">
        <v>45</v>
      </c>
      <c r="O186" s="66"/>
      <c r="P186" s="186">
        <f>O186*H186</f>
        <v>0</v>
      </c>
      <c r="Q186" s="186">
        <v>0.00031</v>
      </c>
      <c r="R186" s="186">
        <f>Q186*H186</f>
        <v>0.042423499999999996</v>
      </c>
      <c r="S186" s="186">
        <v>0</v>
      </c>
      <c r="T186" s="187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8" t="s">
        <v>176</v>
      </c>
      <c r="AT186" s="188" t="s">
        <v>230</v>
      </c>
      <c r="AU186" s="188" t="s">
        <v>85</v>
      </c>
      <c r="AY186" s="19" t="s">
        <v>228</v>
      </c>
      <c r="BE186" s="189">
        <f>IF(N186="základní",J186,0)</f>
        <v>0</v>
      </c>
      <c r="BF186" s="189">
        <f>IF(N186="snížená",J186,0)</f>
        <v>0</v>
      </c>
      <c r="BG186" s="189">
        <f>IF(N186="zákl. přenesená",J186,0)</f>
        <v>0</v>
      </c>
      <c r="BH186" s="189">
        <f>IF(N186="sníž. přenesená",J186,0)</f>
        <v>0</v>
      </c>
      <c r="BI186" s="189">
        <f>IF(N186="nulová",J186,0)</f>
        <v>0</v>
      </c>
      <c r="BJ186" s="19" t="s">
        <v>82</v>
      </c>
      <c r="BK186" s="189">
        <f>ROUND(I186*H186,2)</f>
        <v>0</v>
      </c>
      <c r="BL186" s="19" t="s">
        <v>176</v>
      </c>
      <c r="BM186" s="188" t="s">
        <v>2971</v>
      </c>
    </row>
    <row r="187" spans="1:47" s="2" customFormat="1" ht="11.25">
      <c r="A187" s="36"/>
      <c r="B187" s="37"/>
      <c r="C187" s="38"/>
      <c r="D187" s="190" t="s">
        <v>236</v>
      </c>
      <c r="E187" s="38"/>
      <c r="F187" s="191" t="s">
        <v>2972</v>
      </c>
      <c r="G187" s="38"/>
      <c r="H187" s="38"/>
      <c r="I187" s="192"/>
      <c r="J187" s="38"/>
      <c r="K187" s="38"/>
      <c r="L187" s="41"/>
      <c r="M187" s="193"/>
      <c r="N187" s="194"/>
      <c r="O187" s="66"/>
      <c r="P187" s="66"/>
      <c r="Q187" s="66"/>
      <c r="R187" s="66"/>
      <c r="S187" s="66"/>
      <c r="T187" s="67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236</v>
      </c>
      <c r="AU187" s="19" t="s">
        <v>85</v>
      </c>
    </row>
    <row r="188" spans="2:51" s="14" customFormat="1" ht="11.25">
      <c r="B188" s="206"/>
      <c r="C188" s="207"/>
      <c r="D188" s="197" t="s">
        <v>238</v>
      </c>
      <c r="E188" s="208" t="s">
        <v>28</v>
      </c>
      <c r="F188" s="209" t="s">
        <v>2973</v>
      </c>
      <c r="G188" s="207"/>
      <c r="H188" s="210">
        <v>136.85</v>
      </c>
      <c r="I188" s="211"/>
      <c r="J188" s="207"/>
      <c r="K188" s="207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238</v>
      </c>
      <c r="AU188" s="216" t="s">
        <v>85</v>
      </c>
      <c r="AV188" s="14" t="s">
        <v>85</v>
      </c>
      <c r="AW188" s="14" t="s">
        <v>35</v>
      </c>
      <c r="AX188" s="14" t="s">
        <v>74</v>
      </c>
      <c r="AY188" s="216" t="s">
        <v>228</v>
      </c>
    </row>
    <row r="189" spans="2:51" s="15" customFormat="1" ht="11.25">
      <c r="B189" s="217"/>
      <c r="C189" s="218"/>
      <c r="D189" s="197" t="s">
        <v>238</v>
      </c>
      <c r="E189" s="219" t="s">
        <v>2873</v>
      </c>
      <c r="F189" s="220" t="s">
        <v>241</v>
      </c>
      <c r="G189" s="218"/>
      <c r="H189" s="221">
        <v>136.85</v>
      </c>
      <c r="I189" s="222"/>
      <c r="J189" s="218"/>
      <c r="K189" s="218"/>
      <c r="L189" s="223"/>
      <c r="M189" s="224"/>
      <c r="N189" s="225"/>
      <c r="O189" s="225"/>
      <c r="P189" s="225"/>
      <c r="Q189" s="225"/>
      <c r="R189" s="225"/>
      <c r="S189" s="225"/>
      <c r="T189" s="226"/>
      <c r="AT189" s="227" t="s">
        <v>238</v>
      </c>
      <c r="AU189" s="227" t="s">
        <v>85</v>
      </c>
      <c r="AV189" s="15" t="s">
        <v>176</v>
      </c>
      <c r="AW189" s="15" t="s">
        <v>35</v>
      </c>
      <c r="AX189" s="15" t="s">
        <v>82</v>
      </c>
      <c r="AY189" s="227" t="s">
        <v>228</v>
      </c>
    </row>
    <row r="190" spans="1:65" s="2" customFormat="1" ht="24.2" customHeight="1">
      <c r="A190" s="36"/>
      <c r="B190" s="37"/>
      <c r="C190" s="228" t="s">
        <v>364</v>
      </c>
      <c r="D190" s="228" t="s">
        <v>395</v>
      </c>
      <c r="E190" s="229" t="s">
        <v>2974</v>
      </c>
      <c r="F190" s="230" t="s">
        <v>2975</v>
      </c>
      <c r="G190" s="231" t="s">
        <v>275</v>
      </c>
      <c r="H190" s="232">
        <v>164.22</v>
      </c>
      <c r="I190" s="233"/>
      <c r="J190" s="234">
        <f>ROUND(I190*H190,2)</f>
        <v>0</v>
      </c>
      <c r="K190" s="230" t="s">
        <v>234</v>
      </c>
      <c r="L190" s="235"/>
      <c r="M190" s="236" t="s">
        <v>28</v>
      </c>
      <c r="N190" s="237" t="s">
        <v>45</v>
      </c>
      <c r="O190" s="66"/>
      <c r="P190" s="186">
        <f>O190*H190</f>
        <v>0</v>
      </c>
      <c r="Q190" s="186">
        <v>0.0003</v>
      </c>
      <c r="R190" s="186">
        <f>Q190*H190</f>
        <v>0.049266</v>
      </c>
      <c r="S190" s="186">
        <v>0</v>
      </c>
      <c r="T190" s="187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88" t="s">
        <v>272</v>
      </c>
      <c r="AT190" s="188" t="s">
        <v>395</v>
      </c>
      <c r="AU190" s="188" t="s">
        <v>85</v>
      </c>
      <c r="AY190" s="19" t="s">
        <v>228</v>
      </c>
      <c r="BE190" s="189">
        <f>IF(N190="základní",J190,0)</f>
        <v>0</v>
      </c>
      <c r="BF190" s="189">
        <f>IF(N190="snížená",J190,0)</f>
        <v>0</v>
      </c>
      <c r="BG190" s="189">
        <f>IF(N190="zákl. přenesená",J190,0)</f>
        <v>0</v>
      </c>
      <c r="BH190" s="189">
        <f>IF(N190="sníž. přenesená",J190,0)</f>
        <v>0</v>
      </c>
      <c r="BI190" s="189">
        <f>IF(N190="nulová",J190,0)</f>
        <v>0</v>
      </c>
      <c r="BJ190" s="19" t="s">
        <v>82</v>
      </c>
      <c r="BK190" s="189">
        <f>ROUND(I190*H190,2)</f>
        <v>0</v>
      </c>
      <c r="BL190" s="19" t="s">
        <v>176</v>
      </c>
      <c r="BM190" s="188" t="s">
        <v>2976</v>
      </c>
    </row>
    <row r="191" spans="2:51" s="14" customFormat="1" ht="11.25">
      <c r="B191" s="206"/>
      <c r="C191" s="207"/>
      <c r="D191" s="197" t="s">
        <v>238</v>
      </c>
      <c r="E191" s="208" t="s">
        <v>28</v>
      </c>
      <c r="F191" s="209" t="s">
        <v>2977</v>
      </c>
      <c r="G191" s="207"/>
      <c r="H191" s="210">
        <v>164.22</v>
      </c>
      <c r="I191" s="211"/>
      <c r="J191" s="207"/>
      <c r="K191" s="207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238</v>
      </c>
      <c r="AU191" s="216" t="s">
        <v>85</v>
      </c>
      <c r="AV191" s="14" t="s">
        <v>85</v>
      </c>
      <c r="AW191" s="14" t="s">
        <v>35</v>
      </c>
      <c r="AX191" s="14" t="s">
        <v>82</v>
      </c>
      <c r="AY191" s="216" t="s">
        <v>228</v>
      </c>
    </row>
    <row r="192" spans="1:65" s="2" customFormat="1" ht="62.65" customHeight="1">
      <c r="A192" s="36"/>
      <c r="B192" s="37"/>
      <c r="C192" s="177" t="s">
        <v>376</v>
      </c>
      <c r="D192" s="177" t="s">
        <v>230</v>
      </c>
      <c r="E192" s="178" t="s">
        <v>2978</v>
      </c>
      <c r="F192" s="179" t="s">
        <v>2979</v>
      </c>
      <c r="G192" s="180" t="s">
        <v>323</v>
      </c>
      <c r="H192" s="181">
        <v>54.74</v>
      </c>
      <c r="I192" s="182"/>
      <c r="J192" s="183">
        <f>ROUND(I192*H192,2)</f>
        <v>0</v>
      </c>
      <c r="K192" s="179" t="s">
        <v>234</v>
      </c>
      <c r="L192" s="41"/>
      <c r="M192" s="184" t="s">
        <v>28</v>
      </c>
      <c r="N192" s="185" t="s">
        <v>45</v>
      </c>
      <c r="O192" s="66"/>
      <c r="P192" s="186">
        <f>O192*H192</f>
        <v>0</v>
      </c>
      <c r="Q192" s="186">
        <v>0.2044</v>
      </c>
      <c r="R192" s="186">
        <f>Q192*H192</f>
        <v>11.188856</v>
      </c>
      <c r="S192" s="186">
        <v>0</v>
      </c>
      <c r="T192" s="187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88" t="s">
        <v>176</v>
      </c>
      <c r="AT192" s="188" t="s">
        <v>230</v>
      </c>
      <c r="AU192" s="188" t="s">
        <v>85</v>
      </c>
      <c r="AY192" s="19" t="s">
        <v>228</v>
      </c>
      <c r="BE192" s="189">
        <f>IF(N192="základní",J192,0)</f>
        <v>0</v>
      </c>
      <c r="BF192" s="189">
        <f>IF(N192="snížená",J192,0)</f>
        <v>0</v>
      </c>
      <c r="BG192" s="189">
        <f>IF(N192="zákl. přenesená",J192,0)</f>
        <v>0</v>
      </c>
      <c r="BH192" s="189">
        <f>IF(N192="sníž. přenesená",J192,0)</f>
        <v>0</v>
      </c>
      <c r="BI192" s="189">
        <f>IF(N192="nulová",J192,0)</f>
        <v>0</v>
      </c>
      <c r="BJ192" s="19" t="s">
        <v>82</v>
      </c>
      <c r="BK192" s="189">
        <f>ROUND(I192*H192,2)</f>
        <v>0</v>
      </c>
      <c r="BL192" s="19" t="s">
        <v>176</v>
      </c>
      <c r="BM192" s="188" t="s">
        <v>2980</v>
      </c>
    </row>
    <row r="193" spans="1:47" s="2" customFormat="1" ht="11.25">
      <c r="A193" s="36"/>
      <c r="B193" s="37"/>
      <c r="C193" s="38"/>
      <c r="D193" s="190" t="s">
        <v>236</v>
      </c>
      <c r="E193" s="38"/>
      <c r="F193" s="191" t="s">
        <v>2981</v>
      </c>
      <c r="G193" s="38"/>
      <c r="H193" s="38"/>
      <c r="I193" s="192"/>
      <c r="J193" s="38"/>
      <c r="K193" s="38"/>
      <c r="L193" s="41"/>
      <c r="M193" s="193"/>
      <c r="N193" s="194"/>
      <c r="O193" s="66"/>
      <c r="P193" s="66"/>
      <c r="Q193" s="66"/>
      <c r="R193" s="66"/>
      <c r="S193" s="66"/>
      <c r="T193" s="67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9" t="s">
        <v>236</v>
      </c>
      <c r="AU193" s="19" t="s">
        <v>85</v>
      </c>
    </row>
    <row r="194" spans="2:51" s="13" customFormat="1" ht="11.25">
      <c r="B194" s="195"/>
      <c r="C194" s="196"/>
      <c r="D194" s="197" t="s">
        <v>238</v>
      </c>
      <c r="E194" s="198" t="s">
        <v>28</v>
      </c>
      <c r="F194" s="199" t="s">
        <v>2909</v>
      </c>
      <c r="G194" s="196"/>
      <c r="H194" s="198" t="s">
        <v>28</v>
      </c>
      <c r="I194" s="200"/>
      <c r="J194" s="196"/>
      <c r="K194" s="196"/>
      <c r="L194" s="201"/>
      <c r="M194" s="202"/>
      <c r="N194" s="203"/>
      <c r="O194" s="203"/>
      <c r="P194" s="203"/>
      <c r="Q194" s="203"/>
      <c r="R194" s="203"/>
      <c r="S194" s="203"/>
      <c r="T194" s="204"/>
      <c r="AT194" s="205" t="s">
        <v>238</v>
      </c>
      <c r="AU194" s="205" t="s">
        <v>85</v>
      </c>
      <c r="AV194" s="13" t="s">
        <v>82</v>
      </c>
      <c r="AW194" s="13" t="s">
        <v>35</v>
      </c>
      <c r="AX194" s="13" t="s">
        <v>74</v>
      </c>
      <c r="AY194" s="205" t="s">
        <v>228</v>
      </c>
    </row>
    <row r="195" spans="2:51" s="14" customFormat="1" ht="11.25">
      <c r="B195" s="206"/>
      <c r="C195" s="207"/>
      <c r="D195" s="197" t="s">
        <v>238</v>
      </c>
      <c r="E195" s="208" t="s">
        <v>28</v>
      </c>
      <c r="F195" s="209" t="s">
        <v>2982</v>
      </c>
      <c r="G195" s="207"/>
      <c r="H195" s="210">
        <v>54.74</v>
      </c>
      <c r="I195" s="211"/>
      <c r="J195" s="207"/>
      <c r="K195" s="207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238</v>
      </c>
      <c r="AU195" s="216" t="s">
        <v>85</v>
      </c>
      <c r="AV195" s="14" t="s">
        <v>85</v>
      </c>
      <c r="AW195" s="14" t="s">
        <v>35</v>
      </c>
      <c r="AX195" s="14" t="s">
        <v>74</v>
      </c>
      <c r="AY195" s="216" t="s">
        <v>228</v>
      </c>
    </row>
    <row r="196" spans="2:51" s="15" customFormat="1" ht="11.25">
      <c r="B196" s="217"/>
      <c r="C196" s="218"/>
      <c r="D196" s="197" t="s">
        <v>238</v>
      </c>
      <c r="E196" s="219" t="s">
        <v>2871</v>
      </c>
      <c r="F196" s="220" t="s">
        <v>241</v>
      </c>
      <c r="G196" s="218"/>
      <c r="H196" s="221">
        <v>54.74</v>
      </c>
      <c r="I196" s="222"/>
      <c r="J196" s="218"/>
      <c r="K196" s="218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238</v>
      </c>
      <c r="AU196" s="227" t="s">
        <v>85</v>
      </c>
      <c r="AV196" s="15" t="s">
        <v>176</v>
      </c>
      <c r="AW196" s="15" t="s">
        <v>35</v>
      </c>
      <c r="AX196" s="15" t="s">
        <v>82</v>
      </c>
      <c r="AY196" s="227" t="s">
        <v>228</v>
      </c>
    </row>
    <row r="197" spans="1:65" s="2" customFormat="1" ht="37.9" customHeight="1">
      <c r="A197" s="36"/>
      <c r="B197" s="37"/>
      <c r="C197" s="177" t="s">
        <v>381</v>
      </c>
      <c r="D197" s="177" t="s">
        <v>230</v>
      </c>
      <c r="E197" s="178" t="s">
        <v>2983</v>
      </c>
      <c r="F197" s="179" t="s">
        <v>2984</v>
      </c>
      <c r="G197" s="180" t="s">
        <v>233</v>
      </c>
      <c r="H197" s="181">
        <v>1.376</v>
      </c>
      <c r="I197" s="182"/>
      <c r="J197" s="183">
        <f>ROUND(I197*H197,2)</f>
        <v>0</v>
      </c>
      <c r="K197" s="179" t="s">
        <v>234</v>
      </c>
      <c r="L197" s="41"/>
      <c r="M197" s="184" t="s">
        <v>28</v>
      </c>
      <c r="N197" s="185" t="s">
        <v>45</v>
      </c>
      <c r="O197" s="66"/>
      <c r="P197" s="186">
        <f>O197*H197</f>
        <v>0</v>
      </c>
      <c r="Q197" s="186">
        <v>2.16</v>
      </c>
      <c r="R197" s="186">
        <f>Q197*H197</f>
        <v>2.97216</v>
      </c>
      <c r="S197" s="186">
        <v>0</v>
      </c>
      <c r="T197" s="187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88" t="s">
        <v>176</v>
      </c>
      <c r="AT197" s="188" t="s">
        <v>230</v>
      </c>
      <c r="AU197" s="188" t="s">
        <v>85</v>
      </c>
      <c r="AY197" s="19" t="s">
        <v>228</v>
      </c>
      <c r="BE197" s="189">
        <f>IF(N197="základní",J197,0)</f>
        <v>0</v>
      </c>
      <c r="BF197" s="189">
        <f>IF(N197="snížená",J197,0)</f>
        <v>0</v>
      </c>
      <c r="BG197" s="189">
        <f>IF(N197="zákl. přenesená",J197,0)</f>
        <v>0</v>
      </c>
      <c r="BH197" s="189">
        <f>IF(N197="sníž. přenesená",J197,0)</f>
        <v>0</v>
      </c>
      <c r="BI197" s="189">
        <f>IF(N197="nulová",J197,0)</f>
        <v>0</v>
      </c>
      <c r="BJ197" s="19" t="s">
        <v>82</v>
      </c>
      <c r="BK197" s="189">
        <f>ROUND(I197*H197,2)</f>
        <v>0</v>
      </c>
      <c r="BL197" s="19" t="s">
        <v>176</v>
      </c>
      <c r="BM197" s="188" t="s">
        <v>2985</v>
      </c>
    </row>
    <row r="198" spans="1:47" s="2" customFormat="1" ht="11.25">
      <c r="A198" s="36"/>
      <c r="B198" s="37"/>
      <c r="C198" s="38"/>
      <c r="D198" s="190" t="s">
        <v>236</v>
      </c>
      <c r="E198" s="38"/>
      <c r="F198" s="191" t="s">
        <v>2986</v>
      </c>
      <c r="G198" s="38"/>
      <c r="H198" s="38"/>
      <c r="I198" s="192"/>
      <c r="J198" s="38"/>
      <c r="K198" s="38"/>
      <c r="L198" s="41"/>
      <c r="M198" s="193"/>
      <c r="N198" s="194"/>
      <c r="O198" s="66"/>
      <c r="P198" s="66"/>
      <c r="Q198" s="66"/>
      <c r="R198" s="66"/>
      <c r="S198" s="66"/>
      <c r="T198" s="67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9" t="s">
        <v>236</v>
      </c>
      <c r="AU198" s="19" t="s">
        <v>85</v>
      </c>
    </row>
    <row r="199" spans="2:51" s="13" customFormat="1" ht="11.25">
      <c r="B199" s="195"/>
      <c r="C199" s="196"/>
      <c r="D199" s="197" t="s">
        <v>238</v>
      </c>
      <c r="E199" s="198" t="s">
        <v>28</v>
      </c>
      <c r="F199" s="199" t="s">
        <v>2987</v>
      </c>
      <c r="G199" s="196"/>
      <c r="H199" s="198" t="s">
        <v>28</v>
      </c>
      <c r="I199" s="200"/>
      <c r="J199" s="196"/>
      <c r="K199" s="196"/>
      <c r="L199" s="201"/>
      <c r="M199" s="202"/>
      <c r="N199" s="203"/>
      <c r="O199" s="203"/>
      <c r="P199" s="203"/>
      <c r="Q199" s="203"/>
      <c r="R199" s="203"/>
      <c r="S199" s="203"/>
      <c r="T199" s="204"/>
      <c r="AT199" s="205" t="s">
        <v>238</v>
      </c>
      <c r="AU199" s="205" t="s">
        <v>85</v>
      </c>
      <c r="AV199" s="13" t="s">
        <v>82</v>
      </c>
      <c r="AW199" s="13" t="s">
        <v>35</v>
      </c>
      <c r="AX199" s="13" t="s">
        <v>74</v>
      </c>
      <c r="AY199" s="205" t="s">
        <v>228</v>
      </c>
    </row>
    <row r="200" spans="2:51" s="14" customFormat="1" ht="11.25">
      <c r="B200" s="206"/>
      <c r="C200" s="207"/>
      <c r="D200" s="197" t="s">
        <v>238</v>
      </c>
      <c r="E200" s="208" t="s">
        <v>28</v>
      </c>
      <c r="F200" s="209" t="s">
        <v>2988</v>
      </c>
      <c r="G200" s="207"/>
      <c r="H200" s="210">
        <v>1.376</v>
      </c>
      <c r="I200" s="211"/>
      <c r="J200" s="207"/>
      <c r="K200" s="207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238</v>
      </c>
      <c r="AU200" s="216" t="s">
        <v>85</v>
      </c>
      <c r="AV200" s="14" t="s">
        <v>85</v>
      </c>
      <c r="AW200" s="14" t="s">
        <v>35</v>
      </c>
      <c r="AX200" s="14" t="s">
        <v>82</v>
      </c>
      <c r="AY200" s="216" t="s">
        <v>228</v>
      </c>
    </row>
    <row r="201" spans="1:65" s="2" customFormat="1" ht="24.2" customHeight="1">
      <c r="A201" s="36"/>
      <c r="B201" s="37"/>
      <c r="C201" s="177" t="s">
        <v>387</v>
      </c>
      <c r="D201" s="177" t="s">
        <v>230</v>
      </c>
      <c r="E201" s="178" t="s">
        <v>2989</v>
      </c>
      <c r="F201" s="179" t="s">
        <v>2990</v>
      </c>
      <c r="G201" s="180" t="s">
        <v>233</v>
      </c>
      <c r="H201" s="181">
        <v>5.697</v>
      </c>
      <c r="I201" s="182"/>
      <c r="J201" s="183">
        <f>ROUND(I201*H201,2)</f>
        <v>0</v>
      </c>
      <c r="K201" s="179" t="s">
        <v>234</v>
      </c>
      <c r="L201" s="41"/>
      <c r="M201" s="184" t="s">
        <v>28</v>
      </c>
      <c r="N201" s="185" t="s">
        <v>45</v>
      </c>
      <c r="O201" s="66"/>
      <c r="P201" s="186">
        <f>O201*H201</f>
        <v>0</v>
      </c>
      <c r="Q201" s="186">
        <v>2.30102</v>
      </c>
      <c r="R201" s="186">
        <f>Q201*H201</f>
        <v>13.10891094</v>
      </c>
      <c r="S201" s="186">
        <v>0</v>
      </c>
      <c r="T201" s="187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88" t="s">
        <v>176</v>
      </c>
      <c r="AT201" s="188" t="s">
        <v>230</v>
      </c>
      <c r="AU201" s="188" t="s">
        <v>85</v>
      </c>
      <c r="AY201" s="19" t="s">
        <v>228</v>
      </c>
      <c r="BE201" s="189">
        <f>IF(N201="základní",J201,0)</f>
        <v>0</v>
      </c>
      <c r="BF201" s="189">
        <f>IF(N201="snížená",J201,0)</f>
        <v>0</v>
      </c>
      <c r="BG201" s="189">
        <f>IF(N201="zákl. přenesená",J201,0)</f>
        <v>0</v>
      </c>
      <c r="BH201" s="189">
        <f>IF(N201="sníž. přenesená",J201,0)</f>
        <v>0</v>
      </c>
      <c r="BI201" s="189">
        <f>IF(N201="nulová",J201,0)</f>
        <v>0</v>
      </c>
      <c r="BJ201" s="19" t="s">
        <v>82</v>
      </c>
      <c r="BK201" s="189">
        <f>ROUND(I201*H201,2)</f>
        <v>0</v>
      </c>
      <c r="BL201" s="19" t="s">
        <v>176</v>
      </c>
      <c r="BM201" s="188" t="s">
        <v>2991</v>
      </c>
    </row>
    <row r="202" spans="1:47" s="2" customFormat="1" ht="11.25">
      <c r="A202" s="36"/>
      <c r="B202" s="37"/>
      <c r="C202" s="38"/>
      <c r="D202" s="190" t="s">
        <v>236</v>
      </c>
      <c r="E202" s="38"/>
      <c r="F202" s="191" t="s">
        <v>2992</v>
      </c>
      <c r="G202" s="38"/>
      <c r="H202" s="38"/>
      <c r="I202" s="192"/>
      <c r="J202" s="38"/>
      <c r="K202" s="38"/>
      <c r="L202" s="41"/>
      <c r="M202" s="193"/>
      <c r="N202" s="194"/>
      <c r="O202" s="66"/>
      <c r="P202" s="66"/>
      <c r="Q202" s="66"/>
      <c r="R202" s="66"/>
      <c r="S202" s="66"/>
      <c r="T202" s="67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236</v>
      </c>
      <c r="AU202" s="19" t="s">
        <v>85</v>
      </c>
    </row>
    <row r="203" spans="2:51" s="13" customFormat="1" ht="11.25">
      <c r="B203" s="195"/>
      <c r="C203" s="196"/>
      <c r="D203" s="197" t="s">
        <v>238</v>
      </c>
      <c r="E203" s="198" t="s">
        <v>28</v>
      </c>
      <c r="F203" s="199" t="s">
        <v>2987</v>
      </c>
      <c r="G203" s="196"/>
      <c r="H203" s="198" t="s">
        <v>28</v>
      </c>
      <c r="I203" s="200"/>
      <c r="J203" s="196"/>
      <c r="K203" s="196"/>
      <c r="L203" s="201"/>
      <c r="M203" s="202"/>
      <c r="N203" s="203"/>
      <c r="O203" s="203"/>
      <c r="P203" s="203"/>
      <c r="Q203" s="203"/>
      <c r="R203" s="203"/>
      <c r="S203" s="203"/>
      <c r="T203" s="204"/>
      <c r="AT203" s="205" t="s">
        <v>238</v>
      </c>
      <c r="AU203" s="205" t="s">
        <v>85</v>
      </c>
      <c r="AV203" s="13" t="s">
        <v>82</v>
      </c>
      <c r="AW203" s="13" t="s">
        <v>35</v>
      </c>
      <c r="AX203" s="13" t="s">
        <v>74</v>
      </c>
      <c r="AY203" s="205" t="s">
        <v>228</v>
      </c>
    </row>
    <row r="204" spans="2:51" s="14" customFormat="1" ht="11.25">
      <c r="B204" s="206"/>
      <c r="C204" s="207"/>
      <c r="D204" s="197" t="s">
        <v>238</v>
      </c>
      <c r="E204" s="208" t="s">
        <v>28</v>
      </c>
      <c r="F204" s="209" t="s">
        <v>2993</v>
      </c>
      <c r="G204" s="207"/>
      <c r="H204" s="210">
        <v>5.697</v>
      </c>
      <c r="I204" s="211"/>
      <c r="J204" s="207"/>
      <c r="K204" s="207"/>
      <c r="L204" s="212"/>
      <c r="M204" s="213"/>
      <c r="N204" s="214"/>
      <c r="O204" s="214"/>
      <c r="P204" s="214"/>
      <c r="Q204" s="214"/>
      <c r="R204" s="214"/>
      <c r="S204" s="214"/>
      <c r="T204" s="215"/>
      <c r="AT204" s="216" t="s">
        <v>238</v>
      </c>
      <c r="AU204" s="216" t="s">
        <v>85</v>
      </c>
      <c r="AV204" s="14" t="s">
        <v>85</v>
      </c>
      <c r="AW204" s="14" t="s">
        <v>35</v>
      </c>
      <c r="AX204" s="14" t="s">
        <v>82</v>
      </c>
      <c r="AY204" s="216" t="s">
        <v>228</v>
      </c>
    </row>
    <row r="205" spans="1:65" s="2" customFormat="1" ht="16.5" customHeight="1">
      <c r="A205" s="36"/>
      <c r="B205" s="37"/>
      <c r="C205" s="177" t="s">
        <v>394</v>
      </c>
      <c r="D205" s="177" t="s">
        <v>230</v>
      </c>
      <c r="E205" s="178" t="s">
        <v>2462</v>
      </c>
      <c r="F205" s="179" t="s">
        <v>2463</v>
      </c>
      <c r="G205" s="180" t="s">
        <v>275</v>
      </c>
      <c r="H205" s="181">
        <v>17.28</v>
      </c>
      <c r="I205" s="182"/>
      <c r="J205" s="183">
        <f>ROUND(I205*H205,2)</f>
        <v>0</v>
      </c>
      <c r="K205" s="179" t="s">
        <v>234</v>
      </c>
      <c r="L205" s="41"/>
      <c r="M205" s="184" t="s">
        <v>28</v>
      </c>
      <c r="N205" s="185" t="s">
        <v>45</v>
      </c>
      <c r="O205" s="66"/>
      <c r="P205" s="186">
        <f>O205*H205</f>
        <v>0</v>
      </c>
      <c r="Q205" s="186">
        <v>0.00269</v>
      </c>
      <c r="R205" s="186">
        <f>Q205*H205</f>
        <v>0.0464832</v>
      </c>
      <c r="S205" s="186">
        <v>0</v>
      </c>
      <c r="T205" s="187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88" t="s">
        <v>176</v>
      </c>
      <c r="AT205" s="188" t="s">
        <v>230</v>
      </c>
      <c r="AU205" s="188" t="s">
        <v>85</v>
      </c>
      <c r="AY205" s="19" t="s">
        <v>228</v>
      </c>
      <c r="BE205" s="189">
        <f>IF(N205="základní",J205,0)</f>
        <v>0</v>
      </c>
      <c r="BF205" s="189">
        <f>IF(N205="snížená",J205,0)</f>
        <v>0</v>
      </c>
      <c r="BG205" s="189">
        <f>IF(N205="zákl. přenesená",J205,0)</f>
        <v>0</v>
      </c>
      <c r="BH205" s="189">
        <f>IF(N205="sníž. přenesená",J205,0)</f>
        <v>0</v>
      </c>
      <c r="BI205" s="189">
        <f>IF(N205="nulová",J205,0)</f>
        <v>0</v>
      </c>
      <c r="BJ205" s="19" t="s">
        <v>82</v>
      </c>
      <c r="BK205" s="189">
        <f>ROUND(I205*H205,2)</f>
        <v>0</v>
      </c>
      <c r="BL205" s="19" t="s">
        <v>176</v>
      </c>
      <c r="BM205" s="188" t="s">
        <v>2994</v>
      </c>
    </row>
    <row r="206" spans="1:47" s="2" customFormat="1" ht="11.25">
      <c r="A206" s="36"/>
      <c r="B206" s="37"/>
      <c r="C206" s="38"/>
      <c r="D206" s="190" t="s">
        <v>236</v>
      </c>
      <c r="E206" s="38"/>
      <c r="F206" s="191" t="s">
        <v>2465</v>
      </c>
      <c r="G206" s="38"/>
      <c r="H206" s="38"/>
      <c r="I206" s="192"/>
      <c r="J206" s="38"/>
      <c r="K206" s="38"/>
      <c r="L206" s="41"/>
      <c r="M206" s="193"/>
      <c r="N206" s="194"/>
      <c r="O206" s="66"/>
      <c r="P206" s="66"/>
      <c r="Q206" s="66"/>
      <c r="R206" s="66"/>
      <c r="S206" s="66"/>
      <c r="T206" s="67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9" t="s">
        <v>236</v>
      </c>
      <c r="AU206" s="19" t="s">
        <v>85</v>
      </c>
    </row>
    <row r="207" spans="2:51" s="13" customFormat="1" ht="11.25">
      <c r="B207" s="195"/>
      <c r="C207" s="196"/>
      <c r="D207" s="197" t="s">
        <v>238</v>
      </c>
      <c r="E207" s="198" t="s">
        <v>28</v>
      </c>
      <c r="F207" s="199" t="s">
        <v>2987</v>
      </c>
      <c r="G207" s="196"/>
      <c r="H207" s="198" t="s">
        <v>28</v>
      </c>
      <c r="I207" s="200"/>
      <c r="J207" s="196"/>
      <c r="K207" s="196"/>
      <c r="L207" s="201"/>
      <c r="M207" s="202"/>
      <c r="N207" s="203"/>
      <c r="O207" s="203"/>
      <c r="P207" s="203"/>
      <c r="Q207" s="203"/>
      <c r="R207" s="203"/>
      <c r="S207" s="203"/>
      <c r="T207" s="204"/>
      <c r="AT207" s="205" t="s">
        <v>238</v>
      </c>
      <c r="AU207" s="205" t="s">
        <v>85</v>
      </c>
      <c r="AV207" s="13" t="s">
        <v>82</v>
      </c>
      <c r="AW207" s="13" t="s">
        <v>35</v>
      </c>
      <c r="AX207" s="13" t="s">
        <v>74</v>
      </c>
      <c r="AY207" s="205" t="s">
        <v>228</v>
      </c>
    </row>
    <row r="208" spans="2:51" s="14" customFormat="1" ht="11.25">
      <c r="B208" s="206"/>
      <c r="C208" s="207"/>
      <c r="D208" s="197" t="s">
        <v>238</v>
      </c>
      <c r="E208" s="208" t="s">
        <v>28</v>
      </c>
      <c r="F208" s="209" t="s">
        <v>2995</v>
      </c>
      <c r="G208" s="207"/>
      <c r="H208" s="210">
        <v>6.192</v>
      </c>
      <c r="I208" s="211"/>
      <c r="J208" s="207"/>
      <c r="K208" s="207"/>
      <c r="L208" s="212"/>
      <c r="M208" s="213"/>
      <c r="N208" s="214"/>
      <c r="O208" s="214"/>
      <c r="P208" s="214"/>
      <c r="Q208" s="214"/>
      <c r="R208" s="214"/>
      <c r="S208" s="214"/>
      <c r="T208" s="215"/>
      <c r="AT208" s="216" t="s">
        <v>238</v>
      </c>
      <c r="AU208" s="216" t="s">
        <v>85</v>
      </c>
      <c r="AV208" s="14" t="s">
        <v>85</v>
      </c>
      <c r="AW208" s="14" t="s">
        <v>35</v>
      </c>
      <c r="AX208" s="14" t="s">
        <v>74</v>
      </c>
      <c r="AY208" s="216" t="s">
        <v>228</v>
      </c>
    </row>
    <row r="209" spans="2:51" s="14" customFormat="1" ht="11.25">
      <c r="B209" s="206"/>
      <c r="C209" s="207"/>
      <c r="D209" s="197" t="s">
        <v>238</v>
      </c>
      <c r="E209" s="208" t="s">
        <v>28</v>
      </c>
      <c r="F209" s="209" t="s">
        <v>2996</v>
      </c>
      <c r="G209" s="207"/>
      <c r="H209" s="210">
        <v>11.088</v>
      </c>
      <c r="I209" s="211"/>
      <c r="J209" s="207"/>
      <c r="K209" s="207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238</v>
      </c>
      <c r="AU209" s="216" t="s">
        <v>85</v>
      </c>
      <c r="AV209" s="14" t="s">
        <v>85</v>
      </c>
      <c r="AW209" s="14" t="s">
        <v>35</v>
      </c>
      <c r="AX209" s="14" t="s">
        <v>74</v>
      </c>
      <c r="AY209" s="216" t="s">
        <v>228</v>
      </c>
    </row>
    <row r="210" spans="2:51" s="15" customFormat="1" ht="11.25">
      <c r="B210" s="217"/>
      <c r="C210" s="218"/>
      <c r="D210" s="197" t="s">
        <v>238</v>
      </c>
      <c r="E210" s="219" t="s">
        <v>2875</v>
      </c>
      <c r="F210" s="220" t="s">
        <v>241</v>
      </c>
      <c r="G210" s="218"/>
      <c r="H210" s="221">
        <v>17.28</v>
      </c>
      <c r="I210" s="222"/>
      <c r="J210" s="218"/>
      <c r="K210" s="218"/>
      <c r="L210" s="223"/>
      <c r="M210" s="224"/>
      <c r="N210" s="225"/>
      <c r="O210" s="225"/>
      <c r="P210" s="225"/>
      <c r="Q210" s="225"/>
      <c r="R210" s="225"/>
      <c r="S210" s="225"/>
      <c r="T210" s="226"/>
      <c r="AT210" s="227" t="s">
        <v>238</v>
      </c>
      <c r="AU210" s="227" t="s">
        <v>85</v>
      </c>
      <c r="AV210" s="15" t="s">
        <v>176</v>
      </c>
      <c r="AW210" s="15" t="s">
        <v>35</v>
      </c>
      <c r="AX210" s="15" t="s">
        <v>82</v>
      </c>
      <c r="AY210" s="227" t="s">
        <v>228</v>
      </c>
    </row>
    <row r="211" spans="1:65" s="2" customFormat="1" ht="16.5" customHeight="1">
      <c r="A211" s="36"/>
      <c r="B211" s="37"/>
      <c r="C211" s="177" t="s">
        <v>400</v>
      </c>
      <c r="D211" s="177" t="s">
        <v>230</v>
      </c>
      <c r="E211" s="178" t="s">
        <v>2467</v>
      </c>
      <c r="F211" s="179" t="s">
        <v>2468</v>
      </c>
      <c r="G211" s="180" t="s">
        <v>275</v>
      </c>
      <c r="H211" s="181">
        <v>17.28</v>
      </c>
      <c r="I211" s="182"/>
      <c r="J211" s="183">
        <f>ROUND(I211*H211,2)</f>
        <v>0</v>
      </c>
      <c r="K211" s="179" t="s">
        <v>234</v>
      </c>
      <c r="L211" s="41"/>
      <c r="M211" s="184" t="s">
        <v>28</v>
      </c>
      <c r="N211" s="185" t="s">
        <v>45</v>
      </c>
      <c r="O211" s="66"/>
      <c r="P211" s="186">
        <f>O211*H211</f>
        <v>0</v>
      </c>
      <c r="Q211" s="186">
        <v>0</v>
      </c>
      <c r="R211" s="186">
        <f>Q211*H211</f>
        <v>0</v>
      </c>
      <c r="S211" s="186">
        <v>0</v>
      </c>
      <c r="T211" s="187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88" t="s">
        <v>176</v>
      </c>
      <c r="AT211" s="188" t="s">
        <v>230</v>
      </c>
      <c r="AU211" s="188" t="s">
        <v>85</v>
      </c>
      <c r="AY211" s="19" t="s">
        <v>228</v>
      </c>
      <c r="BE211" s="189">
        <f>IF(N211="základní",J211,0)</f>
        <v>0</v>
      </c>
      <c r="BF211" s="189">
        <f>IF(N211="snížená",J211,0)</f>
        <v>0</v>
      </c>
      <c r="BG211" s="189">
        <f>IF(N211="zákl. přenesená",J211,0)</f>
        <v>0</v>
      </c>
      <c r="BH211" s="189">
        <f>IF(N211="sníž. přenesená",J211,0)</f>
        <v>0</v>
      </c>
      <c r="BI211" s="189">
        <f>IF(N211="nulová",J211,0)</f>
        <v>0</v>
      </c>
      <c r="BJ211" s="19" t="s">
        <v>82</v>
      </c>
      <c r="BK211" s="189">
        <f>ROUND(I211*H211,2)</f>
        <v>0</v>
      </c>
      <c r="BL211" s="19" t="s">
        <v>176</v>
      </c>
      <c r="BM211" s="188" t="s">
        <v>2997</v>
      </c>
    </row>
    <row r="212" spans="1:47" s="2" customFormat="1" ht="11.25">
      <c r="A212" s="36"/>
      <c r="B212" s="37"/>
      <c r="C212" s="38"/>
      <c r="D212" s="190" t="s">
        <v>236</v>
      </c>
      <c r="E212" s="38"/>
      <c r="F212" s="191" t="s">
        <v>2470</v>
      </c>
      <c r="G212" s="38"/>
      <c r="H212" s="38"/>
      <c r="I212" s="192"/>
      <c r="J212" s="38"/>
      <c r="K212" s="38"/>
      <c r="L212" s="41"/>
      <c r="M212" s="193"/>
      <c r="N212" s="194"/>
      <c r="O212" s="66"/>
      <c r="P212" s="66"/>
      <c r="Q212" s="66"/>
      <c r="R212" s="66"/>
      <c r="S212" s="66"/>
      <c r="T212" s="67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9" t="s">
        <v>236</v>
      </c>
      <c r="AU212" s="19" t="s">
        <v>85</v>
      </c>
    </row>
    <row r="213" spans="2:51" s="14" customFormat="1" ht="11.25">
      <c r="B213" s="206"/>
      <c r="C213" s="207"/>
      <c r="D213" s="197" t="s">
        <v>238</v>
      </c>
      <c r="E213" s="208" t="s">
        <v>28</v>
      </c>
      <c r="F213" s="209" t="s">
        <v>2875</v>
      </c>
      <c r="G213" s="207"/>
      <c r="H213" s="210">
        <v>17.28</v>
      </c>
      <c r="I213" s="211"/>
      <c r="J213" s="207"/>
      <c r="K213" s="207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238</v>
      </c>
      <c r="AU213" s="216" t="s">
        <v>85</v>
      </c>
      <c r="AV213" s="14" t="s">
        <v>85</v>
      </c>
      <c r="AW213" s="14" t="s">
        <v>35</v>
      </c>
      <c r="AX213" s="14" t="s">
        <v>82</v>
      </c>
      <c r="AY213" s="216" t="s">
        <v>228</v>
      </c>
    </row>
    <row r="214" spans="2:63" s="12" customFormat="1" ht="22.9" customHeight="1">
      <c r="B214" s="161"/>
      <c r="C214" s="162"/>
      <c r="D214" s="163" t="s">
        <v>73</v>
      </c>
      <c r="E214" s="175" t="s">
        <v>246</v>
      </c>
      <c r="F214" s="175" t="s">
        <v>279</v>
      </c>
      <c r="G214" s="162"/>
      <c r="H214" s="162"/>
      <c r="I214" s="165"/>
      <c r="J214" s="176">
        <f>BK214</f>
        <v>0</v>
      </c>
      <c r="K214" s="162"/>
      <c r="L214" s="167"/>
      <c r="M214" s="168"/>
      <c r="N214" s="169"/>
      <c r="O214" s="169"/>
      <c r="P214" s="170">
        <f>SUM(P215:P228)</f>
        <v>0</v>
      </c>
      <c r="Q214" s="169"/>
      <c r="R214" s="170">
        <f>SUM(R215:R228)</f>
        <v>8.8234564</v>
      </c>
      <c r="S214" s="169"/>
      <c r="T214" s="171">
        <f>SUM(T215:T228)</f>
        <v>0</v>
      </c>
      <c r="AR214" s="172" t="s">
        <v>82</v>
      </c>
      <c r="AT214" s="173" t="s">
        <v>73</v>
      </c>
      <c r="AU214" s="173" t="s">
        <v>82</v>
      </c>
      <c r="AY214" s="172" t="s">
        <v>228</v>
      </c>
      <c r="BK214" s="174">
        <f>SUM(BK215:BK228)</f>
        <v>0</v>
      </c>
    </row>
    <row r="215" spans="1:65" s="2" customFormat="1" ht="24.2" customHeight="1">
      <c r="A215" s="36"/>
      <c r="B215" s="37"/>
      <c r="C215" s="177" t="s">
        <v>406</v>
      </c>
      <c r="D215" s="177" t="s">
        <v>230</v>
      </c>
      <c r="E215" s="178" t="s">
        <v>2998</v>
      </c>
      <c r="F215" s="179" t="s">
        <v>2999</v>
      </c>
      <c r="G215" s="180" t="s">
        <v>323</v>
      </c>
      <c r="H215" s="181">
        <v>9.1</v>
      </c>
      <c r="I215" s="182"/>
      <c r="J215" s="183">
        <f>ROUND(I215*H215,2)</f>
        <v>0</v>
      </c>
      <c r="K215" s="179" t="s">
        <v>234</v>
      </c>
      <c r="L215" s="41"/>
      <c r="M215" s="184" t="s">
        <v>28</v>
      </c>
      <c r="N215" s="185" t="s">
        <v>45</v>
      </c>
      <c r="O215" s="66"/>
      <c r="P215" s="186">
        <f>O215*H215</f>
        <v>0</v>
      </c>
      <c r="Q215" s="186">
        <v>0.12064</v>
      </c>
      <c r="R215" s="186">
        <f>Q215*H215</f>
        <v>1.097824</v>
      </c>
      <c r="S215" s="186">
        <v>0</v>
      </c>
      <c r="T215" s="187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88" t="s">
        <v>176</v>
      </c>
      <c r="AT215" s="188" t="s">
        <v>230</v>
      </c>
      <c r="AU215" s="188" t="s">
        <v>85</v>
      </c>
      <c r="AY215" s="19" t="s">
        <v>228</v>
      </c>
      <c r="BE215" s="189">
        <f>IF(N215="základní",J215,0)</f>
        <v>0</v>
      </c>
      <c r="BF215" s="189">
        <f>IF(N215="snížená",J215,0)</f>
        <v>0</v>
      </c>
      <c r="BG215" s="189">
        <f>IF(N215="zákl. přenesená",J215,0)</f>
        <v>0</v>
      </c>
      <c r="BH215" s="189">
        <f>IF(N215="sníž. přenesená",J215,0)</f>
        <v>0</v>
      </c>
      <c r="BI215" s="189">
        <f>IF(N215="nulová",J215,0)</f>
        <v>0</v>
      </c>
      <c r="BJ215" s="19" t="s">
        <v>82</v>
      </c>
      <c r="BK215" s="189">
        <f>ROUND(I215*H215,2)</f>
        <v>0</v>
      </c>
      <c r="BL215" s="19" t="s">
        <v>176</v>
      </c>
      <c r="BM215" s="188" t="s">
        <v>3000</v>
      </c>
    </row>
    <row r="216" spans="1:47" s="2" customFormat="1" ht="11.25">
      <c r="A216" s="36"/>
      <c r="B216" s="37"/>
      <c r="C216" s="38"/>
      <c r="D216" s="190" t="s">
        <v>236</v>
      </c>
      <c r="E216" s="38"/>
      <c r="F216" s="191" t="s">
        <v>3001</v>
      </c>
      <c r="G216" s="38"/>
      <c r="H216" s="38"/>
      <c r="I216" s="192"/>
      <c r="J216" s="38"/>
      <c r="K216" s="38"/>
      <c r="L216" s="41"/>
      <c r="M216" s="193"/>
      <c r="N216" s="194"/>
      <c r="O216" s="66"/>
      <c r="P216" s="66"/>
      <c r="Q216" s="66"/>
      <c r="R216" s="66"/>
      <c r="S216" s="66"/>
      <c r="T216" s="67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9" t="s">
        <v>236</v>
      </c>
      <c r="AU216" s="19" t="s">
        <v>85</v>
      </c>
    </row>
    <row r="217" spans="2:51" s="13" customFormat="1" ht="11.25">
      <c r="B217" s="195"/>
      <c r="C217" s="196"/>
      <c r="D217" s="197" t="s">
        <v>238</v>
      </c>
      <c r="E217" s="198" t="s">
        <v>28</v>
      </c>
      <c r="F217" s="199" t="s">
        <v>2987</v>
      </c>
      <c r="G217" s="196"/>
      <c r="H217" s="198" t="s">
        <v>28</v>
      </c>
      <c r="I217" s="200"/>
      <c r="J217" s="196"/>
      <c r="K217" s="196"/>
      <c r="L217" s="201"/>
      <c r="M217" s="202"/>
      <c r="N217" s="203"/>
      <c r="O217" s="203"/>
      <c r="P217" s="203"/>
      <c r="Q217" s="203"/>
      <c r="R217" s="203"/>
      <c r="S217" s="203"/>
      <c r="T217" s="204"/>
      <c r="AT217" s="205" t="s">
        <v>238</v>
      </c>
      <c r="AU217" s="205" t="s">
        <v>85</v>
      </c>
      <c r="AV217" s="13" t="s">
        <v>82</v>
      </c>
      <c r="AW217" s="13" t="s">
        <v>35</v>
      </c>
      <c r="AX217" s="13" t="s">
        <v>74</v>
      </c>
      <c r="AY217" s="205" t="s">
        <v>228</v>
      </c>
    </row>
    <row r="218" spans="2:51" s="14" customFormat="1" ht="11.25">
      <c r="B218" s="206"/>
      <c r="C218" s="207"/>
      <c r="D218" s="197" t="s">
        <v>238</v>
      </c>
      <c r="E218" s="208" t="s">
        <v>28</v>
      </c>
      <c r="F218" s="209" t="s">
        <v>3002</v>
      </c>
      <c r="G218" s="207"/>
      <c r="H218" s="210">
        <v>9.1</v>
      </c>
      <c r="I218" s="211"/>
      <c r="J218" s="207"/>
      <c r="K218" s="207"/>
      <c r="L218" s="212"/>
      <c r="M218" s="213"/>
      <c r="N218" s="214"/>
      <c r="O218" s="214"/>
      <c r="P218" s="214"/>
      <c r="Q218" s="214"/>
      <c r="R218" s="214"/>
      <c r="S218" s="214"/>
      <c r="T218" s="215"/>
      <c r="AT218" s="216" t="s">
        <v>238</v>
      </c>
      <c r="AU218" s="216" t="s">
        <v>85</v>
      </c>
      <c r="AV218" s="14" t="s">
        <v>85</v>
      </c>
      <c r="AW218" s="14" t="s">
        <v>35</v>
      </c>
      <c r="AX218" s="14" t="s">
        <v>74</v>
      </c>
      <c r="AY218" s="216" t="s">
        <v>228</v>
      </c>
    </row>
    <row r="219" spans="2:51" s="15" customFormat="1" ht="11.25">
      <c r="B219" s="217"/>
      <c r="C219" s="218"/>
      <c r="D219" s="197" t="s">
        <v>238</v>
      </c>
      <c r="E219" s="219" t="s">
        <v>2877</v>
      </c>
      <c r="F219" s="220" t="s">
        <v>241</v>
      </c>
      <c r="G219" s="218"/>
      <c r="H219" s="221">
        <v>9.1</v>
      </c>
      <c r="I219" s="222"/>
      <c r="J219" s="218"/>
      <c r="K219" s="218"/>
      <c r="L219" s="223"/>
      <c r="M219" s="224"/>
      <c r="N219" s="225"/>
      <c r="O219" s="225"/>
      <c r="P219" s="225"/>
      <c r="Q219" s="225"/>
      <c r="R219" s="225"/>
      <c r="S219" s="225"/>
      <c r="T219" s="226"/>
      <c r="AT219" s="227" t="s">
        <v>238</v>
      </c>
      <c r="AU219" s="227" t="s">
        <v>85</v>
      </c>
      <c r="AV219" s="15" t="s">
        <v>176</v>
      </c>
      <c r="AW219" s="15" t="s">
        <v>35</v>
      </c>
      <c r="AX219" s="15" t="s">
        <v>82</v>
      </c>
      <c r="AY219" s="227" t="s">
        <v>228</v>
      </c>
    </row>
    <row r="220" spans="1:65" s="2" customFormat="1" ht="16.5" customHeight="1">
      <c r="A220" s="36"/>
      <c r="B220" s="37"/>
      <c r="C220" s="228" t="s">
        <v>411</v>
      </c>
      <c r="D220" s="228" t="s">
        <v>395</v>
      </c>
      <c r="E220" s="229" t="s">
        <v>3003</v>
      </c>
      <c r="F220" s="230" t="s">
        <v>3004</v>
      </c>
      <c r="G220" s="231" t="s">
        <v>510</v>
      </c>
      <c r="H220" s="232">
        <v>109.2</v>
      </c>
      <c r="I220" s="233"/>
      <c r="J220" s="234">
        <f>ROUND(I220*H220,2)</f>
        <v>0</v>
      </c>
      <c r="K220" s="230" t="s">
        <v>28</v>
      </c>
      <c r="L220" s="235"/>
      <c r="M220" s="236" t="s">
        <v>28</v>
      </c>
      <c r="N220" s="237" t="s">
        <v>45</v>
      </c>
      <c r="O220" s="66"/>
      <c r="P220" s="186">
        <f>O220*H220</f>
        <v>0</v>
      </c>
      <c r="Q220" s="186">
        <v>0.016</v>
      </c>
      <c r="R220" s="186">
        <f>Q220*H220</f>
        <v>1.7472</v>
      </c>
      <c r="S220" s="186">
        <v>0</v>
      </c>
      <c r="T220" s="187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8" t="s">
        <v>272</v>
      </c>
      <c r="AT220" s="188" t="s">
        <v>395</v>
      </c>
      <c r="AU220" s="188" t="s">
        <v>85</v>
      </c>
      <c r="AY220" s="19" t="s">
        <v>228</v>
      </c>
      <c r="BE220" s="189">
        <f>IF(N220="základní",J220,0)</f>
        <v>0</v>
      </c>
      <c r="BF220" s="189">
        <f>IF(N220="snížená",J220,0)</f>
        <v>0</v>
      </c>
      <c r="BG220" s="189">
        <f>IF(N220="zákl. přenesená",J220,0)</f>
        <v>0</v>
      </c>
      <c r="BH220" s="189">
        <f>IF(N220="sníž. přenesená",J220,0)</f>
        <v>0</v>
      </c>
      <c r="BI220" s="189">
        <f>IF(N220="nulová",J220,0)</f>
        <v>0</v>
      </c>
      <c r="BJ220" s="19" t="s">
        <v>82</v>
      </c>
      <c r="BK220" s="189">
        <f>ROUND(I220*H220,2)</f>
        <v>0</v>
      </c>
      <c r="BL220" s="19" t="s">
        <v>176</v>
      </c>
      <c r="BM220" s="188" t="s">
        <v>3005</v>
      </c>
    </row>
    <row r="221" spans="2:51" s="14" customFormat="1" ht="11.25">
      <c r="B221" s="206"/>
      <c r="C221" s="207"/>
      <c r="D221" s="197" t="s">
        <v>238</v>
      </c>
      <c r="E221" s="208" t="s">
        <v>28</v>
      </c>
      <c r="F221" s="209" t="s">
        <v>3006</v>
      </c>
      <c r="G221" s="207"/>
      <c r="H221" s="210">
        <v>109.2</v>
      </c>
      <c r="I221" s="211"/>
      <c r="J221" s="207"/>
      <c r="K221" s="207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238</v>
      </c>
      <c r="AU221" s="216" t="s">
        <v>85</v>
      </c>
      <c r="AV221" s="14" t="s">
        <v>85</v>
      </c>
      <c r="AW221" s="14" t="s">
        <v>35</v>
      </c>
      <c r="AX221" s="14" t="s">
        <v>82</v>
      </c>
      <c r="AY221" s="216" t="s">
        <v>228</v>
      </c>
    </row>
    <row r="222" spans="1:65" s="2" customFormat="1" ht="33" customHeight="1">
      <c r="A222" s="36"/>
      <c r="B222" s="37"/>
      <c r="C222" s="177" t="s">
        <v>416</v>
      </c>
      <c r="D222" s="177" t="s">
        <v>230</v>
      </c>
      <c r="E222" s="178" t="s">
        <v>3007</v>
      </c>
      <c r="F222" s="179" t="s">
        <v>3008</v>
      </c>
      <c r="G222" s="180" t="s">
        <v>323</v>
      </c>
      <c r="H222" s="181">
        <v>12.12</v>
      </c>
      <c r="I222" s="182"/>
      <c r="J222" s="183">
        <f>ROUND(I222*H222,2)</f>
        <v>0</v>
      </c>
      <c r="K222" s="179" t="s">
        <v>234</v>
      </c>
      <c r="L222" s="41"/>
      <c r="M222" s="184" t="s">
        <v>28</v>
      </c>
      <c r="N222" s="185" t="s">
        <v>45</v>
      </c>
      <c r="O222" s="66"/>
      <c r="P222" s="186">
        <f>O222*H222</f>
        <v>0</v>
      </c>
      <c r="Q222" s="186">
        <v>0.24127</v>
      </c>
      <c r="R222" s="186">
        <f>Q222*H222</f>
        <v>2.9241924</v>
      </c>
      <c r="S222" s="186">
        <v>0</v>
      </c>
      <c r="T222" s="187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88" t="s">
        <v>176</v>
      </c>
      <c r="AT222" s="188" t="s">
        <v>230</v>
      </c>
      <c r="AU222" s="188" t="s">
        <v>85</v>
      </c>
      <c r="AY222" s="19" t="s">
        <v>228</v>
      </c>
      <c r="BE222" s="189">
        <f>IF(N222="základní",J222,0)</f>
        <v>0</v>
      </c>
      <c r="BF222" s="189">
        <f>IF(N222="snížená",J222,0)</f>
        <v>0</v>
      </c>
      <c r="BG222" s="189">
        <f>IF(N222="zákl. přenesená",J222,0)</f>
        <v>0</v>
      </c>
      <c r="BH222" s="189">
        <f>IF(N222="sníž. přenesená",J222,0)</f>
        <v>0</v>
      </c>
      <c r="BI222" s="189">
        <f>IF(N222="nulová",J222,0)</f>
        <v>0</v>
      </c>
      <c r="BJ222" s="19" t="s">
        <v>82</v>
      </c>
      <c r="BK222" s="189">
        <f>ROUND(I222*H222,2)</f>
        <v>0</v>
      </c>
      <c r="BL222" s="19" t="s">
        <v>176</v>
      </c>
      <c r="BM222" s="188" t="s">
        <v>3009</v>
      </c>
    </row>
    <row r="223" spans="1:47" s="2" customFormat="1" ht="11.25">
      <c r="A223" s="36"/>
      <c r="B223" s="37"/>
      <c r="C223" s="38"/>
      <c r="D223" s="190" t="s">
        <v>236</v>
      </c>
      <c r="E223" s="38"/>
      <c r="F223" s="191" t="s">
        <v>3010</v>
      </c>
      <c r="G223" s="38"/>
      <c r="H223" s="38"/>
      <c r="I223" s="192"/>
      <c r="J223" s="38"/>
      <c r="K223" s="38"/>
      <c r="L223" s="41"/>
      <c r="M223" s="193"/>
      <c r="N223" s="194"/>
      <c r="O223" s="66"/>
      <c r="P223" s="66"/>
      <c r="Q223" s="66"/>
      <c r="R223" s="66"/>
      <c r="S223" s="66"/>
      <c r="T223" s="67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9" t="s">
        <v>236</v>
      </c>
      <c r="AU223" s="19" t="s">
        <v>85</v>
      </c>
    </row>
    <row r="224" spans="2:51" s="13" customFormat="1" ht="11.25">
      <c r="B224" s="195"/>
      <c r="C224" s="196"/>
      <c r="D224" s="197" t="s">
        <v>238</v>
      </c>
      <c r="E224" s="198" t="s">
        <v>28</v>
      </c>
      <c r="F224" s="199" t="s">
        <v>2987</v>
      </c>
      <c r="G224" s="196"/>
      <c r="H224" s="198" t="s">
        <v>28</v>
      </c>
      <c r="I224" s="200"/>
      <c r="J224" s="196"/>
      <c r="K224" s="196"/>
      <c r="L224" s="201"/>
      <c r="M224" s="202"/>
      <c r="N224" s="203"/>
      <c r="O224" s="203"/>
      <c r="P224" s="203"/>
      <c r="Q224" s="203"/>
      <c r="R224" s="203"/>
      <c r="S224" s="203"/>
      <c r="T224" s="204"/>
      <c r="AT224" s="205" t="s">
        <v>238</v>
      </c>
      <c r="AU224" s="205" t="s">
        <v>85</v>
      </c>
      <c r="AV224" s="13" t="s">
        <v>82</v>
      </c>
      <c r="AW224" s="13" t="s">
        <v>35</v>
      </c>
      <c r="AX224" s="13" t="s">
        <v>74</v>
      </c>
      <c r="AY224" s="205" t="s">
        <v>228</v>
      </c>
    </row>
    <row r="225" spans="2:51" s="14" customFormat="1" ht="11.25">
      <c r="B225" s="206"/>
      <c r="C225" s="207"/>
      <c r="D225" s="197" t="s">
        <v>238</v>
      </c>
      <c r="E225" s="208" t="s">
        <v>28</v>
      </c>
      <c r="F225" s="209" t="s">
        <v>3011</v>
      </c>
      <c r="G225" s="207"/>
      <c r="H225" s="210">
        <v>12.12</v>
      </c>
      <c r="I225" s="211"/>
      <c r="J225" s="207"/>
      <c r="K225" s="207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238</v>
      </c>
      <c r="AU225" s="216" t="s">
        <v>85</v>
      </c>
      <c r="AV225" s="14" t="s">
        <v>85</v>
      </c>
      <c r="AW225" s="14" t="s">
        <v>35</v>
      </c>
      <c r="AX225" s="14" t="s">
        <v>74</v>
      </c>
      <c r="AY225" s="216" t="s">
        <v>228</v>
      </c>
    </row>
    <row r="226" spans="2:51" s="15" customFormat="1" ht="11.25">
      <c r="B226" s="217"/>
      <c r="C226" s="218"/>
      <c r="D226" s="197" t="s">
        <v>238</v>
      </c>
      <c r="E226" s="219" t="s">
        <v>2879</v>
      </c>
      <c r="F226" s="220" t="s">
        <v>241</v>
      </c>
      <c r="G226" s="218"/>
      <c r="H226" s="221">
        <v>12.12</v>
      </c>
      <c r="I226" s="222"/>
      <c r="J226" s="218"/>
      <c r="K226" s="218"/>
      <c r="L226" s="223"/>
      <c r="M226" s="224"/>
      <c r="N226" s="225"/>
      <c r="O226" s="225"/>
      <c r="P226" s="225"/>
      <c r="Q226" s="225"/>
      <c r="R226" s="225"/>
      <c r="S226" s="225"/>
      <c r="T226" s="226"/>
      <c r="AT226" s="227" t="s">
        <v>238</v>
      </c>
      <c r="AU226" s="227" t="s">
        <v>85</v>
      </c>
      <c r="AV226" s="15" t="s">
        <v>176</v>
      </c>
      <c r="AW226" s="15" t="s">
        <v>35</v>
      </c>
      <c r="AX226" s="15" t="s">
        <v>82</v>
      </c>
      <c r="AY226" s="227" t="s">
        <v>228</v>
      </c>
    </row>
    <row r="227" spans="1:65" s="2" customFormat="1" ht="16.5" customHeight="1">
      <c r="A227" s="36"/>
      <c r="B227" s="37"/>
      <c r="C227" s="228" t="s">
        <v>420</v>
      </c>
      <c r="D227" s="228" t="s">
        <v>395</v>
      </c>
      <c r="E227" s="229" t="s">
        <v>3012</v>
      </c>
      <c r="F227" s="230" t="s">
        <v>3013</v>
      </c>
      <c r="G227" s="231" t="s">
        <v>510</v>
      </c>
      <c r="H227" s="232">
        <v>72.72</v>
      </c>
      <c r="I227" s="233"/>
      <c r="J227" s="234">
        <f>ROUND(I227*H227,2)</f>
        <v>0</v>
      </c>
      <c r="K227" s="230" t="s">
        <v>234</v>
      </c>
      <c r="L227" s="235"/>
      <c r="M227" s="236" t="s">
        <v>28</v>
      </c>
      <c r="N227" s="237" t="s">
        <v>45</v>
      </c>
      <c r="O227" s="66"/>
      <c r="P227" s="186">
        <f>O227*H227</f>
        <v>0</v>
      </c>
      <c r="Q227" s="186">
        <v>0.042</v>
      </c>
      <c r="R227" s="186">
        <f>Q227*H227</f>
        <v>3.05424</v>
      </c>
      <c r="S227" s="186">
        <v>0</v>
      </c>
      <c r="T227" s="187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8" t="s">
        <v>272</v>
      </c>
      <c r="AT227" s="188" t="s">
        <v>395</v>
      </c>
      <c r="AU227" s="188" t="s">
        <v>85</v>
      </c>
      <c r="AY227" s="19" t="s">
        <v>228</v>
      </c>
      <c r="BE227" s="189">
        <f>IF(N227="základní",J227,0)</f>
        <v>0</v>
      </c>
      <c r="BF227" s="189">
        <f>IF(N227="snížená",J227,0)</f>
        <v>0</v>
      </c>
      <c r="BG227" s="189">
        <f>IF(N227="zákl. přenesená",J227,0)</f>
        <v>0</v>
      </c>
      <c r="BH227" s="189">
        <f>IF(N227="sníž. přenesená",J227,0)</f>
        <v>0</v>
      </c>
      <c r="BI227" s="189">
        <f>IF(N227="nulová",J227,0)</f>
        <v>0</v>
      </c>
      <c r="BJ227" s="19" t="s">
        <v>82</v>
      </c>
      <c r="BK227" s="189">
        <f>ROUND(I227*H227,2)</f>
        <v>0</v>
      </c>
      <c r="BL227" s="19" t="s">
        <v>176</v>
      </c>
      <c r="BM227" s="188" t="s">
        <v>3014</v>
      </c>
    </row>
    <row r="228" spans="2:51" s="14" customFormat="1" ht="11.25">
      <c r="B228" s="206"/>
      <c r="C228" s="207"/>
      <c r="D228" s="197" t="s">
        <v>238</v>
      </c>
      <c r="E228" s="208" t="s">
        <v>28</v>
      </c>
      <c r="F228" s="209" t="s">
        <v>3015</v>
      </c>
      <c r="G228" s="207"/>
      <c r="H228" s="210">
        <v>72.72</v>
      </c>
      <c r="I228" s="211"/>
      <c r="J228" s="207"/>
      <c r="K228" s="207"/>
      <c r="L228" s="212"/>
      <c r="M228" s="213"/>
      <c r="N228" s="214"/>
      <c r="O228" s="214"/>
      <c r="P228" s="214"/>
      <c r="Q228" s="214"/>
      <c r="R228" s="214"/>
      <c r="S228" s="214"/>
      <c r="T228" s="215"/>
      <c r="AT228" s="216" t="s">
        <v>238</v>
      </c>
      <c r="AU228" s="216" t="s">
        <v>85</v>
      </c>
      <c r="AV228" s="14" t="s">
        <v>85</v>
      </c>
      <c r="AW228" s="14" t="s">
        <v>35</v>
      </c>
      <c r="AX228" s="14" t="s">
        <v>82</v>
      </c>
      <c r="AY228" s="216" t="s">
        <v>228</v>
      </c>
    </row>
    <row r="229" spans="2:63" s="12" customFormat="1" ht="22.9" customHeight="1">
      <c r="B229" s="161"/>
      <c r="C229" s="162"/>
      <c r="D229" s="163" t="s">
        <v>73</v>
      </c>
      <c r="E229" s="175" t="s">
        <v>176</v>
      </c>
      <c r="F229" s="175" t="s">
        <v>1283</v>
      </c>
      <c r="G229" s="162"/>
      <c r="H229" s="162"/>
      <c r="I229" s="165"/>
      <c r="J229" s="176">
        <f>BK229</f>
        <v>0</v>
      </c>
      <c r="K229" s="162"/>
      <c r="L229" s="167"/>
      <c r="M229" s="168"/>
      <c r="N229" s="169"/>
      <c r="O229" s="169"/>
      <c r="P229" s="170">
        <f>SUM(P230:P232)</f>
        <v>0</v>
      </c>
      <c r="Q229" s="169"/>
      <c r="R229" s="170">
        <f>SUM(R230:R232)</f>
        <v>20.645866559999998</v>
      </c>
      <c r="S229" s="169"/>
      <c r="T229" s="171">
        <f>SUM(T230:T232)</f>
        <v>0</v>
      </c>
      <c r="AR229" s="172" t="s">
        <v>82</v>
      </c>
      <c r="AT229" s="173" t="s">
        <v>73</v>
      </c>
      <c r="AU229" s="173" t="s">
        <v>82</v>
      </c>
      <c r="AY229" s="172" t="s">
        <v>228</v>
      </c>
      <c r="BK229" s="174">
        <f>SUM(BK230:BK232)</f>
        <v>0</v>
      </c>
    </row>
    <row r="230" spans="1:65" s="2" customFormat="1" ht="24.2" customHeight="1">
      <c r="A230" s="36"/>
      <c r="B230" s="37"/>
      <c r="C230" s="177" t="s">
        <v>424</v>
      </c>
      <c r="D230" s="177" t="s">
        <v>230</v>
      </c>
      <c r="E230" s="178" t="s">
        <v>3016</v>
      </c>
      <c r="F230" s="179" t="s">
        <v>3017</v>
      </c>
      <c r="G230" s="180" t="s">
        <v>233</v>
      </c>
      <c r="H230" s="181">
        <v>8.482</v>
      </c>
      <c r="I230" s="182"/>
      <c r="J230" s="183">
        <f>ROUND(I230*H230,2)</f>
        <v>0</v>
      </c>
      <c r="K230" s="179" t="s">
        <v>28</v>
      </c>
      <c r="L230" s="41"/>
      <c r="M230" s="184" t="s">
        <v>28</v>
      </c>
      <c r="N230" s="185" t="s">
        <v>45</v>
      </c>
      <c r="O230" s="66"/>
      <c r="P230" s="186">
        <f>O230*H230</f>
        <v>0</v>
      </c>
      <c r="Q230" s="186">
        <v>2.43408</v>
      </c>
      <c r="R230" s="186">
        <f>Q230*H230</f>
        <v>20.645866559999998</v>
      </c>
      <c r="S230" s="186">
        <v>0</v>
      </c>
      <c r="T230" s="187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88" t="s">
        <v>176</v>
      </c>
      <c r="AT230" s="188" t="s">
        <v>230</v>
      </c>
      <c r="AU230" s="188" t="s">
        <v>85</v>
      </c>
      <c r="AY230" s="19" t="s">
        <v>228</v>
      </c>
      <c r="BE230" s="189">
        <f>IF(N230="základní",J230,0)</f>
        <v>0</v>
      </c>
      <c r="BF230" s="189">
        <f>IF(N230="snížená",J230,0)</f>
        <v>0</v>
      </c>
      <c r="BG230" s="189">
        <f>IF(N230="zákl. přenesená",J230,0)</f>
        <v>0</v>
      </c>
      <c r="BH230" s="189">
        <f>IF(N230="sníž. přenesená",J230,0)</f>
        <v>0</v>
      </c>
      <c r="BI230" s="189">
        <f>IF(N230="nulová",J230,0)</f>
        <v>0</v>
      </c>
      <c r="BJ230" s="19" t="s">
        <v>82</v>
      </c>
      <c r="BK230" s="189">
        <f>ROUND(I230*H230,2)</f>
        <v>0</v>
      </c>
      <c r="BL230" s="19" t="s">
        <v>176</v>
      </c>
      <c r="BM230" s="188" t="s">
        <v>3018</v>
      </c>
    </row>
    <row r="231" spans="2:51" s="13" customFormat="1" ht="11.25">
      <c r="B231" s="195"/>
      <c r="C231" s="196"/>
      <c r="D231" s="197" t="s">
        <v>238</v>
      </c>
      <c r="E231" s="198" t="s">
        <v>28</v>
      </c>
      <c r="F231" s="199" t="s">
        <v>2909</v>
      </c>
      <c r="G231" s="196"/>
      <c r="H231" s="198" t="s">
        <v>28</v>
      </c>
      <c r="I231" s="200"/>
      <c r="J231" s="196"/>
      <c r="K231" s="196"/>
      <c r="L231" s="201"/>
      <c r="M231" s="202"/>
      <c r="N231" s="203"/>
      <c r="O231" s="203"/>
      <c r="P231" s="203"/>
      <c r="Q231" s="203"/>
      <c r="R231" s="203"/>
      <c r="S231" s="203"/>
      <c r="T231" s="204"/>
      <c r="AT231" s="205" t="s">
        <v>238</v>
      </c>
      <c r="AU231" s="205" t="s">
        <v>85</v>
      </c>
      <c r="AV231" s="13" t="s">
        <v>82</v>
      </c>
      <c r="AW231" s="13" t="s">
        <v>35</v>
      </c>
      <c r="AX231" s="13" t="s">
        <v>74</v>
      </c>
      <c r="AY231" s="205" t="s">
        <v>228</v>
      </c>
    </row>
    <row r="232" spans="2:51" s="14" customFormat="1" ht="11.25">
      <c r="B232" s="206"/>
      <c r="C232" s="207"/>
      <c r="D232" s="197" t="s">
        <v>238</v>
      </c>
      <c r="E232" s="208" t="s">
        <v>28</v>
      </c>
      <c r="F232" s="209" t="s">
        <v>3019</v>
      </c>
      <c r="G232" s="207"/>
      <c r="H232" s="210">
        <v>8.482</v>
      </c>
      <c r="I232" s="211"/>
      <c r="J232" s="207"/>
      <c r="K232" s="207"/>
      <c r="L232" s="212"/>
      <c r="M232" s="213"/>
      <c r="N232" s="214"/>
      <c r="O232" s="214"/>
      <c r="P232" s="214"/>
      <c r="Q232" s="214"/>
      <c r="R232" s="214"/>
      <c r="S232" s="214"/>
      <c r="T232" s="215"/>
      <c r="AT232" s="216" t="s">
        <v>238</v>
      </c>
      <c r="AU232" s="216" t="s">
        <v>85</v>
      </c>
      <c r="AV232" s="14" t="s">
        <v>85</v>
      </c>
      <c r="AW232" s="14" t="s">
        <v>35</v>
      </c>
      <c r="AX232" s="14" t="s">
        <v>82</v>
      </c>
      <c r="AY232" s="216" t="s">
        <v>228</v>
      </c>
    </row>
    <row r="233" spans="2:63" s="12" customFormat="1" ht="22.9" customHeight="1">
      <c r="B233" s="161"/>
      <c r="C233" s="162"/>
      <c r="D233" s="163" t="s">
        <v>73</v>
      </c>
      <c r="E233" s="175" t="s">
        <v>256</v>
      </c>
      <c r="F233" s="175" t="s">
        <v>3020</v>
      </c>
      <c r="G233" s="162"/>
      <c r="H233" s="162"/>
      <c r="I233" s="165"/>
      <c r="J233" s="176">
        <f>BK233</f>
        <v>0</v>
      </c>
      <c r="K233" s="162"/>
      <c r="L233" s="167"/>
      <c r="M233" s="168"/>
      <c r="N233" s="169"/>
      <c r="O233" s="169"/>
      <c r="P233" s="170">
        <f>SUM(P234:P249)</f>
        <v>0</v>
      </c>
      <c r="Q233" s="169"/>
      <c r="R233" s="170">
        <f>SUM(R234:R249)</f>
        <v>39.484396399999994</v>
      </c>
      <c r="S233" s="169"/>
      <c r="T233" s="171">
        <f>SUM(T234:T249)</f>
        <v>0</v>
      </c>
      <c r="AR233" s="172" t="s">
        <v>82</v>
      </c>
      <c r="AT233" s="173" t="s">
        <v>73</v>
      </c>
      <c r="AU233" s="173" t="s">
        <v>82</v>
      </c>
      <c r="AY233" s="172" t="s">
        <v>228</v>
      </c>
      <c r="BK233" s="174">
        <f>SUM(BK234:BK249)</f>
        <v>0</v>
      </c>
    </row>
    <row r="234" spans="1:65" s="2" customFormat="1" ht="33" customHeight="1">
      <c r="A234" s="36"/>
      <c r="B234" s="37"/>
      <c r="C234" s="177" t="s">
        <v>429</v>
      </c>
      <c r="D234" s="177" t="s">
        <v>230</v>
      </c>
      <c r="E234" s="178" t="s">
        <v>3021</v>
      </c>
      <c r="F234" s="179" t="s">
        <v>3022</v>
      </c>
      <c r="G234" s="180" t="s">
        <v>275</v>
      </c>
      <c r="H234" s="181">
        <v>70.545</v>
      </c>
      <c r="I234" s="182"/>
      <c r="J234" s="183">
        <f>ROUND(I234*H234,2)</f>
        <v>0</v>
      </c>
      <c r="K234" s="179" t="s">
        <v>234</v>
      </c>
      <c r="L234" s="41"/>
      <c r="M234" s="184" t="s">
        <v>28</v>
      </c>
      <c r="N234" s="185" t="s">
        <v>45</v>
      </c>
      <c r="O234" s="66"/>
      <c r="P234" s="186">
        <f>O234*H234</f>
        <v>0</v>
      </c>
      <c r="Q234" s="186">
        <v>0.345</v>
      </c>
      <c r="R234" s="186">
        <f>Q234*H234</f>
        <v>24.338025</v>
      </c>
      <c r="S234" s="186">
        <v>0</v>
      </c>
      <c r="T234" s="187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88" t="s">
        <v>176</v>
      </c>
      <c r="AT234" s="188" t="s">
        <v>230</v>
      </c>
      <c r="AU234" s="188" t="s">
        <v>85</v>
      </c>
      <c r="AY234" s="19" t="s">
        <v>228</v>
      </c>
      <c r="BE234" s="189">
        <f>IF(N234="základní",J234,0)</f>
        <v>0</v>
      </c>
      <c r="BF234" s="189">
        <f>IF(N234="snížená",J234,0)</f>
        <v>0</v>
      </c>
      <c r="BG234" s="189">
        <f>IF(N234="zákl. přenesená",J234,0)</f>
        <v>0</v>
      </c>
      <c r="BH234" s="189">
        <f>IF(N234="sníž. přenesená",J234,0)</f>
        <v>0</v>
      </c>
      <c r="BI234" s="189">
        <f>IF(N234="nulová",J234,0)</f>
        <v>0</v>
      </c>
      <c r="BJ234" s="19" t="s">
        <v>82</v>
      </c>
      <c r="BK234" s="189">
        <f>ROUND(I234*H234,2)</f>
        <v>0</v>
      </c>
      <c r="BL234" s="19" t="s">
        <v>176</v>
      </c>
      <c r="BM234" s="188" t="s">
        <v>3023</v>
      </c>
    </row>
    <row r="235" spans="1:47" s="2" customFormat="1" ht="11.25">
      <c r="A235" s="36"/>
      <c r="B235" s="37"/>
      <c r="C235" s="38"/>
      <c r="D235" s="190" t="s">
        <v>236</v>
      </c>
      <c r="E235" s="38"/>
      <c r="F235" s="191" t="s">
        <v>3024</v>
      </c>
      <c r="G235" s="38"/>
      <c r="H235" s="38"/>
      <c r="I235" s="192"/>
      <c r="J235" s="38"/>
      <c r="K235" s="38"/>
      <c r="L235" s="41"/>
      <c r="M235" s="193"/>
      <c r="N235" s="194"/>
      <c r="O235" s="66"/>
      <c r="P235" s="66"/>
      <c r="Q235" s="66"/>
      <c r="R235" s="66"/>
      <c r="S235" s="66"/>
      <c r="T235" s="67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T235" s="19" t="s">
        <v>236</v>
      </c>
      <c r="AU235" s="19" t="s">
        <v>85</v>
      </c>
    </row>
    <row r="236" spans="2:51" s="13" customFormat="1" ht="11.25">
      <c r="B236" s="195"/>
      <c r="C236" s="196"/>
      <c r="D236" s="197" t="s">
        <v>238</v>
      </c>
      <c r="E236" s="198" t="s">
        <v>28</v>
      </c>
      <c r="F236" s="199" t="s">
        <v>2909</v>
      </c>
      <c r="G236" s="196"/>
      <c r="H236" s="198" t="s">
        <v>28</v>
      </c>
      <c r="I236" s="200"/>
      <c r="J236" s="196"/>
      <c r="K236" s="196"/>
      <c r="L236" s="201"/>
      <c r="M236" s="202"/>
      <c r="N236" s="203"/>
      <c r="O236" s="203"/>
      <c r="P236" s="203"/>
      <c r="Q236" s="203"/>
      <c r="R236" s="203"/>
      <c r="S236" s="203"/>
      <c r="T236" s="204"/>
      <c r="AT236" s="205" t="s">
        <v>238</v>
      </c>
      <c r="AU236" s="205" t="s">
        <v>85</v>
      </c>
      <c r="AV236" s="13" t="s">
        <v>82</v>
      </c>
      <c r="AW236" s="13" t="s">
        <v>35</v>
      </c>
      <c r="AX236" s="13" t="s">
        <v>74</v>
      </c>
      <c r="AY236" s="205" t="s">
        <v>228</v>
      </c>
    </row>
    <row r="237" spans="2:51" s="14" customFormat="1" ht="11.25">
      <c r="B237" s="206"/>
      <c r="C237" s="207"/>
      <c r="D237" s="197" t="s">
        <v>238</v>
      </c>
      <c r="E237" s="208" t="s">
        <v>28</v>
      </c>
      <c r="F237" s="209" t="s">
        <v>3025</v>
      </c>
      <c r="G237" s="207"/>
      <c r="H237" s="210">
        <v>70.545</v>
      </c>
      <c r="I237" s="211"/>
      <c r="J237" s="207"/>
      <c r="K237" s="207"/>
      <c r="L237" s="212"/>
      <c r="M237" s="213"/>
      <c r="N237" s="214"/>
      <c r="O237" s="214"/>
      <c r="P237" s="214"/>
      <c r="Q237" s="214"/>
      <c r="R237" s="214"/>
      <c r="S237" s="214"/>
      <c r="T237" s="215"/>
      <c r="AT237" s="216" t="s">
        <v>238</v>
      </c>
      <c r="AU237" s="216" t="s">
        <v>85</v>
      </c>
      <c r="AV237" s="14" t="s">
        <v>85</v>
      </c>
      <c r="AW237" s="14" t="s">
        <v>35</v>
      </c>
      <c r="AX237" s="14" t="s">
        <v>74</v>
      </c>
      <c r="AY237" s="216" t="s">
        <v>228</v>
      </c>
    </row>
    <row r="238" spans="2:51" s="15" customFormat="1" ht="11.25">
      <c r="B238" s="217"/>
      <c r="C238" s="218"/>
      <c r="D238" s="197" t="s">
        <v>238</v>
      </c>
      <c r="E238" s="219" t="s">
        <v>2881</v>
      </c>
      <c r="F238" s="220" t="s">
        <v>241</v>
      </c>
      <c r="G238" s="218"/>
      <c r="H238" s="221">
        <v>70.545</v>
      </c>
      <c r="I238" s="222"/>
      <c r="J238" s="218"/>
      <c r="K238" s="218"/>
      <c r="L238" s="223"/>
      <c r="M238" s="224"/>
      <c r="N238" s="225"/>
      <c r="O238" s="225"/>
      <c r="P238" s="225"/>
      <c r="Q238" s="225"/>
      <c r="R238" s="225"/>
      <c r="S238" s="225"/>
      <c r="T238" s="226"/>
      <c r="AT238" s="227" t="s">
        <v>238</v>
      </c>
      <c r="AU238" s="227" t="s">
        <v>85</v>
      </c>
      <c r="AV238" s="15" t="s">
        <v>176</v>
      </c>
      <c r="AW238" s="15" t="s">
        <v>35</v>
      </c>
      <c r="AX238" s="15" t="s">
        <v>82</v>
      </c>
      <c r="AY238" s="227" t="s">
        <v>228</v>
      </c>
    </row>
    <row r="239" spans="1:65" s="2" customFormat="1" ht="78" customHeight="1">
      <c r="A239" s="36"/>
      <c r="B239" s="37"/>
      <c r="C239" s="177" t="s">
        <v>435</v>
      </c>
      <c r="D239" s="177" t="s">
        <v>230</v>
      </c>
      <c r="E239" s="178" t="s">
        <v>3026</v>
      </c>
      <c r="F239" s="179" t="s">
        <v>3027</v>
      </c>
      <c r="G239" s="180" t="s">
        <v>275</v>
      </c>
      <c r="H239" s="181">
        <v>70.545</v>
      </c>
      <c r="I239" s="182"/>
      <c r="J239" s="183">
        <f>ROUND(I239*H239,2)</f>
        <v>0</v>
      </c>
      <c r="K239" s="179" t="s">
        <v>234</v>
      </c>
      <c r="L239" s="41"/>
      <c r="M239" s="184" t="s">
        <v>28</v>
      </c>
      <c r="N239" s="185" t="s">
        <v>45</v>
      </c>
      <c r="O239" s="66"/>
      <c r="P239" s="186">
        <f>O239*H239</f>
        <v>0</v>
      </c>
      <c r="Q239" s="186">
        <v>0.08922</v>
      </c>
      <c r="R239" s="186">
        <f>Q239*H239</f>
        <v>6.2940249</v>
      </c>
      <c r="S239" s="186">
        <v>0</v>
      </c>
      <c r="T239" s="187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88" t="s">
        <v>176</v>
      </c>
      <c r="AT239" s="188" t="s">
        <v>230</v>
      </c>
      <c r="AU239" s="188" t="s">
        <v>85</v>
      </c>
      <c r="AY239" s="19" t="s">
        <v>228</v>
      </c>
      <c r="BE239" s="189">
        <f>IF(N239="základní",J239,0)</f>
        <v>0</v>
      </c>
      <c r="BF239" s="189">
        <f>IF(N239="snížená",J239,0)</f>
        <v>0</v>
      </c>
      <c r="BG239" s="189">
        <f>IF(N239="zákl. přenesená",J239,0)</f>
        <v>0</v>
      </c>
      <c r="BH239" s="189">
        <f>IF(N239="sníž. přenesená",J239,0)</f>
        <v>0</v>
      </c>
      <c r="BI239" s="189">
        <f>IF(N239="nulová",J239,0)</f>
        <v>0</v>
      </c>
      <c r="BJ239" s="19" t="s">
        <v>82</v>
      </c>
      <c r="BK239" s="189">
        <f>ROUND(I239*H239,2)</f>
        <v>0</v>
      </c>
      <c r="BL239" s="19" t="s">
        <v>176</v>
      </c>
      <c r="BM239" s="188" t="s">
        <v>3028</v>
      </c>
    </row>
    <row r="240" spans="1:47" s="2" customFormat="1" ht="11.25">
      <c r="A240" s="36"/>
      <c r="B240" s="37"/>
      <c r="C240" s="38"/>
      <c r="D240" s="190" t="s">
        <v>236</v>
      </c>
      <c r="E240" s="38"/>
      <c r="F240" s="191" t="s">
        <v>3029</v>
      </c>
      <c r="G240" s="38"/>
      <c r="H240" s="38"/>
      <c r="I240" s="192"/>
      <c r="J240" s="38"/>
      <c r="K240" s="38"/>
      <c r="L240" s="41"/>
      <c r="M240" s="193"/>
      <c r="N240" s="194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9" t="s">
        <v>236</v>
      </c>
      <c r="AU240" s="19" t="s">
        <v>85</v>
      </c>
    </row>
    <row r="241" spans="2:51" s="14" customFormat="1" ht="11.25">
      <c r="B241" s="206"/>
      <c r="C241" s="207"/>
      <c r="D241" s="197" t="s">
        <v>238</v>
      </c>
      <c r="E241" s="208" t="s">
        <v>28</v>
      </c>
      <c r="F241" s="209" t="s">
        <v>2881</v>
      </c>
      <c r="G241" s="207"/>
      <c r="H241" s="210">
        <v>70.545</v>
      </c>
      <c r="I241" s="211"/>
      <c r="J241" s="207"/>
      <c r="K241" s="207"/>
      <c r="L241" s="212"/>
      <c r="M241" s="213"/>
      <c r="N241" s="214"/>
      <c r="O241" s="214"/>
      <c r="P241" s="214"/>
      <c r="Q241" s="214"/>
      <c r="R241" s="214"/>
      <c r="S241" s="214"/>
      <c r="T241" s="215"/>
      <c r="AT241" s="216" t="s">
        <v>238</v>
      </c>
      <c r="AU241" s="216" t="s">
        <v>85</v>
      </c>
      <c r="AV241" s="14" t="s">
        <v>85</v>
      </c>
      <c r="AW241" s="14" t="s">
        <v>35</v>
      </c>
      <c r="AX241" s="14" t="s">
        <v>82</v>
      </c>
      <c r="AY241" s="216" t="s">
        <v>228</v>
      </c>
    </row>
    <row r="242" spans="1:65" s="2" customFormat="1" ht="37.9" customHeight="1">
      <c r="A242" s="36"/>
      <c r="B242" s="37"/>
      <c r="C242" s="177" t="s">
        <v>441</v>
      </c>
      <c r="D242" s="177" t="s">
        <v>230</v>
      </c>
      <c r="E242" s="178" t="s">
        <v>3030</v>
      </c>
      <c r="F242" s="179" t="s">
        <v>3031</v>
      </c>
      <c r="G242" s="180" t="s">
        <v>275</v>
      </c>
      <c r="H242" s="181">
        <v>3.198</v>
      </c>
      <c r="I242" s="182"/>
      <c r="J242" s="183">
        <f>ROUND(I242*H242,2)</f>
        <v>0</v>
      </c>
      <c r="K242" s="179" t="s">
        <v>28</v>
      </c>
      <c r="L242" s="41"/>
      <c r="M242" s="184" t="s">
        <v>28</v>
      </c>
      <c r="N242" s="185" t="s">
        <v>45</v>
      </c>
      <c r="O242" s="66"/>
      <c r="P242" s="186">
        <f>O242*H242</f>
        <v>0</v>
      </c>
      <c r="Q242" s="186">
        <v>0.08425</v>
      </c>
      <c r="R242" s="186">
        <f>Q242*H242</f>
        <v>0.2694315</v>
      </c>
      <c r="S242" s="186">
        <v>0</v>
      </c>
      <c r="T242" s="187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88" t="s">
        <v>176</v>
      </c>
      <c r="AT242" s="188" t="s">
        <v>230</v>
      </c>
      <c r="AU242" s="188" t="s">
        <v>85</v>
      </c>
      <c r="AY242" s="19" t="s">
        <v>228</v>
      </c>
      <c r="BE242" s="189">
        <f>IF(N242="základní",J242,0)</f>
        <v>0</v>
      </c>
      <c r="BF242" s="189">
        <f>IF(N242="snížená",J242,0)</f>
        <v>0</v>
      </c>
      <c r="BG242" s="189">
        <f>IF(N242="zákl. přenesená",J242,0)</f>
        <v>0</v>
      </c>
      <c r="BH242" s="189">
        <f>IF(N242="sníž. přenesená",J242,0)</f>
        <v>0</v>
      </c>
      <c r="BI242" s="189">
        <f>IF(N242="nulová",J242,0)</f>
        <v>0</v>
      </c>
      <c r="BJ242" s="19" t="s">
        <v>82</v>
      </c>
      <c r="BK242" s="189">
        <f>ROUND(I242*H242,2)</f>
        <v>0</v>
      </c>
      <c r="BL242" s="19" t="s">
        <v>176</v>
      </c>
      <c r="BM242" s="188" t="s">
        <v>3032</v>
      </c>
    </row>
    <row r="243" spans="2:51" s="13" customFormat="1" ht="11.25">
      <c r="B243" s="195"/>
      <c r="C243" s="196"/>
      <c r="D243" s="197" t="s">
        <v>238</v>
      </c>
      <c r="E243" s="198" t="s">
        <v>28</v>
      </c>
      <c r="F243" s="199" t="s">
        <v>2909</v>
      </c>
      <c r="G243" s="196"/>
      <c r="H243" s="198" t="s">
        <v>28</v>
      </c>
      <c r="I243" s="200"/>
      <c r="J243" s="196"/>
      <c r="K243" s="196"/>
      <c r="L243" s="201"/>
      <c r="M243" s="202"/>
      <c r="N243" s="203"/>
      <c r="O243" s="203"/>
      <c r="P243" s="203"/>
      <c r="Q243" s="203"/>
      <c r="R243" s="203"/>
      <c r="S243" s="203"/>
      <c r="T243" s="204"/>
      <c r="AT243" s="205" t="s">
        <v>238</v>
      </c>
      <c r="AU243" s="205" t="s">
        <v>85</v>
      </c>
      <c r="AV243" s="13" t="s">
        <v>82</v>
      </c>
      <c r="AW243" s="13" t="s">
        <v>35</v>
      </c>
      <c r="AX243" s="13" t="s">
        <v>74</v>
      </c>
      <c r="AY243" s="205" t="s">
        <v>228</v>
      </c>
    </row>
    <row r="244" spans="2:51" s="14" customFormat="1" ht="11.25">
      <c r="B244" s="206"/>
      <c r="C244" s="207"/>
      <c r="D244" s="197" t="s">
        <v>238</v>
      </c>
      <c r="E244" s="208" t="s">
        <v>28</v>
      </c>
      <c r="F244" s="209" t="s">
        <v>3033</v>
      </c>
      <c r="G244" s="207"/>
      <c r="H244" s="210">
        <v>3.198</v>
      </c>
      <c r="I244" s="211"/>
      <c r="J244" s="207"/>
      <c r="K244" s="207"/>
      <c r="L244" s="212"/>
      <c r="M244" s="213"/>
      <c r="N244" s="214"/>
      <c r="O244" s="214"/>
      <c r="P244" s="214"/>
      <c r="Q244" s="214"/>
      <c r="R244" s="214"/>
      <c r="S244" s="214"/>
      <c r="T244" s="215"/>
      <c r="AT244" s="216" t="s">
        <v>238</v>
      </c>
      <c r="AU244" s="216" t="s">
        <v>85</v>
      </c>
      <c r="AV244" s="14" t="s">
        <v>85</v>
      </c>
      <c r="AW244" s="14" t="s">
        <v>35</v>
      </c>
      <c r="AX244" s="14" t="s">
        <v>74</v>
      </c>
      <c r="AY244" s="216" t="s">
        <v>228</v>
      </c>
    </row>
    <row r="245" spans="2:51" s="15" customFormat="1" ht="11.25">
      <c r="B245" s="217"/>
      <c r="C245" s="218"/>
      <c r="D245" s="197" t="s">
        <v>238</v>
      </c>
      <c r="E245" s="219" t="s">
        <v>160</v>
      </c>
      <c r="F245" s="220" t="s">
        <v>241</v>
      </c>
      <c r="G245" s="218"/>
      <c r="H245" s="221">
        <v>3.198</v>
      </c>
      <c r="I245" s="222"/>
      <c r="J245" s="218"/>
      <c r="K245" s="218"/>
      <c r="L245" s="223"/>
      <c r="M245" s="224"/>
      <c r="N245" s="225"/>
      <c r="O245" s="225"/>
      <c r="P245" s="225"/>
      <c r="Q245" s="225"/>
      <c r="R245" s="225"/>
      <c r="S245" s="225"/>
      <c r="T245" s="226"/>
      <c r="AT245" s="227" t="s">
        <v>238</v>
      </c>
      <c r="AU245" s="227" t="s">
        <v>85</v>
      </c>
      <c r="AV245" s="15" t="s">
        <v>176</v>
      </c>
      <c r="AW245" s="15" t="s">
        <v>35</v>
      </c>
      <c r="AX245" s="15" t="s">
        <v>82</v>
      </c>
      <c r="AY245" s="227" t="s">
        <v>228</v>
      </c>
    </row>
    <row r="246" spans="1:65" s="2" customFormat="1" ht="16.5" customHeight="1">
      <c r="A246" s="36"/>
      <c r="B246" s="37"/>
      <c r="C246" s="228" t="s">
        <v>447</v>
      </c>
      <c r="D246" s="228" t="s">
        <v>395</v>
      </c>
      <c r="E246" s="229" t="s">
        <v>3034</v>
      </c>
      <c r="F246" s="230" t="s">
        <v>3035</v>
      </c>
      <c r="G246" s="231" t="s">
        <v>275</v>
      </c>
      <c r="H246" s="232">
        <v>75.955</v>
      </c>
      <c r="I246" s="233"/>
      <c r="J246" s="234">
        <f>ROUND(I246*H246,2)</f>
        <v>0</v>
      </c>
      <c r="K246" s="230" t="s">
        <v>28</v>
      </c>
      <c r="L246" s="235"/>
      <c r="M246" s="236" t="s">
        <v>28</v>
      </c>
      <c r="N246" s="237" t="s">
        <v>45</v>
      </c>
      <c r="O246" s="66"/>
      <c r="P246" s="186">
        <f>O246*H246</f>
        <v>0</v>
      </c>
      <c r="Q246" s="186">
        <v>0.113</v>
      </c>
      <c r="R246" s="186">
        <f>Q246*H246</f>
        <v>8.582915</v>
      </c>
      <c r="S246" s="186">
        <v>0</v>
      </c>
      <c r="T246" s="187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88" t="s">
        <v>272</v>
      </c>
      <c r="AT246" s="188" t="s">
        <v>395</v>
      </c>
      <c r="AU246" s="188" t="s">
        <v>85</v>
      </c>
      <c r="AY246" s="19" t="s">
        <v>228</v>
      </c>
      <c r="BE246" s="189">
        <f>IF(N246="základní",J246,0)</f>
        <v>0</v>
      </c>
      <c r="BF246" s="189">
        <f>IF(N246="snížená",J246,0)</f>
        <v>0</v>
      </c>
      <c r="BG246" s="189">
        <f>IF(N246="zákl. přenesená",J246,0)</f>
        <v>0</v>
      </c>
      <c r="BH246" s="189">
        <f>IF(N246="sníž. přenesená",J246,0)</f>
        <v>0</v>
      </c>
      <c r="BI246" s="189">
        <f>IF(N246="nulová",J246,0)</f>
        <v>0</v>
      </c>
      <c r="BJ246" s="19" t="s">
        <v>82</v>
      </c>
      <c r="BK246" s="189">
        <f>ROUND(I246*H246,2)</f>
        <v>0</v>
      </c>
      <c r="BL246" s="19" t="s">
        <v>176</v>
      </c>
      <c r="BM246" s="188" t="s">
        <v>3036</v>
      </c>
    </row>
    <row r="247" spans="2:51" s="14" customFormat="1" ht="11.25">
      <c r="B247" s="206"/>
      <c r="C247" s="207"/>
      <c r="D247" s="197" t="s">
        <v>238</v>
      </c>
      <c r="E247" s="208" t="s">
        <v>28</v>
      </c>
      <c r="F247" s="209" t="s">
        <v>3037</v>
      </c>
      <c r="G247" s="207"/>
      <c r="H247" s="210">
        <v>72.661</v>
      </c>
      <c r="I247" s="211"/>
      <c r="J247" s="207"/>
      <c r="K247" s="207"/>
      <c r="L247" s="212"/>
      <c r="M247" s="213"/>
      <c r="N247" s="214"/>
      <c r="O247" s="214"/>
      <c r="P247" s="214"/>
      <c r="Q247" s="214"/>
      <c r="R247" s="214"/>
      <c r="S247" s="214"/>
      <c r="T247" s="215"/>
      <c r="AT247" s="216" t="s">
        <v>238</v>
      </c>
      <c r="AU247" s="216" t="s">
        <v>85</v>
      </c>
      <c r="AV247" s="14" t="s">
        <v>85</v>
      </c>
      <c r="AW247" s="14" t="s">
        <v>35</v>
      </c>
      <c r="AX247" s="14" t="s">
        <v>74</v>
      </c>
      <c r="AY247" s="216" t="s">
        <v>228</v>
      </c>
    </row>
    <row r="248" spans="2:51" s="14" customFormat="1" ht="11.25">
      <c r="B248" s="206"/>
      <c r="C248" s="207"/>
      <c r="D248" s="197" t="s">
        <v>238</v>
      </c>
      <c r="E248" s="208" t="s">
        <v>28</v>
      </c>
      <c r="F248" s="209" t="s">
        <v>3038</v>
      </c>
      <c r="G248" s="207"/>
      <c r="H248" s="210">
        <v>3.294</v>
      </c>
      <c r="I248" s="211"/>
      <c r="J248" s="207"/>
      <c r="K248" s="207"/>
      <c r="L248" s="212"/>
      <c r="M248" s="213"/>
      <c r="N248" s="214"/>
      <c r="O248" s="214"/>
      <c r="P248" s="214"/>
      <c r="Q248" s="214"/>
      <c r="R248" s="214"/>
      <c r="S248" s="214"/>
      <c r="T248" s="215"/>
      <c r="AT248" s="216" t="s">
        <v>238</v>
      </c>
      <c r="AU248" s="216" t="s">
        <v>85</v>
      </c>
      <c r="AV248" s="14" t="s">
        <v>85</v>
      </c>
      <c r="AW248" s="14" t="s">
        <v>35</v>
      </c>
      <c r="AX248" s="14" t="s">
        <v>74</v>
      </c>
      <c r="AY248" s="216" t="s">
        <v>228</v>
      </c>
    </row>
    <row r="249" spans="2:51" s="15" customFormat="1" ht="11.25">
      <c r="B249" s="217"/>
      <c r="C249" s="218"/>
      <c r="D249" s="197" t="s">
        <v>238</v>
      </c>
      <c r="E249" s="219" t="s">
        <v>28</v>
      </c>
      <c r="F249" s="220" t="s">
        <v>241</v>
      </c>
      <c r="G249" s="218"/>
      <c r="H249" s="221">
        <v>75.955</v>
      </c>
      <c r="I249" s="222"/>
      <c r="J249" s="218"/>
      <c r="K249" s="218"/>
      <c r="L249" s="223"/>
      <c r="M249" s="224"/>
      <c r="N249" s="225"/>
      <c r="O249" s="225"/>
      <c r="P249" s="225"/>
      <c r="Q249" s="225"/>
      <c r="R249" s="225"/>
      <c r="S249" s="225"/>
      <c r="T249" s="226"/>
      <c r="AT249" s="227" t="s">
        <v>238</v>
      </c>
      <c r="AU249" s="227" t="s">
        <v>85</v>
      </c>
      <c r="AV249" s="15" t="s">
        <v>176</v>
      </c>
      <c r="AW249" s="15" t="s">
        <v>35</v>
      </c>
      <c r="AX249" s="15" t="s">
        <v>82</v>
      </c>
      <c r="AY249" s="227" t="s">
        <v>228</v>
      </c>
    </row>
    <row r="250" spans="2:63" s="12" customFormat="1" ht="22.9" customHeight="1">
      <c r="B250" s="161"/>
      <c r="C250" s="162"/>
      <c r="D250" s="163" t="s">
        <v>73</v>
      </c>
      <c r="E250" s="175" t="s">
        <v>272</v>
      </c>
      <c r="F250" s="175" t="s">
        <v>3039</v>
      </c>
      <c r="G250" s="162"/>
      <c r="H250" s="162"/>
      <c r="I250" s="165"/>
      <c r="J250" s="176">
        <f>BK250</f>
        <v>0</v>
      </c>
      <c r="K250" s="162"/>
      <c r="L250" s="167"/>
      <c r="M250" s="168"/>
      <c r="N250" s="169"/>
      <c r="O250" s="169"/>
      <c r="P250" s="170">
        <f>SUM(P251:P294)</f>
        <v>0</v>
      </c>
      <c r="Q250" s="169"/>
      <c r="R250" s="170">
        <f>SUM(R251:R294)</f>
        <v>0.13219999999999998</v>
      </c>
      <c r="S250" s="169"/>
      <c r="T250" s="171">
        <f>SUM(T251:T294)</f>
        <v>1.6</v>
      </c>
      <c r="AR250" s="172" t="s">
        <v>82</v>
      </c>
      <c r="AT250" s="173" t="s">
        <v>73</v>
      </c>
      <c r="AU250" s="173" t="s">
        <v>82</v>
      </c>
      <c r="AY250" s="172" t="s">
        <v>228</v>
      </c>
      <c r="BK250" s="174">
        <f>SUM(BK251:BK294)</f>
        <v>0</v>
      </c>
    </row>
    <row r="251" spans="1:65" s="2" customFormat="1" ht="37.9" customHeight="1">
      <c r="A251" s="36"/>
      <c r="B251" s="37"/>
      <c r="C251" s="177" t="s">
        <v>454</v>
      </c>
      <c r="D251" s="177" t="s">
        <v>230</v>
      </c>
      <c r="E251" s="178" t="s">
        <v>3040</v>
      </c>
      <c r="F251" s="179" t="s">
        <v>3041</v>
      </c>
      <c r="G251" s="180" t="s">
        <v>510</v>
      </c>
      <c r="H251" s="181">
        <v>10</v>
      </c>
      <c r="I251" s="182"/>
      <c r="J251" s="183">
        <f>ROUND(I251*H251,2)</f>
        <v>0</v>
      </c>
      <c r="K251" s="179" t="s">
        <v>234</v>
      </c>
      <c r="L251" s="41"/>
      <c r="M251" s="184" t="s">
        <v>28</v>
      </c>
      <c r="N251" s="185" t="s">
        <v>45</v>
      </c>
      <c r="O251" s="66"/>
      <c r="P251" s="186">
        <f>O251*H251</f>
        <v>0</v>
      </c>
      <c r="Q251" s="186">
        <v>0</v>
      </c>
      <c r="R251" s="186">
        <f>Q251*H251</f>
        <v>0</v>
      </c>
      <c r="S251" s="186">
        <v>0</v>
      </c>
      <c r="T251" s="187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88" t="s">
        <v>176</v>
      </c>
      <c r="AT251" s="188" t="s">
        <v>230</v>
      </c>
      <c r="AU251" s="188" t="s">
        <v>85</v>
      </c>
      <c r="AY251" s="19" t="s">
        <v>228</v>
      </c>
      <c r="BE251" s="189">
        <f>IF(N251="základní",J251,0)</f>
        <v>0</v>
      </c>
      <c r="BF251" s="189">
        <f>IF(N251="snížená",J251,0)</f>
        <v>0</v>
      </c>
      <c r="BG251" s="189">
        <f>IF(N251="zákl. přenesená",J251,0)</f>
        <v>0</v>
      </c>
      <c r="BH251" s="189">
        <f>IF(N251="sníž. přenesená",J251,0)</f>
        <v>0</v>
      </c>
      <c r="BI251" s="189">
        <f>IF(N251="nulová",J251,0)</f>
        <v>0</v>
      </c>
      <c r="BJ251" s="19" t="s">
        <v>82</v>
      </c>
      <c r="BK251" s="189">
        <f>ROUND(I251*H251,2)</f>
        <v>0</v>
      </c>
      <c r="BL251" s="19" t="s">
        <v>176</v>
      </c>
      <c r="BM251" s="188" t="s">
        <v>3042</v>
      </c>
    </row>
    <row r="252" spans="1:47" s="2" customFormat="1" ht="11.25">
      <c r="A252" s="36"/>
      <c r="B252" s="37"/>
      <c r="C252" s="38"/>
      <c r="D252" s="190" t="s">
        <v>236</v>
      </c>
      <c r="E252" s="38"/>
      <c r="F252" s="191" t="s">
        <v>3043</v>
      </c>
      <c r="G252" s="38"/>
      <c r="H252" s="38"/>
      <c r="I252" s="192"/>
      <c r="J252" s="38"/>
      <c r="K252" s="38"/>
      <c r="L252" s="41"/>
      <c r="M252" s="193"/>
      <c r="N252" s="194"/>
      <c r="O252" s="66"/>
      <c r="P252" s="66"/>
      <c r="Q252" s="66"/>
      <c r="R252" s="66"/>
      <c r="S252" s="66"/>
      <c r="T252" s="67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9" t="s">
        <v>236</v>
      </c>
      <c r="AU252" s="19" t="s">
        <v>85</v>
      </c>
    </row>
    <row r="253" spans="2:51" s="13" customFormat="1" ht="11.25">
      <c r="B253" s="195"/>
      <c r="C253" s="196"/>
      <c r="D253" s="197" t="s">
        <v>238</v>
      </c>
      <c r="E253" s="198" t="s">
        <v>28</v>
      </c>
      <c r="F253" s="199" t="s">
        <v>3044</v>
      </c>
      <c r="G253" s="196"/>
      <c r="H253" s="198" t="s">
        <v>28</v>
      </c>
      <c r="I253" s="200"/>
      <c r="J253" s="196"/>
      <c r="K253" s="196"/>
      <c r="L253" s="201"/>
      <c r="M253" s="202"/>
      <c r="N253" s="203"/>
      <c r="O253" s="203"/>
      <c r="P253" s="203"/>
      <c r="Q253" s="203"/>
      <c r="R253" s="203"/>
      <c r="S253" s="203"/>
      <c r="T253" s="204"/>
      <c r="AT253" s="205" t="s">
        <v>238</v>
      </c>
      <c r="AU253" s="205" t="s">
        <v>85</v>
      </c>
      <c r="AV253" s="13" t="s">
        <v>82</v>
      </c>
      <c r="AW253" s="13" t="s">
        <v>35</v>
      </c>
      <c r="AX253" s="13" t="s">
        <v>74</v>
      </c>
      <c r="AY253" s="205" t="s">
        <v>228</v>
      </c>
    </row>
    <row r="254" spans="2:51" s="14" customFormat="1" ht="11.25">
      <c r="B254" s="206"/>
      <c r="C254" s="207"/>
      <c r="D254" s="197" t="s">
        <v>238</v>
      </c>
      <c r="E254" s="208" t="s">
        <v>28</v>
      </c>
      <c r="F254" s="209" t="s">
        <v>285</v>
      </c>
      <c r="G254" s="207"/>
      <c r="H254" s="210">
        <v>10</v>
      </c>
      <c r="I254" s="211"/>
      <c r="J254" s="207"/>
      <c r="K254" s="207"/>
      <c r="L254" s="212"/>
      <c r="M254" s="213"/>
      <c r="N254" s="214"/>
      <c r="O254" s="214"/>
      <c r="P254" s="214"/>
      <c r="Q254" s="214"/>
      <c r="R254" s="214"/>
      <c r="S254" s="214"/>
      <c r="T254" s="215"/>
      <c r="AT254" s="216" t="s">
        <v>238</v>
      </c>
      <c r="AU254" s="216" t="s">
        <v>85</v>
      </c>
      <c r="AV254" s="14" t="s">
        <v>85</v>
      </c>
      <c r="AW254" s="14" t="s">
        <v>35</v>
      </c>
      <c r="AX254" s="14" t="s">
        <v>82</v>
      </c>
      <c r="AY254" s="216" t="s">
        <v>228</v>
      </c>
    </row>
    <row r="255" spans="1:65" s="2" customFormat="1" ht="16.5" customHeight="1">
      <c r="A255" s="36"/>
      <c r="B255" s="37"/>
      <c r="C255" s="228" t="s">
        <v>460</v>
      </c>
      <c r="D255" s="228" t="s">
        <v>395</v>
      </c>
      <c r="E255" s="229" t="s">
        <v>3045</v>
      </c>
      <c r="F255" s="230" t="s">
        <v>3046</v>
      </c>
      <c r="G255" s="231" t="s">
        <v>510</v>
      </c>
      <c r="H255" s="232">
        <v>10</v>
      </c>
      <c r="I255" s="233"/>
      <c r="J255" s="234">
        <f>ROUND(I255*H255,2)</f>
        <v>0</v>
      </c>
      <c r="K255" s="230" t="s">
        <v>234</v>
      </c>
      <c r="L255" s="235"/>
      <c r="M255" s="236" t="s">
        <v>28</v>
      </c>
      <c r="N255" s="237" t="s">
        <v>45</v>
      </c>
      <c r="O255" s="66"/>
      <c r="P255" s="186">
        <f>O255*H255</f>
        <v>0</v>
      </c>
      <c r="Q255" s="186">
        <v>0.00062</v>
      </c>
      <c r="R255" s="186">
        <f>Q255*H255</f>
        <v>0.0062</v>
      </c>
      <c r="S255" s="186">
        <v>0</v>
      </c>
      <c r="T255" s="187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88" t="s">
        <v>272</v>
      </c>
      <c r="AT255" s="188" t="s">
        <v>395</v>
      </c>
      <c r="AU255" s="188" t="s">
        <v>85</v>
      </c>
      <c r="AY255" s="19" t="s">
        <v>228</v>
      </c>
      <c r="BE255" s="189">
        <f>IF(N255="základní",J255,0)</f>
        <v>0</v>
      </c>
      <c r="BF255" s="189">
        <f>IF(N255="snížená",J255,0)</f>
        <v>0</v>
      </c>
      <c r="BG255" s="189">
        <f>IF(N255="zákl. přenesená",J255,0)</f>
        <v>0</v>
      </c>
      <c r="BH255" s="189">
        <f>IF(N255="sníž. přenesená",J255,0)</f>
        <v>0</v>
      </c>
      <c r="BI255" s="189">
        <f>IF(N255="nulová",J255,0)</f>
        <v>0</v>
      </c>
      <c r="BJ255" s="19" t="s">
        <v>82</v>
      </c>
      <c r="BK255" s="189">
        <f>ROUND(I255*H255,2)</f>
        <v>0</v>
      </c>
      <c r="BL255" s="19" t="s">
        <v>176</v>
      </c>
      <c r="BM255" s="188" t="s">
        <v>3047</v>
      </c>
    </row>
    <row r="256" spans="2:51" s="13" customFormat="1" ht="11.25">
      <c r="B256" s="195"/>
      <c r="C256" s="196"/>
      <c r="D256" s="197" t="s">
        <v>238</v>
      </c>
      <c r="E256" s="198" t="s">
        <v>28</v>
      </c>
      <c r="F256" s="199" t="s">
        <v>3044</v>
      </c>
      <c r="G256" s="196"/>
      <c r="H256" s="198" t="s">
        <v>28</v>
      </c>
      <c r="I256" s="200"/>
      <c r="J256" s="196"/>
      <c r="K256" s="196"/>
      <c r="L256" s="201"/>
      <c r="M256" s="202"/>
      <c r="N256" s="203"/>
      <c r="O256" s="203"/>
      <c r="P256" s="203"/>
      <c r="Q256" s="203"/>
      <c r="R256" s="203"/>
      <c r="S256" s="203"/>
      <c r="T256" s="204"/>
      <c r="AT256" s="205" t="s">
        <v>238</v>
      </c>
      <c r="AU256" s="205" t="s">
        <v>85</v>
      </c>
      <c r="AV256" s="13" t="s">
        <v>82</v>
      </c>
      <c r="AW256" s="13" t="s">
        <v>35</v>
      </c>
      <c r="AX256" s="13" t="s">
        <v>74</v>
      </c>
      <c r="AY256" s="205" t="s">
        <v>228</v>
      </c>
    </row>
    <row r="257" spans="2:51" s="14" customFormat="1" ht="11.25">
      <c r="B257" s="206"/>
      <c r="C257" s="207"/>
      <c r="D257" s="197" t="s">
        <v>238</v>
      </c>
      <c r="E257" s="208" t="s">
        <v>28</v>
      </c>
      <c r="F257" s="209" t="s">
        <v>285</v>
      </c>
      <c r="G257" s="207"/>
      <c r="H257" s="210">
        <v>10</v>
      </c>
      <c r="I257" s="211"/>
      <c r="J257" s="207"/>
      <c r="K257" s="207"/>
      <c r="L257" s="212"/>
      <c r="M257" s="213"/>
      <c r="N257" s="214"/>
      <c r="O257" s="214"/>
      <c r="P257" s="214"/>
      <c r="Q257" s="214"/>
      <c r="R257" s="214"/>
      <c r="S257" s="214"/>
      <c r="T257" s="215"/>
      <c r="AT257" s="216" t="s">
        <v>238</v>
      </c>
      <c r="AU257" s="216" t="s">
        <v>85</v>
      </c>
      <c r="AV257" s="14" t="s">
        <v>85</v>
      </c>
      <c r="AW257" s="14" t="s">
        <v>35</v>
      </c>
      <c r="AX257" s="14" t="s">
        <v>82</v>
      </c>
      <c r="AY257" s="216" t="s">
        <v>228</v>
      </c>
    </row>
    <row r="258" spans="1:65" s="2" customFormat="1" ht="37.9" customHeight="1">
      <c r="A258" s="36"/>
      <c r="B258" s="37"/>
      <c r="C258" s="177" t="s">
        <v>465</v>
      </c>
      <c r="D258" s="177" t="s">
        <v>230</v>
      </c>
      <c r="E258" s="178" t="s">
        <v>3048</v>
      </c>
      <c r="F258" s="179" t="s">
        <v>3049</v>
      </c>
      <c r="G258" s="180" t="s">
        <v>510</v>
      </c>
      <c r="H258" s="181">
        <v>2</v>
      </c>
      <c r="I258" s="182"/>
      <c r="J258" s="183">
        <f>ROUND(I258*H258,2)</f>
        <v>0</v>
      </c>
      <c r="K258" s="179" t="s">
        <v>234</v>
      </c>
      <c r="L258" s="41"/>
      <c r="M258" s="184" t="s">
        <v>28</v>
      </c>
      <c r="N258" s="185" t="s">
        <v>45</v>
      </c>
      <c r="O258" s="66"/>
      <c r="P258" s="186">
        <f>O258*H258</f>
        <v>0</v>
      </c>
      <c r="Q258" s="186">
        <v>0</v>
      </c>
      <c r="R258" s="186">
        <f>Q258*H258</f>
        <v>0</v>
      </c>
      <c r="S258" s="186">
        <v>0</v>
      </c>
      <c r="T258" s="187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88" t="s">
        <v>176</v>
      </c>
      <c r="AT258" s="188" t="s">
        <v>230</v>
      </c>
      <c r="AU258" s="188" t="s">
        <v>85</v>
      </c>
      <c r="AY258" s="19" t="s">
        <v>228</v>
      </c>
      <c r="BE258" s="189">
        <f>IF(N258="základní",J258,0)</f>
        <v>0</v>
      </c>
      <c r="BF258" s="189">
        <f>IF(N258="snížená",J258,0)</f>
        <v>0</v>
      </c>
      <c r="BG258" s="189">
        <f>IF(N258="zákl. přenesená",J258,0)</f>
        <v>0</v>
      </c>
      <c r="BH258" s="189">
        <f>IF(N258="sníž. přenesená",J258,0)</f>
        <v>0</v>
      </c>
      <c r="BI258" s="189">
        <f>IF(N258="nulová",J258,0)</f>
        <v>0</v>
      </c>
      <c r="BJ258" s="19" t="s">
        <v>82</v>
      </c>
      <c r="BK258" s="189">
        <f>ROUND(I258*H258,2)</f>
        <v>0</v>
      </c>
      <c r="BL258" s="19" t="s">
        <v>176</v>
      </c>
      <c r="BM258" s="188" t="s">
        <v>3050</v>
      </c>
    </row>
    <row r="259" spans="1:47" s="2" customFormat="1" ht="11.25">
      <c r="A259" s="36"/>
      <c r="B259" s="37"/>
      <c r="C259" s="38"/>
      <c r="D259" s="190" t="s">
        <v>236</v>
      </c>
      <c r="E259" s="38"/>
      <c r="F259" s="191" t="s">
        <v>3051</v>
      </c>
      <c r="G259" s="38"/>
      <c r="H259" s="38"/>
      <c r="I259" s="192"/>
      <c r="J259" s="38"/>
      <c r="K259" s="38"/>
      <c r="L259" s="41"/>
      <c r="M259" s="193"/>
      <c r="N259" s="194"/>
      <c r="O259" s="66"/>
      <c r="P259" s="66"/>
      <c r="Q259" s="66"/>
      <c r="R259" s="66"/>
      <c r="S259" s="66"/>
      <c r="T259" s="67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T259" s="19" t="s">
        <v>236</v>
      </c>
      <c r="AU259" s="19" t="s">
        <v>85</v>
      </c>
    </row>
    <row r="260" spans="2:51" s="13" customFormat="1" ht="11.25">
      <c r="B260" s="195"/>
      <c r="C260" s="196"/>
      <c r="D260" s="197" t="s">
        <v>238</v>
      </c>
      <c r="E260" s="198" t="s">
        <v>28</v>
      </c>
      <c r="F260" s="199" t="s">
        <v>3044</v>
      </c>
      <c r="G260" s="196"/>
      <c r="H260" s="198" t="s">
        <v>28</v>
      </c>
      <c r="I260" s="200"/>
      <c r="J260" s="196"/>
      <c r="K260" s="196"/>
      <c r="L260" s="201"/>
      <c r="M260" s="202"/>
      <c r="N260" s="203"/>
      <c r="O260" s="203"/>
      <c r="P260" s="203"/>
      <c r="Q260" s="203"/>
      <c r="R260" s="203"/>
      <c r="S260" s="203"/>
      <c r="T260" s="204"/>
      <c r="AT260" s="205" t="s">
        <v>238</v>
      </c>
      <c r="AU260" s="205" t="s">
        <v>85</v>
      </c>
      <c r="AV260" s="13" t="s">
        <v>82</v>
      </c>
      <c r="AW260" s="13" t="s">
        <v>35</v>
      </c>
      <c r="AX260" s="13" t="s">
        <v>74</v>
      </c>
      <c r="AY260" s="205" t="s">
        <v>228</v>
      </c>
    </row>
    <row r="261" spans="2:51" s="14" customFormat="1" ht="11.25">
      <c r="B261" s="206"/>
      <c r="C261" s="207"/>
      <c r="D261" s="197" t="s">
        <v>238</v>
      </c>
      <c r="E261" s="208" t="s">
        <v>28</v>
      </c>
      <c r="F261" s="209" t="s">
        <v>85</v>
      </c>
      <c r="G261" s="207"/>
      <c r="H261" s="210">
        <v>2</v>
      </c>
      <c r="I261" s="211"/>
      <c r="J261" s="207"/>
      <c r="K261" s="207"/>
      <c r="L261" s="212"/>
      <c r="M261" s="213"/>
      <c r="N261" s="214"/>
      <c r="O261" s="214"/>
      <c r="P261" s="214"/>
      <c r="Q261" s="214"/>
      <c r="R261" s="214"/>
      <c r="S261" s="214"/>
      <c r="T261" s="215"/>
      <c r="AT261" s="216" t="s">
        <v>238</v>
      </c>
      <c r="AU261" s="216" t="s">
        <v>85</v>
      </c>
      <c r="AV261" s="14" t="s">
        <v>85</v>
      </c>
      <c r="AW261" s="14" t="s">
        <v>35</v>
      </c>
      <c r="AX261" s="14" t="s">
        <v>82</v>
      </c>
      <c r="AY261" s="216" t="s">
        <v>228</v>
      </c>
    </row>
    <row r="262" spans="1:65" s="2" customFormat="1" ht="16.5" customHeight="1">
      <c r="A262" s="36"/>
      <c r="B262" s="37"/>
      <c r="C262" s="228" t="s">
        <v>470</v>
      </c>
      <c r="D262" s="228" t="s">
        <v>395</v>
      </c>
      <c r="E262" s="229" t="s">
        <v>3052</v>
      </c>
      <c r="F262" s="230" t="s">
        <v>3053</v>
      </c>
      <c r="G262" s="231" t="s">
        <v>510</v>
      </c>
      <c r="H262" s="232">
        <v>2</v>
      </c>
      <c r="I262" s="233"/>
      <c r="J262" s="234">
        <f>ROUND(I262*H262,2)</f>
        <v>0</v>
      </c>
      <c r="K262" s="230" t="s">
        <v>234</v>
      </c>
      <c r="L262" s="235"/>
      <c r="M262" s="236" t="s">
        <v>28</v>
      </c>
      <c r="N262" s="237" t="s">
        <v>45</v>
      </c>
      <c r="O262" s="66"/>
      <c r="P262" s="186">
        <f>O262*H262</f>
        <v>0</v>
      </c>
      <c r="Q262" s="186">
        <v>0.00046</v>
      </c>
      <c r="R262" s="186">
        <f>Q262*H262</f>
        <v>0.00092</v>
      </c>
      <c r="S262" s="186">
        <v>0</v>
      </c>
      <c r="T262" s="187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88" t="s">
        <v>272</v>
      </c>
      <c r="AT262" s="188" t="s">
        <v>395</v>
      </c>
      <c r="AU262" s="188" t="s">
        <v>85</v>
      </c>
      <c r="AY262" s="19" t="s">
        <v>228</v>
      </c>
      <c r="BE262" s="189">
        <f>IF(N262="základní",J262,0)</f>
        <v>0</v>
      </c>
      <c r="BF262" s="189">
        <f>IF(N262="snížená",J262,0)</f>
        <v>0</v>
      </c>
      <c r="BG262" s="189">
        <f>IF(N262="zákl. přenesená",J262,0)</f>
        <v>0</v>
      </c>
      <c r="BH262" s="189">
        <f>IF(N262="sníž. přenesená",J262,0)</f>
        <v>0</v>
      </c>
      <c r="BI262" s="189">
        <f>IF(N262="nulová",J262,0)</f>
        <v>0</v>
      </c>
      <c r="BJ262" s="19" t="s">
        <v>82</v>
      </c>
      <c r="BK262" s="189">
        <f>ROUND(I262*H262,2)</f>
        <v>0</v>
      </c>
      <c r="BL262" s="19" t="s">
        <v>176</v>
      </c>
      <c r="BM262" s="188" t="s">
        <v>3054</v>
      </c>
    </row>
    <row r="263" spans="2:51" s="13" customFormat="1" ht="11.25">
      <c r="B263" s="195"/>
      <c r="C263" s="196"/>
      <c r="D263" s="197" t="s">
        <v>238</v>
      </c>
      <c r="E263" s="198" t="s">
        <v>28</v>
      </c>
      <c r="F263" s="199" t="s">
        <v>3044</v>
      </c>
      <c r="G263" s="196"/>
      <c r="H263" s="198" t="s">
        <v>28</v>
      </c>
      <c r="I263" s="200"/>
      <c r="J263" s="196"/>
      <c r="K263" s="196"/>
      <c r="L263" s="201"/>
      <c r="M263" s="202"/>
      <c r="N263" s="203"/>
      <c r="O263" s="203"/>
      <c r="P263" s="203"/>
      <c r="Q263" s="203"/>
      <c r="R263" s="203"/>
      <c r="S263" s="203"/>
      <c r="T263" s="204"/>
      <c r="AT263" s="205" t="s">
        <v>238</v>
      </c>
      <c r="AU263" s="205" t="s">
        <v>85</v>
      </c>
      <c r="AV263" s="13" t="s">
        <v>82</v>
      </c>
      <c r="AW263" s="13" t="s">
        <v>35</v>
      </c>
      <c r="AX263" s="13" t="s">
        <v>74</v>
      </c>
      <c r="AY263" s="205" t="s">
        <v>228</v>
      </c>
    </row>
    <row r="264" spans="2:51" s="14" customFormat="1" ht="11.25">
      <c r="B264" s="206"/>
      <c r="C264" s="207"/>
      <c r="D264" s="197" t="s">
        <v>238</v>
      </c>
      <c r="E264" s="208" t="s">
        <v>28</v>
      </c>
      <c r="F264" s="209" t="s">
        <v>85</v>
      </c>
      <c r="G264" s="207"/>
      <c r="H264" s="210">
        <v>2</v>
      </c>
      <c r="I264" s="211"/>
      <c r="J264" s="207"/>
      <c r="K264" s="207"/>
      <c r="L264" s="212"/>
      <c r="M264" s="213"/>
      <c r="N264" s="214"/>
      <c r="O264" s="214"/>
      <c r="P264" s="214"/>
      <c r="Q264" s="214"/>
      <c r="R264" s="214"/>
      <c r="S264" s="214"/>
      <c r="T264" s="215"/>
      <c r="AT264" s="216" t="s">
        <v>238</v>
      </c>
      <c r="AU264" s="216" t="s">
        <v>85</v>
      </c>
      <c r="AV264" s="14" t="s">
        <v>85</v>
      </c>
      <c r="AW264" s="14" t="s">
        <v>35</v>
      </c>
      <c r="AX264" s="14" t="s">
        <v>82</v>
      </c>
      <c r="AY264" s="216" t="s">
        <v>228</v>
      </c>
    </row>
    <row r="265" spans="1:65" s="2" customFormat="1" ht="33" customHeight="1">
      <c r="A265" s="36"/>
      <c r="B265" s="37"/>
      <c r="C265" s="177" t="s">
        <v>475</v>
      </c>
      <c r="D265" s="177" t="s">
        <v>230</v>
      </c>
      <c r="E265" s="178" t="s">
        <v>3055</v>
      </c>
      <c r="F265" s="179" t="s">
        <v>3056</v>
      </c>
      <c r="G265" s="180" t="s">
        <v>233</v>
      </c>
      <c r="H265" s="181">
        <v>2.5</v>
      </c>
      <c r="I265" s="182"/>
      <c r="J265" s="183">
        <f>ROUND(I265*H265,2)</f>
        <v>0</v>
      </c>
      <c r="K265" s="179" t="s">
        <v>234</v>
      </c>
      <c r="L265" s="41"/>
      <c r="M265" s="184" t="s">
        <v>28</v>
      </c>
      <c r="N265" s="185" t="s">
        <v>45</v>
      </c>
      <c r="O265" s="66"/>
      <c r="P265" s="186">
        <f>O265*H265</f>
        <v>0</v>
      </c>
      <c r="Q265" s="186">
        <v>0</v>
      </c>
      <c r="R265" s="186">
        <f>Q265*H265</f>
        <v>0</v>
      </c>
      <c r="S265" s="186">
        <v>0.6</v>
      </c>
      <c r="T265" s="187">
        <f>S265*H265</f>
        <v>1.5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88" t="s">
        <v>176</v>
      </c>
      <c r="AT265" s="188" t="s">
        <v>230</v>
      </c>
      <c r="AU265" s="188" t="s">
        <v>85</v>
      </c>
      <c r="AY265" s="19" t="s">
        <v>228</v>
      </c>
      <c r="BE265" s="189">
        <f>IF(N265="základní",J265,0)</f>
        <v>0</v>
      </c>
      <c r="BF265" s="189">
        <f>IF(N265="snížená",J265,0)</f>
        <v>0</v>
      </c>
      <c r="BG265" s="189">
        <f>IF(N265="zákl. přenesená",J265,0)</f>
        <v>0</v>
      </c>
      <c r="BH265" s="189">
        <f>IF(N265="sníž. přenesená",J265,0)</f>
        <v>0</v>
      </c>
      <c r="BI265" s="189">
        <f>IF(N265="nulová",J265,0)</f>
        <v>0</v>
      </c>
      <c r="BJ265" s="19" t="s">
        <v>82</v>
      </c>
      <c r="BK265" s="189">
        <f>ROUND(I265*H265,2)</f>
        <v>0</v>
      </c>
      <c r="BL265" s="19" t="s">
        <v>176</v>
      </c>
      <c r="BM265" s="188" t="s">
        <v>3057</v>
      </c>
    </row>
    <row r="266" spans="1:47" s="2" customFormat="1" ht="11.25">
      <c r="A266" s="36"/>
      <c r="B266" s="37"/>
      <c r="C266" s="38"/>
      <c r="D266" s="190" t="s">
        <v>236</v>
      </c>
      <c r="E266" s="38"/>
      <c r="F266" s="191" t="s">
        <v>3058</v>
      </c>
      <c r="G266" s="38"/>
      <c r="H266" s="38"/>
      <c r="I266" s="192"/>
      <c r="J266" s="38"/>
      <c r="K266" s="38"/>
      <c r="L266" s="41"/>
      <c r="M266" s="193"/>
      <c r="N266" s="194"/>
      <c r="O266" s="66"/>
      <c r="P266" s="66"/>
      <c r="Q266" s="66"/>
      <c r="R266" s="66"/>
      <c r="S266" s="66"/>
      <c r="T266" s="67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T266" s="19" t="s">
        <v>236</v>
      </c>
      <c r="AU266" s="19" t="s">
        <v>85</v>
      </c>
    </row>
    <row r="267" spans="2:51" s="13" customFormat="1" ht="11.25">
      <c r="B267" s="195"/>
      <c r="C267" s="196"/>
      <c r="D267" s="197" t="s">
        <v>238</v>
      </c>
      <c r="E267" s="198" t="s">
        <v>28</v>
      </c>
      <c r="F267" s="199" t="s">
        <v>3044</v>
      </c>
      <c r="G267" s="196"/>
      <c r="H267" s="198" t="s">
        <v>28</v>
      </c>
      <c r="I267" s="200"/>
      <c r="J267" s="196"/>
      <c r="K267" s="196"/>
      <c r="L267" s="201"/>
      <c r="M267" s="202"/>
      <c r="N267" s="203"/>
      <c r="O267" s="203"/>
      <c r="P267" s="203"/>
      <c r="Q267" s="203"/>
      <c r="R267" s="203"/>
      <c r="S267" s="203"/>
      <c r="T267" s="204"/>
      <c r="AT267" s="205" t="s">
        <v>238</v>
      </c>
      <c r="AU267" s="205" t="s">
        <v>85</v>
      </c>
      <c r="AV267" s="13" t="s">
        <v>82</v>
      </c>
      <c r="AW267" s="13" t="s">
        <v>35</v>
      </c>
      <c r="AX267" s="13" t="s">
        <v>74</v>
      </c>
      <c r="AY267" s="205" t="s">
        <v>228</v>
      </c>
    </row>
    <row r="268" spans="2:51" s="14" customFormat="1" ht="11.25">
      <c r="B268" s="206"/>
      <c r="C268" s="207"/>
      <c r="D268" s="197" t="s">
        <v>238</v>
      </c>
      <c r="E268" s="208" t="s">
        <v>28</v>
      </c>
      <c r="F268" s="209" t="s">
        <v>3059</v>
      </c>
      <c r="G268" s="207"/>
      <c r="H268" s="210">
        <v>2.5</v>
      </c>
      <c r="I268" s="211"/>
      <c r="J268" s="207"/>
      <c r="K268" s="207"/>
      <c r="L268" s="212"/>
      <c r="M268" s="213"/>
      <c r="N268" s="214"/>
      <c r="O268" s="214"/>
      <c r="P268" s="214"/>
      <c r="Q268" s="214"/>
      <c r="R268" s="214"/>
      <c r="S268" s="214"/>
      <c r="T268" s="215"/>
      <c r="AT268" s="216" t="s">
        <v>238</v>
      </c>
      <c r="AU268" s="216" t="s">
        <v>85</v>
      </c>
      <c r="AV268" s="14" t="s">
        <v>85</v>
      </c>
      <c r="AW268" s="14" t="s">
        <v>35</v>
      </c>
      <c r="AX268" s="14" t="s">
        <v>82</v>
      </c>
      <c r="AY268" s="216" t="s">
        <v>228</v>
      </c>
    </row>
    <row r="269" spans="1:65" s="2" customFormat="1" ht="37.9" customHeight="1">
      <c r="A269" s="36"/>
      <c r="B269" s="37"/>
      <c r="C269" s="177" t="s">
        <v>480</v>
      </c>
      <c r="D269" s="177" t="s">
        <v>230</v>
      </c>
      <c r="E269" s="178" t="s">
        <v>3060</v>
      </c>
      <c r="F269" s="179" t="s">
        <v>3061</v>
      </c>
      <c r="G269" s="180" t="s">
        <v>510</v>
      </c>
      <c r="H269" s="181">
        <v>2</v>
      </c>
      <c r="I269" s="182"/>
      <c r="J269" s="183">
        <f>ROUND(I269*H269,2)</f>
        <v>0</v>
      </c>
      <c r="K269" s="179" t="s">
        <v>234</v>
      </c>
      <c r="L269" s="41"/>
      <c r="M269" s="184" t="s">
        <v>28</v>
      </c>
      <c r="N269" s="185" t="s">
        <v>45</v>
      </c>
      <c r="O269" s="66"/>
      <c r="P269" s="186">
        <f>O269*H269</f>
        <v>0</v>
      </c>
      <c r="Q269" s="186">
        <v>0.04</v>
      </c>
      <c r="R269" s="186">
        <f>Q269*H269</f>
        <v>0.08</v>
      </c>
      <c r="S269" s="186">
        <v>0</v>
      </c>
      <c r="T269" s="187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88" t="s">
        <v>176</v>
      </c>
      <c r="AT269" s="188" t="s">
        <v>230</v>
      </c>
      <c r="AU269" s="188" t="s">
        <v>85</v>
      </c>
      <c r="AY269" s="19" t="s">
        <v>228</v>
      </c>
      <c r="BE269" s="189">
        <f>IF(N269="základní",J269,0)</f>
        <v>0</v>
      </c>
      <c r="BF269" s="189">
        <f>IF(N269="snížená",J269,0)</f>
        <v>0</v>
      </c>
      <c r="BG269" s="189">
        <f>IF(N269="zákl. přenesená",J269,0)</f>
        <v>0</v>
      </c>
      <c r="BH269" s="189">
        <f>IF(N269="sníž. přenesená",J269,0)</f>
        <v>0</v>
      </c>
      <c r="BI269" s="189">
        <f>IF(N269="nulová",J269,0)</f>
        <v>0</v>
      </c>
      <c r="BJ269" s="19" t="s">
        <v>82</v>
      </c>
      <c r="BK269" s="189">
        <f>ROUND(I269*H269,2)</f>
        <v>0</v>
      </c>
      <c r="BL269" s="19" t="s">
        <v>176</v>
      </c>
      <c r="BM269" s="188" t="s">
        <v>3062</v>
      </c>
    </row>
    <row r="270" spans="1:47" s="2" customFormat="1" ht="11.25">
      <c r="A270" s="36"/>
      <c r="B270" s="37"/>
      <c r="C270" s="38"/>
      <c r="D270" s="190" t="s">
        <v>236</v>
      </c>
      <c r="E270" s="38"/>
      <c r="F270" s="191" t="s">
        <v>3063</v>
      </c>
      <c r="G270" s="38"/>
      <c r="H270" s="38"/>
      <c r="I270" s="192"/>
      <c r="J270" s="38"/>
      <c r="K270" s="38"/>
      <c r="L270" s="41"/>
      <c r="M270" s="193"/>
      <c r="N270" s="194"/>
      <c r="O270" s="66"/>
      <c r="P270" s="66"/>
      <c r="Q270" s="66"/>
      <c r="R270" s="66"/>
      <c r="S270" s="66"/>
      <c r="T270" s="67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T270" s="19" t="s">
        <v>236</v>
      </c>
      <c r="AU270" s="19" t="s">
        <v>85</v>
      </c>
    </row>
    <row r="271" spans="2:51" s="13" customFormat="1" ht="11.25">
      <c r="B271" s="195"/>
      <c r="C271" s="196"/>
      <c r="D271" s="197" t="s">
        <v>238</v>
      </c>
      <c r="E271" s="198" t="s">
        <v>28</v>
      </c>
      <c r="F271" s="199" t="s">
        <v>3044</v>
      </c>
      <c r="G271" s="196"/>
      <c r="H271" s="198" t="s">
        <v>28</v>
      </c>
      <c r="I271" s="200"/>
      <c r="J271" s="196"/>
      <c r="K271" s="196"/>
      <c r="L271" s="201"/>
      <c r="M271" s="202"/>
      <c r="N271" s="203"/>
      <c r="O271" s="203"/>
      <c r="P271" s="203"/>
      <c r="Q271" s="203"/>
      <c r="R271" s="203"/>
      <c r="S271" s="203"/>
      <c r="T271" s="204"/>
      <c r="AT271" s="205" t="s">
        <v>238</v>
      </c>
      <c r="AU271" s="205" t="s">
        <v>85</v>
      </c>
      <c r="AV271" s="13" t="s">
        <v>82</v>
      </c>
      <c r="AW271" s="13" t="s">
        <v>35</v>
      </c>
      <c r="AX271" s="13" t="s">
        <v>74</v>
      </c>
      <c r="AY271" s="205" t="s">
        <v>228</v>
      </c>
    </row>
    <row r="272" spans="2:51" s="14" customFormat="1" ht="11.25">
      <c r="B272" s="206"/>
      <c r="C272" s="207"/>
      <c r="D272" s="197" t="s">
        <v>238</v>
      </c>
      <c r="E272" s="208" t="s">
        <v>28</v>
      </c>
      <c r="F272" s="209" t="s">
        <v>85</v>
      </c>
      <c r="G272" s="207"/>
      <c r="H272" s="210">
        <v>2</v>
      </c>
      <c r="I272" s="211"/>
      <c r="J272" s="207"/>
      <c r="K272" s="207"/>
      <c r="L272" s="212"/>
      <c r="M272" s="213"/>
      <c r="N272" s="214"/>
      <c r="O272" s="214"/>
      <c r="P272" s="214"/>
      <c r="Q272" s="214"/>
      <c r="R272" s="214"/>
      <c r="S272" s="214"/>
      <c r="T272" s="215"/>
      <c r="AT272" s="216" t="s">
        <v>238</v>
      </c>
      <c r="AU272" s="216" t="s">
        <v>85</v>
      </c>
      <c r="AV272" s="14" t="s">
        <v>85</v>
      </c>
      <c r="AW272" s="14" t="s">
        <v>35</v>
      </c>
      <c r="AX272" s="14" t="s">
        <v>74</v>
      </c>
      <c r="AY272" s="216" t="s">
        <v>228</v>
      </c>
    </row>
    <row r="273" spans="2:51" s="15" customFormat="1" ht="11.25">
      <c r="B273" s="217"/>
      <c r="C273" s="218"/>
      <c r="D273" s="197" t="s">
        <v>238</v>
      </c>
      <c r="E273" s="219" t="s">
        <v>2884</v>
      </c>
      <c r="F273" s="220" t="s">
        <v>241</v>
      </c>
      <c r="G273" s="218"/>
      <c r="H273" s="221">
        <v>2</v>
      </c>
      <c r="I273" s="222"/>
      <c r="J273" s="218"/>
      <c r="K273" s="218"/>
      <c r="L273" s="223"/>
      <c r="M273" s="224"/>
      <c r="N273" s="225"/>
      <c r="O273" s="225"/>
      <c r="P273" s="225"/>
      <c r="Q273" s="225"/>
      <c r="R273" s="225"/>
      <c r="S273" s="225"/>
      <c r="T273" s="226"/>
      <c r="AT273" s="227" t="s">
        <v>238</v>
      </c>
      <c r="AU273" s="227" t="s">
        <v>85</v>
      </c>
      <c r="AV273" s="15" t="s">
        <v>176</v>
      </c>
      <c r="AW273" s="15" t="s">
        <v>35</v>
      </c>
      <c r="AX273" s="15" t="s">
        <v>82</v>
      </c>
      <c r="AY273" s="227" t="s">
        <v>228</v>
      </c>
    </row>
    <row r="274" spans="1:65" s="2" customFormat="1" ht="37.9" customHeight="1">
      <c r="A274" s="36"/>
      <c r="B274" s="37"/>
      <c r="C274" s="177" t="s">
        <v>485</v>
      </c>
      <c r="D274" s="177" t="s">
        <v>230</v>
      </c>
      <c r="E274" s="178" t="s">
        <v>3064</v>
      </c>
      <c r="F274" s="179" t="s">
        <v>3065</v>
      </c>
      <c r="G274" s="180" t="s">
        <v>510</v>
      </c>
      <c r="H274" s="181">
        <v>2</v>
      </c>
      <c r="I274" s="182"/>
      <c r="J274" s="183">
        <f>ROUND(I274*H274,2)</f>
        <v>0</v>
      </c>
      <c r="K274" s="179" t="s">
        <v>234</v>
      </c>
      <c r="L274" s="41"/>
      <c r="M274" s="184" t="s">
        <v>28</v>
      </c>
      <c r="N274" s="185" t="s">
        <v>45</v>
      </c>
      <c r="O274" s="66"/>
      <c r="P274" s="186">
        <f>O274*H274</f>
        <v>0</v>
      </c>
      <c r="Q274" s="186">
        <v>0.0062</v>
      </c>
      <c r="R274" s="186">
        <f>Q274*H274</f>
        <v>0.0124</v>
      </c>
      <c r="S274" s="186">
        <v>0</v>
      </c>
      <c r="T274" s="187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88" t="s">
        <v>176</v>
      </c>
      <c r="AT274" s="188" t="s">
        <v>230</v>
      </c>
      <c r="AU274" s="188" t="s">
        <v>85</v>
      </c>
      <c r="AY274" s="19" t="s">
        <v>228</v>
      </c>
      <c r="BE274" s="189">
        <f>IF(N274="základní",J274,0)</f>
        <v>0</v>
      </c>
      <c r="BF274" s="189">
        <f>IF(N274="snížená",J274,0)</f>
        <v>0</v>
      </c>
      <c r="BG274" s="189">
        <f>IF(N274="zákl. přenesená",J274,0)</f>
        <v>0</v>
      </c>
      <c r="BH274" s="189">
        <f>IF(N274="sníž. přenesená",J274,0)</f>
        <v>0</v>
      </c>
      <c r="BI274" s="189">
        <f>IF(N274="nulová",J274,0)</f>
        <v>0</v>
      </c>
      <c r="BJ274" s="19" t="s">
        <v>82</v>
      </c>
      <c r="BK274" s="189">
        <f>ROUND(I274*H274,2)</f>
        <v>0</v>
      </c>
      <c r="BL274" s="19" t="s">
        <v>176</v>
      </c>
      <c r="BM274" s="188" t="s">
        <v>3066</v>
      </c>
    </row>
    <row r="275" spans="1:47" s="2" customFormat="1" ht="11.25">
      <c r="A275" s="36"/>
      <c r="B275" s="37"/>
      <c r="C275" s="38"/>
      <c r="D275" s="190" t="s">
        <v>236</v>
      </c>
      <c r="E275" s="38"/>
      <c r="F275" s="191" t="s">
        <v>3067</v>
      </c>
      <c r="G275" s="38"/>
      <c r="H275" s="38"/>
      <c r="I275" s="192"/>
      <c r="J275" s="38"/>
      <c r="K275" s="38"/>
      <c r="L275" s="41"/>
      <c r="M275" s="193"/>
      <c r="N275" s="194"/>
      <c r="O275" s="66"/>
      <c r="P275" s="66"/>
      <c r="Q275" s="66"/>
      <c r="R275" s="66"/>
      <c r="S275" s="66"/>
      <c r="T275" s="67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T275" s="19" t="s">
        <v>236</v>
      </c>
      <c r="AU275" s="19" t="s">
        <v>85</v>
      </c>
    </row>
    <row r="276" spans="2:51" s="14" customFormat="1" ht="11.25">
      <c r="B276" s="206"/>
      <c r="C276" s="207"/>
      <c r="D276" s="197" t="s">
        <v>238</v>
      </c>
      <c r="E276" s="208" t="s">
        <v>28</v>
      </c>
      <c r="F276" s="209" t="s">
        <v>2884</v>
      </c>
      <c r="G276" s="207"/>
      <c r="H276" s="210">
        <v>2</v>
      </c>
      <c r="I276" s="211"/>
      <c r="J276" s="207"/>
      <c r="K276" s="207"/>
      <c r="L276" s="212"/>
      <c r="M276" s="213"/>
      <c r="N276" s="214"/>
      <c r="O276" s="214"/>
      <c r="P276" s="214"/>
      <c r="Q276" s="214"/>
      <c r="R276" s="214"/>
      <c r="S276" s="214"/>
      <c r="T276" s="215"/>
      <c r="AT276" s="216" t="s">
        <v>238</v>
      </c>
      <c r="AU276" s="216" t="s">
        <v>85</v>
      </c>
      <c r="AV276" s="14" t="s">
        <v>85</v>
      </c>
      <c r="AW276" s="14" t="s">
        <v>35</v>
      </c>
      <c r="AX276" s="14" t="s">
        <v>82</v>
      </c>
      <c r="AY276" s="216" t="s">
        <v>228</v>
      </c>
    </row>
    <row r="277" spans="1:65" s="2" customFormat="1" ht="44.25" customHeight="1">
      <c r="A277" s="36"/>
      <c r="B277" s="37"/>
      <c r="C277" s="177" t="s">
        <v>491</v>
      </c>
      <c r="D277" s="177" t="s">
        <v>230</v>
      </c>
      <c r="E277" s="178" t="s">
        <v>3068</v>
      </c>
      <c r="F277" s="179" t="s">
        <v>3069</v>
      </c>
      <c r="G277" s="180" t="s">
        <v>510</v>
      </c>
      <c r="H277" s="181">
        <v>2</v>
      </c>
      <c r="I277" s="182"/>
      <c r="J277" s="183">
        <f>ROUND(I277*H277,2)</f>
        <v>0</v>
      </c>
      <c r="K277" s="179" t="s">
        <v>234</v>
      </c>
      <c r="L277" s="41"/>
      <c r="M277" s="184" t="s">
        <v>28</v>
      </c>
      <c r="N277" s="185" t="s">
        <v>45</v>
      </c>
      <c r="O277" s="66"/>
      <c r="P277" s="186">
        <f>O277*H277</f>
        <v>0</v>
      </c>
      <c r="Q277" s="186">
        <v>0.00362</v>
      </c>
      <c r="R277" s="186">
        <f>Q277*H277</f>
        <v>0.00724</v>
      </c>
      <c r="S277" s="186">
        <v>0</v>
      </c>
      <c r="T277" s="187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88" t="s">
        <v>176</v>
      </c>
      <c r="AT277" s="188" t="s">
        <v>230</v>
      </c>
      <c r="AU277" s="188" t="s">
        <v>85</v>
      </c>
      <c r="AY277" s="19" t="s">
        <v>228</v>
      </c>
      <c r="BE277" s="189">
        <f>IF(N277="základní",J277,0)</f>
        <v>0</v>
      </c>
      <c r="BF277" s="189">
        <f>IF(N277="snížená",J277,0)</f>
        <v>0</v>
      </c>
      <c r="BG277" s="189">
        <f>IF(N277="zákl. přenesená",J277,0)</f>
        <v>0</v>
      </c>
      <c r="BH277" s="189">
        <f>IF(N277="sníž. přenesená",J277,0)</f>
        <v>0</v>
      </c>
      <c r="BI277" s="189">
        <f>IF(N277="nulová",J277,0)</f>
        <v>0</v>
      </c>
      <c r="BJ277" s="19" t="s">
        <v>82</v>
      </c>
      <c r="BK277" s="189">
        <f>ROUND(I277*H277,2)</f>
        <v>0</v>
      </c>
      <c r="BL277" s="19" t="s">
        <v>176</v>
      </c>
      <c r="BM277" s="188" t="s">
        <v>3070</v>
      </c>
    </row>
    <row r="278" spans="1:47" s="2" customFormat="1" ht="11.25">
      <c r="A278" s="36"/>
      <c r="B278" s="37"/>
      <c r="C278" s="38"/>
      <c r="D278" s="190" t="s">
        <v>236</v>
      </c>
      <c r="E278" s="38"/>
      <c r="F278" s="191" t="s">
        <v>3071</v>
      </c>
      <c r="G278" s="38"/>
      <c r="H278" s="38"/>
      <c r="I278" s="192"/>
      <c r="J278" s="38"/>
      <c r="K278" s="38"/>
      <c r="L278" s="41"/>
      <c r="M278" s="193"/>
      <c r="N278" s="194"/>
      <c r="O278" s="66"/>
      <c r="P278" s="66"/>
      <c r="Q278" s="66"/>
      <c r="R278" s="66"/>
      <c r="S278" s="66"/>
      <c r="T278" s="67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9" t="s">
        <v>236</v>
      </c>
      <c r="AU278" s="19" t="s">
        <v>85</v>
      </c>
    </row>
    <row r="279" spans="2:51" s="14" customFormat="1" ht="11.25">
      <c r="B279" s="206"/>
      <c r="C279" s="207"/>
      <c r="D279" s="197" t="s">
        <v>238</v>
      </c>
      <c r="E279" s="208" t="s">
        <v>28</v>
      </c>
      <c r="F279" s="209" t="s">
        <v>2884</v>
      </c>
      <c r="G279" s="207"/>
      <c r="H279" s="210">
        <v>2</v>
      </c>
      <c r="I279" s="211"/>
      <c r="J279" s="207"/>
      <c r="K279" s="207"/>
      <c r="L279" s="212"/>
      <c r="M279" s="213"/>
      <c r="N279" s="214"/>
      <c r="O279" s="214"/>
      <c r="P279" s="214"/>
      <c r="Q279" s="214"/>
      <c r="R279" s="214"/>
      <c r="S279" s="214"/>
      <c r="T279" s="215"/>
      <c r="AT279" s="216" t="s">
        <v>238</v>
      </c>
      <c r="AU279" s="216" t="s">
        <v>85</v>
      </c>
      <c r="AV279" s="14" t="s">
        <v>85</v>
      </c>
      <c r="AW279" s="14" t="s">
        <v>35</v>
      </c>
      <c r="AX279" s="14" t="s">
        <v>82</v>
      </c>
      <c r="AY279" s="216" t="s">
        <v>228</v>
      </c>
    </row>
    <row r="280" spans="1:65" s="2" customFormat="1" ht="44.25" customHeight="1">
      <c r="A280" s="36"/>
      <c r="B280" s="37"/>
      <c r="C280" s="177" t="s">
        <v>496</v>
      </c>
      <c r="D280" s="177" t="s">
        <v>230</v>
      </c>
      <c r="E280" s="178" t="s">
        <v>3072</v>
      </c>
      <c r="F280" s="179" t="s">
        <v>3073</v>
      </c>
      <c r="G280" s="180" t="s">
        <v>510</v>
      </c>
      <c r="H280" s="181">
        <v>2</v>
      </c>
      <c r="I280" s="182"/>
      <c r="J280" s="183">
        <f>ROUND(I280*H280,2)</f>
        <v>0</v>
      </c>
      <c r="K280" s="179" t="s">
        <v>234</v>
      </c>
      <c r="L280" s="41"/>
      <c r="M280" s="184" t="s">
        <v>28</v>
      </c>
      <c r="N280" s="185" t="s">
        <v>45</v>
      </c>
      <c r="O280" s="66"/>
      <c r="P280" s="186">
        <f>O280*H280</f>
        <v>0</v>
      </c>
      <c r="Q280" s="186">
        <v>0</v>
      </c>
      <c r="R280" s="186">
        <f>Q280*H280</f>
        <v>0</v>
      </c>
      <c r="S280" s="186">
        <v>0</v>
      </c>
      <c r="T280" s="187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88" t="s">
        <v>176</v>
      </c>
      <c r="AT280" s="188" t="s">
        <v>230</v>
      </c>
      <c r="AU280" s="188" t="s">
        <v>85</v>
      </c>
      <c r="AY280" s="19" t="s">
        <v>228</v>
      </c>
      <c r="BE280" s="189">
        <f>IF(N280="základní",J280,0)</f>
        <v>0</v>
      </c>
      <c r="BF280" s="189">
        <f>IF(N280="snížená",J280,0)</f>
        <v>0</v>
      </c>
      <c r="BG280" s="189">
        <f>IF(N280="zákl. přenesená",J280,0)</f>
        <v>0</v>
      </c>
      <c r="BH280" s="189">
        <f>IF(N280="sníž. přenesená",J280,0)</f>
        <v>0</v>
      </c>
      <c r="BI280" s="189">
        <f>IF(N280="nulová",J280,0)</f>
        <v>0</v>
      </c>
      <c r="BJ280" s="19" t="s">
        <v>82</v>
      </c>
      <c r="BK280" s="189">
        <f>ROUND(I280*H280,2)</f>
        <v>0</v>
      </c>
      <c r="BL280" s="19" t="s">
        <v>176</v>
      </c>
      <c r="BM280" s="188" t="s">
        <v>3074</v>
      </c>
    </row>
    <row r="281" spans="1:47" s="2" customFormat="1" ht="11.25">
      <c r="A281" s="36"/>
      <c r="B281" s="37"/>
      <c r="C281" s="38"/>
      <c r="D281" s="190" t="s">
        <v>236</v>
      </c>
      <c r="E281" s="38"/>
      <c r="F281" s="191" t="s">
        <v>3075</v>
      </c>
      <c r="G281" s="38"/>
      <c r="H281" s="38"/>
      <c r="I281" s="192"/>
      <c r="J281" s="38"/>
      <c r="K281" s="38"/>
      <c r="L281" s="41"/>
      <c r="M281" s="193"/>
      <c r="N281" s="194"/>
      <c r="O281" s="66"/>
      <c r="P281" s="66"/>
      <c r="Q281" s="66"/>
      <c r="R281" s="66"/>
      <c r="S281" s="66"/>
      <c r="T281" s="67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9" t="s">
        <v>236</v>
      </c>
      <c r="AU281" s="19" t="s">
        <v>85</v>
      </c>
    </row>
    <row r="282" spans="2:51" s="14" customFormat="1" ht="11.25">
      <c r="B282" s="206"/>
      <c r="C282" s="207"/>
      <c r="D282" s="197" t="s">
        <v>238</v>
      </c>
      <c r="E282" s="208" t="s">
        <v>28</v>
      </c>
      <c r="F282" s="209" t="s">
        <v>2884</v>
      </c>
      <c r="G282" s="207"/>
      <c r="H282" s="210">
        <v>2</v>
      </c>
      <c r="I282" s="211"/>
      <c r="J282" s="207"/>
      <c r="K282" s="207"/>
      <c r="L282" s="212"/>
      <c r="M282" s="213"/>
      <c r="N282" s="214"/>
      <c r="O282" s="214"/>
      <c r="P282" s="214"/>
      <c r="Q282" s="214"/>
      <c r="R282" s="214"/>
      <c r="S282" s="214"/>
      <c r="T282" s="215"/>
      <c r="AT282" s="216" t="s">
        <v>238</v>
      </c>
      <c r="AU282" s="216" t="s">
        <v>85</v>
      </c>
      <c r="AV282" s="14" t="s">
        <v>85</v>
      </c>
      <c r="AW282" s="14" t="s">
        <v>35</v>
      </c>
      <c r="AX282" s="14" t="s">
        <v>82</v>
      </c>
      <c r="AY282" s="216" t="s">
        <v>228</v>
      </c>
    </row>
    <row r="283" spans="1:65" s="2" customFormat="1" ht="33" customHeight="1">
      <c r="A283" s="36"/>
      <c r="B283" s="37"/>
      <c r="C283" s="177" t="s">
        <v>502</v>
      </c>
      <c r="D283" s="177" t="s">
        <v>230</v>
      </c>
      <c r="E283" s="178" t="s">
        <v>3076</v>
      </c>
      <c r="F283" s="179" t="s">
        <v>3077</v>
      </c>
      <c r="G283" s="180" t="s">
        <v>510</v>
      </c>
      <c r="H283" s="181">
        <v>2</v>
      </c>
      <c r="I283" s="182"/>
      <c r="J283" s="183">
        <f>ROUND(I283*H283,2)</f>
        <v>0</v>
      </c>
      <c r="K283" s="179" t="s">
        <v>234</v>
      </c>
      <c r="L283" s="41"/>
      <c r="M283" s="184" t="s">
        <v>28</v>
      </c>
      <c r="N283" s="185" t="s">
        <v>45</v>
      </c>
      <c r="O283" s="66"/>
      <c r="P283" s="186">
        <f>O283*H283</f>
        <v>0</v>
      </c>
      <c r="Q283" s="186">
        <v>0.00646</v>
      </c>
      <c r="R283" s="186">
        <f>Q283*H283</f>
        <v>0.01292</v>
      </c>
      <c r="S283" s="186">
        <v>0</v>
      </c>
      <c r="T283" s="187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88" t="s">
        <v>176</v>
      </c>
      <c r="AT283" s="188" t="s">
        <v>230</v>
      </c>
      <c r="AU283" s="188" t="s">
        <v>85</v>
      </c>
      <c r="AY283" s="19" t="s">
        <v>228</v>
      </c>
      <c r="BE283" s="189">
        <f>IF(N283="základní",J283,0)</f>
        <v>0</v>
      </c>
      <c r="BF283" s="189">
        <f>IF(N283="snížená",J283,0)</f>
        <v>0</v>
      </c>
      <c r="BG283" s="189">
        <f>IF(N283="zákl. přenesená",J283,0)</f>
        <v>0</v>
      </c>
      <c r="BH283" s="189">
        <f>IF(N283="sníž. přenesená",J283,0)</f>
        <v>0</v>
      </c>
      <c r="BI283" s="189">
        <f>IF(N283="nulová",J283,0)</f>
        <v>0</v>
      </c>
      <c r="BJ283" s="19" t="s">
        <v>82</v>
      </c>
      <c r="BK283" s="189">
        <f>ROUND(I283*H283,2)</f>
        <v>0</v>
      </c>
      <c r="BL283" s="19" t="s">
        <v>176</v>
      </c>
      <c r="BM283" s="188" t="s">
        <v>3078</v>
      </c>
    </row>
    <row r="284" spans="1:47" s="2" customFormat="1" ht="11.25">
      <c r="A284" s="36"/>
      <c r="B284" s="37"/>
      <c r="C284" s="38"/>
      <c r="D284" s="190" t="s">
        <v>236</v>
      </c>
      <c r="E284" s="38"/>
      <c r="F284" s="191" t="s">
        <v>3079</v>
      </c>
      <c r="G284" s="38"/>
      <c r="H284" s="38"/>
      <c r="I284" s="192"/>
      <c r="J284" s="38"/>
      <c r="K284" s="38"/>
      <c r="L284" s="41"/>
      <c r="M284" s="193"/>
      <c r="N284" s="194"/>
      <c r="O284" s="66"/>
      <c r="P284" s="66"/>
      <c r="Q284" s="66"/>
      <c r="R284" s="66"/>
      <c r="S284" s="66"/>
      <c r="T284" s="67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T284" s="19" t="s">
        <v>236</v>
      </c>
      <c r="AU284" s="19" t="s">
        <v>85</v>
      </c>
    </row>
    <row r="285" spans="2:51" s="14" customFormat="1" ht="11.25">
      <c r="B285" s="206"/>
      <c r="C285" s="207"/>
      <c r="D285" s="197" t="s">
        <v>238</v>
      </c>
      <c r="E285" s="208" t="s">
        <v>28</v>
      </c>
      <c r="F285" s="209" t="s">
        <v>2884</v>
      </c>
      <c r="G285" s="207"/>
      <c r="H285" s="210">
        <v>2</v>
      </c>
      <c r="I285" s="211"/>
      <c r="J285" s="207"/>
      <c r="K285" s="207"/>
      <c r="L285" s="212"/>
      <c r="M285" s="213"/>
      <c r="N285" s="214"/>
      <c r="O285" s="214"/>
      <c r="P285" s="214"/>
      <c r="Q285" s="214"/>
      <c r="R285" s="214"/>
      <c r="S285" s="214"/>
      <c r="T285" s="215"/>
      <c r="AT285" s="216" t="s">
        <v>238</v>
      </c>
      <c r="AU285" s="216" t="s">
        <v>85</v>
      </c>
      <c r="AV285" s="14" t="s">
        <v>85</v>
      </c>
      <c r="AW285" s="14" t="s">
        <v>35</v>
      </c>
      <c r="AX285" s="14" t="s">
        <v>82</v>
      </c>
      <c r="AY285" s="216" t="s">
        <v>228</v>
      </c>
    </row>
    <row r="286" spans="1:65" s="2" customFormat="1" ht="24.2" customHeight="1">
      <c r="A286" s="36"/>
      <c r="B286" s="37"/>
      <c r="C286" s="177" t="s">
        <v>507</v>
      </c>
      <c r="D286" s="177" t="s">
        <v>230</v>
      </c>
      <c r="E286" s="178" t="s">
        <v>3080</v>
      </c>
      <c r="F286" s="179" t="s">
        <v>3081</v>
      </c>
      <c r="G286" s="180" t="s">
        <v>510</v>
      </c>
      <c r="H286" s="181">
        <v>2</v>
      </c>
      <c r="I286" s="182"/>
      <c r="J286" s="183">
        <f>ROUND(I286*H286,2)</f>
        <v>0</v>
      </c>
      <c r="K286" s="179" t="s">
        <v>28</v>
      </c>
      <c r="L286" s="41"/>
      <c r="M286" s="184" t="s">
        <v>28</v>
      </c>
      <c r="N286" s="185" t="s">
        <v>45</v>
      </c>
      <c r="O286" s="66"/>
      <c r="P286" s="186">
        <f>O286*H286</f>
        <v>0</v>
      </c>
      <c r="Q286" s="186">
        <v>0.00626</v>
      </c>
      <c r="R286" s="186">
        <f>Q286*H286</f>
        <v>0.01252</v>
      </c>
      <c r="S286" s="186">
        <v>0</v>
      </c>
      <c r="T286" s="187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88" t="s">
        <v>176</v>
      </c>
      <c r="AT286" s="188" t="s">
        <v>230</v>
      </c>
      <c r="AU286" s="188" t="s">
        <v>85</v>
      </c>
      <c r="AY286" s="19" t="s">
        <v>228</v>
      </c>
      <c r="BE286" s="189">
        <f>IF(N286="základní",J286,0)</f>
        <v>0</v>
      </c>
      <c r="BF286" s="189">
        <f>IF(N286="snížená",J286,0)</f>
        <v>0</v>
      </c>
      <c r="BG286" s="189">
        <f>IF(N286="zákl. přenesená",J286,0)</f>
        <v>0</v>
      </c>
      <c r="BH286" s="189">
        <f>IF(N286="sníž. přenesená",J286,0)</f>
        <v>0</v>
      </c>
      <c r="BI286" s="189">
        <f>IF(N286="nulová",J286,0)</f>
        <v>0</v>
      </c>
      <c r="BJ286" s="19" t="s">
        <v>82</v>
      </c>
      <c r="BK286" s="189">
        <f>ROUND(I286*H286,2)</f>
        <v>0</v>
      </c>
      <c r="BL286" s="19" t="s">
        <v>176</v>
      </c>
      <c r="BM286" s="188" t="s">
        <v>3082</v>
      </c>
    </row>
    <row r="287" spans="2:51" s="14" customFormat="1" ht="11.25">
      <c r="B287" s="206"/>
      <c r="C287" s="207"/>
      <c r="D287" s="197" t="s">
        <v>238</v>
      </c>
      <c r="E287" s="208" t="s">
        <v>28</v>
      </c>
      <c r="F287" s="209" t="s">
        <v>2884</v>
      </c>
      <c r="G287" s="207"/>
      <c r="H287" s="210">
        <v>2</v>
      </c>
      <c r="I287" s="211"/>
      <c r="J287" s="207"/>
      <c r="K287" s="207"/>
      <c r="L287" s="212"/>
      <c r="M287" s="213"/>
      <c r="N287" s="214"/>
      <c r="O287" s="214"/>
      <c r="P287" s="214"/>
      <c r="Q287" s="214"/>
      <c r="R287" s="214"/>
      <c r="S287" s="214"/>
      <c r="T287" s="215"/>
      <c r="AT287" s="216" t="s">
        <v>238</v>
      </c>
      <c r="AU287" s="216" t="s">
        <v>85</v>
      </c>
      <c r="AV287" s="14" t="s">
        <v>85</v>
      </c>
      <c r="AW287" s="14" t="s">
        <v>35</v>
      </c>
      <c r="AX287" s="14" t="s">
        <v>82</v>
      </c>
      <c r="AY287" s="216" t="s">
        <v>228</v>
      </c>
    </row>
    <row r="288" spans="1:65" s="2" customFormat="1" ht="24.2" customHeight="1">
      <c r="A288" s="36"/>
      <c r="B288" s="37"/>
      <c r="C288" s="177" t="s">
        <v>514</v>
      </c>
      <c r="D288" s="177" t="s">
        <v>230</v>
      </c>
      <c r="E288" s="178" t="s">
        <v>3083</v>
      </c>
      <c r="F288" s="179" t="s">
        <v>3084</v>
      </c>
      <c r="G288" s="180" t="s">
        <v>510</v>
      </c>
      <c r="H288" s="181">
        <v>1</v>
      </c>
      <c r="I288" s="182"/>
      <c r="J288" s="183">
        <f>ROUND(I288*H288,2)</f>
        <v>0</v>
      </c>
      <c r="K288" s="179" t="s">
        <v>234</v>
      </c>
      <c r="L288" s="41"/>
      <c r="M288" s="184" t="s">
        <v>28</v>
      </c>
      <c r="N288" s="185" t="s">
        <v>45</v>
      </c>
      <c r="O288" s="66"/>
      <c r="P288" s="186">
        <f>O288*H288</f>
        <v>0</v>
      </c>
      <c r="Q288" s="186">
        <v>0</v>
      </c>
      <c r="R288" s="186">
        <f>Q288*H288</f>
        <v>0</v>
      </c>
      <c r="S288" s="186">
        <v>0.1</v>
      </c>
      <c r="T288" s="187">
        <f>S288*H288</f>
        <v>0.1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88" t="s">
        <v>176</v>
      </c>
      <c r="AT288" s="188" t="s">
        <v>230</v>
      </c>
      <c r="AU288" s="188" t="s">
        <v>85</v>
      </c>
      <c r="AY288" s="19" t="s">
        <v>228</v>
      </c>
      <c r="BE288" s="189">
        <f>IF(N288="základní",J288,0)</f>
        <v>0</v>
      </c>
      <c r="BF288" s="189">
        <f>IF(N288="snížená",J288,0)</f>
        <v>0</v>
      </c>
      <c r="BG288" s="189">
        <f>IF(N288="zákl. přenesená",J288,0)</f>
        <v>0</v>
      </c>
      <c r="BH288" s="189">
        <f>IF(N288="sníž. přenesená",J288,0)</f>
        <v>0</v>
      </c>
      <c r="BI288" s="189">
        <f>IF(N288="nulová",J288,0)</f>
        <v>0</v>
      </c>
      <c r="BJ288" s="19" t="s">
        <v>82</v>
      </c>
      <c r="BK288" s="189">
        <f>ROUND(I288*H288,2)</f>
        <v>0</v>
      </c>
      <c r="BL288" s="19" t="s">
        <v>176</v>
      </c>
      <c r="BM288" s="188" t="s">
        <v>3085</v>
      </c>
    </row>
    <row r="289" spans="1:47" s="2" customFormat="1" ht="11.25">
      <c r="A289" s="36"/>
      <c r="B289" s="37"/>
      <c r="C289" s="38"/>
      <c r="D289" s="190" t="s">
        <v>236</v>
      </c>
      <c r="E289" s="38"/>
      <c r="F289" s="191" t="s">
        <v>3086</v>
      </c>
      <c r="G289" s="38"/>
      <c r="H289" s="38"/>
      <c r="I289" s="192"/>
      <c r="J289" s="38"/>
      <c r="K289" s="38"/>
      <c r="L289" s="41"/>
      <c r="M289" s="193"/>
      <c r="N289" s="194"/>
      <c r="O289" s="66"/>
      <c r="P289" s="66"/>
      <c r="Q289" s="66"/>
      <c r="R289" s="66"/>
      <c r="S289" s="66"/>
      <c r="T289" s="67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T289" s="19" t="s">
        <v>236</v>
      </c>
      <c r="AU289" s="19" t="s">
        <v>85</v>
      </c>
    </row>
    <row r="290" spans="2:51" s="13" customFormat="1" ht="11.25">
      <c r="B290" s="195"/>
      <c r="C290" s="196"/>
      <c r="D290" s="197" t="s">
        <v>238</v>
      </c>
      <c r="E290" s="198" t="s">
        <v>28</v>
      </c>
      <c r="F290" s="199" t="s">
        <v>3044</v>
      </c>
      <c r="G290" s="196"/>
      <c r="H290" s="198" t="s">
        <v>28</v>
      </c>
      <c r="I290" s="200"/>
      <c r="J290" s="196"/>
      <c r="K290" s="196"/>
      <c r="L290" s="201"/>
      <c r="M290" s="202"/>
      <c r="N290" s="203"/>
      <c r="O290" s="203"/>
      <c r="P290" s="203"/>
      <c r="Q290" s="203"/>
      <c r="R290" s="203"/>
      <c r="S290" s="203"/>
      <c r="T290" s="204"/>
      <c r="AT290" s="205" t="s">
        <v>238</v>
      </c>
      <c r="AU290" s="205" t="s">
        <v>85</v>
      </c>
      <c r="AV290" s="13" t="s">
        <v>82</v>
      </c>
      <c r="AW290" s="13" t="s">
        <v>35</v>
      </c>
      <c r="AX290" s="13" t="s">
        <v>74</v>
      </c>
      <c r="AY290" s="205" t="s">
        <v>228</v>
      </c>
    </row>
    <row r="291" spans="2:51" s="14" customFormat="1" ht="11.25">
      <c r="B291" s="206"/>
      <c r="C291" s="207"/>
      <c r="D291" s="197" t="s">
        <v>238</v>
      </c>
      <c r="E291" s="208" t="s">
        <v>28</v>
      </c>
      <c r="F291" s="209" t="s">
        <v>82</v>
      </c>
      <c r="G291" s="207"/>
      <c r="H291" s="210">
        <v>1</v>
      </c>
      <c r="I291" s="211"/>
      <c r="J291" s="207"/>
      <c r="K291" s="207"/>
      <c r="L291" s="212"/>
      <c r="M291" s="213"/>
      <c r="N291" s="214"/>
      <c r="O291" s="214"/>
      <c r="P291" s="214"/>
      <c r="Q291" s="214"/>
      <c r="R291" s="214"/>
      <c r="S291" s="214"/>
      <c r="T291" s="215"/>
      <c r="AT291" s="216" t="s">
        <v>238</v>
      </c>
      <c r="AU291" s="216" t="s">
        <v>85</v>
      </c>
      <c r="AV291" s="14" t="s">
        <v>85</v>
      </c>
      <c r="AW291" s="14" t="s">
        <v>35</v>
      </c>
      <c r="AX291" s="14" t="s">
        <v>82</v>
      </c>
      <c r="AY291" s="216" t="s">
        <v>228</v>
      </c>
    </row>
    <row r="292" spans="1:65" s="2" customFormat="1" ht="33" customHeight="1">
      <c r="A292" s="36"/>
      <c r="B292" s="37"/>
      <c r="C292" s="177" t="s">
        <v>518</v>
      </c>
      <c r="D292" s="177" t="s">
        <v>230</v>
      </c>
      <c r="E292" s="178" t="s">
        <v>3087</v>
      </c>
      <c r="F292" s="179" t="s">
        <v>3088</v>
      </c>
      <c r="G292" s="180" t="s">
        <v>283</v>
      </c>
      <c r="H292" s="181">
        <v>2</v>
      </c>
      <c r="I292" s="182"/>
      <c r="J292" s="183">
        <f>ROUND(I292*H292,2)</f>
        <v>0</v>
      </c>
      <c r="K292" s="179" t="s">
        <v>28</v>
      </c>
      <c r="L292" s="41"/>
      <c r="M292" s="184" t="s">
        <v>28</v>
      </c>
      <c r="N292" s="185" t="s">
        <v>45</v>
      </c>
      <c r="O292" s="66"/>
      <c r="P292" s="186">
        <f>O292*H292</f>
        <v>0</v>
      </c>
      <c r="Q292" s="186">
        <v>0</v>
      </c>
      <c r="R292" s="186">
        <f>Q292*H292</f>
        <v>0</v>
      </c>
      <c r="S292" s="186">
        <v>0</v>
      </c>
      <c r="T292" s="187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88" t="s">
        <v>176</v>
      </c>
      <c r="AT292" s="188" t="s">
        <v>230</v>
      </c>
      <c r="AU292" s="188" t="s">
        <v>85</v>
      </c>
      <c r="AY292" s="19" t="s">
        <v>228</v>
      </c>
      <c r="BE292" s="189">
        <f>IF(N292="základní",J292,0)</f>
        <v>0</v>
      </c>
      <c r="BF292" s="189">
        <f>IF(N292="snížená",J292,0)</f>
        <v>0</v>
      </c>
      <c r="BG292" s="189">
        <f>IF(N292="zákl. přenesená",J292,0)</f>
        <v>0</v>
      </c>
      <c r="BH292" s="189">
        <f>IF(N292="sníž. přenesená",J292,0)</f>
        <v>0</v>
      </c>
      <c r="BI292" s="189">
        <f>IF(N292="nulová",J292,0)</f>
        <v>0</v>
      </c>
      <c r="BJ292" s="19" t="s">
        <v>82</v>
      </c>
      <c r="BK292" s="189">
        <f>ROUND(I292*H292,2)</f>
        <v>0</v>
      </c>
      <c r="BL292" s="19" t="s">
        <v>176</v>
      </c>
      <c r="BM292" s="188" t="s">
        <v>3089</v>
      </c>
    </row>
    <row r="293" spans="2:51" s="13" customFormat="1" ht="11.25">
      <c r="B293" s="195"/>
      <c r="C293" s="196"/>
      <c r="D293" s="197" t="s">
        <v>238</v>
      </c>
      <c r="E293" s="198" t="s">
        <v>28</v>
      </c>
      <c r="F293" s="199" t="s">
        <v>3044</v>
      </c>
      <c r="G293" s="196"/>
      <c r="H293" s="198" t="s">
        <v>28</v>
      </c>
      <c r="I293" s="200"/>
      <c r="J293" s="196"/>
      <c r="K293" s="196"/>
      <c r="L293" s="201"/>
      <c r="M293" s="202"/>
      <c r="N293" s="203"/>
      <c r="O293" s="203"/>
      <c r="P293" s="203"/>
      <c r="Q293" s="203"/>
      <c r="R293" s="203"/>
      <c r="S293" s="203"/>
      <c r="T293" s="204"/>
      <c r="AT293" s="205" t="s">
        <v>238</v>
      </c>
      <c r="AU293" s="205" t="s">
        <v>85</v>
      </c>
      <c r="AV293" s="13" t="s">
        <v>82</v>
      </c>
      <c r="AW293" s="13" t="s">
        <v>35</v>
      </c>
      <c r="AX293" s="13" t="s">
        <v>74</v>
      </c>
      <c r="AY293" s="205" t="s">
        <v>228</v>
      </c>
    </row>
    <row r="294" spans="2:51" s="14" customFormat="1" ht="11.25">
      <c r="B294" s="206"/>
      <c r="C294" s="207"/>
      <c r="D294" s="197" t="s">
        <v>238</v>
      </c>
      <c r="E294" s="208" t="s">
        <v>28</v>
      </c>
      <c r="F294" s="209" t="s">
        <v>85</v>
      </c>
      <c r="G294" s="207"/>
      <c r="H294" s="210">
        <v>2</v>
      </c>
      <c r="I294" s="211"/>
      <c r="J294" s="207"/>
      <c r="K294" s="207"/>
      <c r="L294" s="212"/>
      <c r="M294" s="213"/>
      <c r="N294" s="214"/>
      <c r="O294" s="214"/>
      <c r="P294" s="214"/>
      <c r="Q294" s="214"/>
      <c r="R294" s="214"/>
      <c r="S294" s="214"/>
      <c r="T294" s="215"/>
      <c r="AT294" s="216" t="s">
        <v>238</v>
      </c>
      <c r="AU294" s="216" t="s">
        <v>85</v>
      </c>
      <c r="AV294" s="14" t="s">
        <v>85</v>
      </c>
      <c r="AW294" s="14" t="s">
        <v>35</v>
      </c>
      <c r="AX294" s="14" t="s">
        <v>82</v>
      </c>
      <c r="AY294" s="216" t="s">
        <v>228</v>
      </c>
    </row>
    <row r="295" spans="2:63" s="12" customFormat="1" ht="22.9" customHeight="1">
      <c r="B295" s="161"/>
      <c r="C295" s="162"/>
      <c r="D295" s="163" t="s">
        <v>73</v>
      </c>
      <c r="E295" s="175" t="s">
        <v>727</v>
      </c>
      <c r="F295" s="175" t="s">
        <v>728</v>
      </c>
      <c r="G295" s="162"/>
      <c r="H295" s="162"/>
      <c r="I295" s="165"/>
      <c r="J295" s="176">
        <f>BK295</f>
        <v>0</v>
      </c>
      <c r="K295" s="162"/>
      <c r="L295" s="167"/>
      <c r="M295" s="168"/>
      <c r="N295" s="169"/>
      <c r="O295" s="169"/>
      <c r="P295" s="170">
        <f>SUM(P296:P305)</f>
        <v>0</v>
      </c>
      <c r="Q295" s="169"/>
      <c r="R295" s="170">
        <f>SUM(R296:R305)</f>
        <v>0</v>
      </c>
      <c r="S295" s="169"/>
      <c r="T295" s="171">
        <f>SUM(T296:T305)</f>
        <v>0</v>
      </c>
      <c r="AR295" s="172" t="s">
        <v>82</v>
      </c>
      <c r="AT295" s="173" t="s">
        <v>73</v>
      </c>
      <c r="AU295" s="173" t="s">
        <v>82</v>
      </c>
      <c r="AY295" s="172" t="s">
        <v>228</v>
      </c>
      <c r="BK295" s="174">
        <f>SUM(BK296:BK305)</f>
        <v>0</v>
      </c>
    </row>
    <row r="296" spans="1:65" s="2" customFormat="1" ht="37.9" customHeight="1">
      <c r="A296" s="36"/>
      <c r="B296" s="37"/>
      <c r="C296" s="177" t="s">
        <v>523</v>
      </c>
      <c r="D296" s="177" t="s">
        <v>230</v>
      </c>
      <c r="E296" s="178" t="s">
        <v>730</v>
      </c>
      <c r="F296" s="179" t="s">
        <v>731</v>
      </c>
      <c r="G296" s="180" t="s">
        <v>264</v>
      </c>
      <c r="H296" s="181">
        <v>24.023</v>
      </c>
      <c r="I296" s="182"/>
      <c r="J296" s="183">
        <f>ROUND(I296*H296,2)</f>
        <v>0</v>
      </c>
      <c r="K296" s="179" t="s">
        <v>234</v>
      </c>
      <c r="L296" s="41"/>
      <c r="M296" s="184" t="s">
        <v>28</v>
      </c>
      <c r="N296" s="185" t="s">
        <v>45</v>
      </c>
      <c r="O296" s="66"/>
      <c r="P296" s="186">
        <f>O296*H296</f>
        <v>0</v>
      </c>
      <c r="Q296" s="186">
        <v>0</v>
      </c>
      <c r="R296" s="186">
        <f>Q296*H296</f>
        <v>0</v>
      </c>
      <c r="S296" s="186">
        <v>0</v>
      </c>
      <c r="T296" s="187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188" t="s">
        <v>176</v>
      </c>
      <c r="AT296" s="188" t="s">
        <v>230</v>
      </c>
      <c r="AU296" s="188" t="s">
        <v>85</v>
      </c>
      <c r="AY296" s="19" t="s">
        <v>228</v>
      </c>
      <c r="BE296" s="189">
        <f>IF(N296="základní",J296,0)</f>
        <v>0</v>
      </c>
      <c r="BF296" s="189">
        <f>IF(N296="snížená",J296,0)</f>
        <v>0</v>
      </c>
      <c r="BG296" s="189">
        <f>IF(N296="zákl. přenesená",J296,0)</f>
        <v>0</v>
      </c>
      <c r="BH296" s="189">
        <f>IF(N296="sníž. přenesená",J296,0)</f>
        <v>0</v>
      </c>
      <c r="BI296" s="189">
        <f>IF(N296="nulová",J296,0)</f>
        <v>0</v>
      </c>
      <c r="BJ296" s="19" t="s">
        <v>82</v>
      </c>
      <c r="BK296" s="189">
        <f>ROUND(I296*H296,2)</f>
        <v>0</v>
      </c>
      <c r="BL296" s="19" t="s">
        <v>176</v>
      </c>
      <c r="BM296" s="188" t="s">
        <v>3090</v>
      </c>
    </row>
    <row r="297" spans="1:47" s="2" customFormat="1" ht="11.25">
      <c r="A297" s="36"/>
      <c r="B297" s="37"/>
      <c r="C297" s="38"/>
      <c r="D297" s="190" t="s">
        <v>236</v>
      </c>
      <c r="E297" s="38"/>
      <c r="F297" s="191" t="s">
        <v>733</v>
      </c>
      <c r="G297" s="38"/>
      <c r="H297" s="38"/>
      <c r="I297" s="192"/>
      <c r="J297" s="38"/>
      <c r="K297" s="38"/>
      <c r="L297" s="41"/>
      <c r="M297" s="193"/>
      <c r="N297" s="194"/>
      <c r="O297" s="66"/>
      <c r="P297" s="66"/>
      <c r="Q297" s="66"/>
      <c r="R297" s="66"/>
      <c r="S297" s="66"/>
      <c r="T297" s="67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T297" s="19" t="s">
        <v>236</v>
      </c>
      <c r="AU297" s="19" t="s">
        <v>85</v>
      </c>
    </row>
    <row r="298" spans="1:65" s="2" customFormat="1" ht="33" customHeight="1">
      <c r="A298" s="36"/>
      <c r="B298" s="37"/>
      <c r="C298" s="177" t="s">
        <v>528</v>
      </c>
      <c r="D298" s="177" t="s">
        <v>230</v>
      </c>
      <c r="E298" s="178" t="s">
        <v>735</v>
      </c>
      <c r="F298" s="179" t="s">
        <v>736</v>
      </c>
      <c r="G298" s="180" t="s">
        <v>264</v>
      </c>
      <c r="H298" s="181">
        <v>24.023</v>
      </c>
      <c r="I298" s="182"/>
      <c r="J298" s="183">
        <f>ROUND(I298*H298,2)</f>
        <v>0</v>
      </c>
      <c r="K298" s="179" t="s">
        <v>234</v>
      </c>
      <c r="L298" s="41"/>
      <c r="M298" s="184" t="s">
        <v>28</v>
      </c>
      <c r="N298" s="185" t="s">
        <v>45</v>
      </c>
      <c r="O298" s="66"/>
      <c r="P298" s="186">
        <f>O298*H298</f>
        <v>0</v>
      </c>
      <c r="Q298" s="186">
        <v>0</v>
      </c>
      <c r="R298" s="186">
        <f>Q298*H298</f>
        <v>0</v>
      </c>
      <c r="S298" s="186">
        <v>0</v>
      </c>
      <c r="T298" s="187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88" t="s">
        <v>176</v>
      </c>
      <c r="AT298" s="188" t="s">
        <v>230</v>
      </c>
      <c r="AU298" s="188" t="s">
        <v>85</v>
      </c>
      <c r="AY298" s="19" t="s">
        <v>228</v>
      </c>
      <c r="BE298" s="189">
        <f>IF(N298="základní",J298,0)</f>
        <v>0</v>
      </c>
      <c r="BF298" s="189">
        <f>IF(N298="snížená",J298,0)</f>
        <v>0</v>
      </c>
      <c r="BG298" s="189">
        <f>IF(N298="zákl. přenesená",J298,0)</f>
        <v>0</v>
      </c>
      <c r="BH298" s="189">
        <f>IF(N298="sníž. přenesená",J298,0)</f>
        <v>0</v>
      </c>
      <c r="BI298" s="189">
        <f>IF(N298="nulová",J298,0)</f>
        <v>0</v>
      </c>
      <c r="BJ298" s="19" t="s">
        <v>82</v>
      </c>
      <c r="BK298" s="189">
        <f>ROUND(I298*H298,2)</f>
        <v>0</v>
      </c>
      <c r="BL298" s="19" t="s">
        <v>176</v>
      </c>
      <c r="BM298" s="188" t="s">
        <v>3091</v>
      </c>
    </row>
    <row r="299" spans="1:47" s="2" customFormat="1" ht="11.25">
      <c r="A299" s="36"/>
      <c r="B299" s="37"/>
      <c r="C299" s="38"/>
      <c r="D299" s="190" t="s">
        <v>236</v>
      </c>
      <c r="E299" s="38"/>
      <c r="F299" s="191" t="s">
        <v>738</v>
      </c>
      <c r="G299" s="38"/>
      <c r="H299" s="38"/>
      <c r="I299" s="192"/>
      <c r="J299" s="38"/>
      <c r="K299" s="38"/>
      <c r="L299" s="41"/>
      <c r="M299" s="193"/>
      <c r="N299" s="194"/>
      <c r="O299" s="66"/>
      <c r="P299" s="66"/>
      <c r="Q299" s="66"/>
      <c r="R299" s="66"/>
      <c r="S299" s="66"/>
      <c r="T299" s="67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T299" s="19" t="s">
        <v>236</v>
      </c>
      <c r="AU299" s="19" t="s">
        <v>85</v>
      </c>
    </row>
    <row r="300" spans="1:65" s="2" customFormat="1" ht="44.25" customHeight="1">
      <c r="A300" s="36"/>
      <c r="B300" s="37"/>
      <c r="C300" s="177" t="s">
        <v>533</v>
      </c>
      <c r="D300" s="177" t="s">
        <v>230</v>
      </c>
      <c r="E300" s="178" t="s">
        <v>740</v>
      </c>
      <c r="F300" s="179" t="s">
        <v>741</v>
      </c>
      <c r="G300" s="180" t="s">
        <v>264</v>
      </c>
      <c r="H300" s="181">
        <v>238.98</v>
      </c>
      <c r="I300" s="182"/>
      <c r="J300" s="183">
        <f>ROUND(I300*H300,2)</f>
        <v>0</v>
      </c>
      <c r="K300" s="179" t="s">
        <v>234</v>
      </c>
      <c r="L300" s="41"/>
      <c r="M300" s="184" t="s">
        <v>28</v>
      </c>
      <c r="N300" s="185" t="s">
        <v>45</v>
      </c>
      <c r="O300" s="66"/>
      <c r="P300" s="186">
        <f>O300*H300</f>
        <v>0</v>
      </c>
      <c r="Q300" s="186">
        <v>0</v>
      </c>
      <c r="R300" s="186">
        <f>Q300*H300</f>
        <v>0</v>
      </c>
      <c r="S300" s="186">
        <v>0</v>
      </c>
      <c r="T300" s="187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88" t="s">
        <v>176</v>
      </c>
      <c r="AT300" s="188" t="s">
        <v>230</v>
      </c>
      <c r="AU300" s="188" t="s">
        <v>85</v>
      </c>
      <c r="AY300" s="19" t="s">
        <v>228</v>
      </c>
      <c r="BE300" s="189">
        <f>IF(N300="základní",J300,0)</f>
        <v>0</v>
      </c>
      <c r="BF300" s="189">
        <f>IF(N300="snížená",J300,0)</f>
        <v>0</v>
      </c>
      <c r="BG300" s="189">
        <f>IF(N300="zákl. přenesená",J300,0)</f>
        <v>0</v>
      </c>
      <c r="BH300" s="189">
        <f>IF(N300="sníž. přenesená",J300,0)</f>
        <v>0</v>
      </c>
      <c r="BI300" s="189">
        <f>IF(N300="nulová",J300,0)</f>
        <v>0</v>
      </c>
      <c r="BJ300" s="19" t="s">
        <v>82</v>
      </c>
      <c r="BK300" s="189">
        <f>ROUND(I300*H300,2)</f>
        <v>0</v>
      </c>
      <c r="BL300" s="19" t="s">
        <v>176</v>
      </c>
      <c r="BM300" s="188" t="s">
        <v>3092</v>
      </c>
    </row>
    <row r="301" spans="1:47" s="2" customFormat="1" ht="11.25">
      <c r="A301" s="36"/>
      <c r="B301" s="37"/>
      <c r="C301" s="38"/>
      <c r="D301" s="190" t="s">
        <v>236</v>
      </c>
      <c r="E301" s="38"/>
      <c r="F301" s="191" t="s">
        <v>743</v>
      </c>
      <c r="G301" s="38"/>
      <c r="H301" s="38"/>
      <c r="I301" s="192"/>
      <c r="J301" s="38"/>
      <c r="K301" s="38"/>
      <c r="L301" s="41"/>
      <c r="M301" s="193"/>
      <c r="N301" s="194"/>
      <c r="O301" s="66"/>
      <c r="P301" s="66"/>
      <c r="Q301" s="66"/>
      <c r="R301" s="66"/>
      <c r="S301" s="66"/>
      <c r="T301" s="67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T301" s="19" t="s">
        <v>236</v>
      </c>
      <c r="AU301" s="19" t="s">
        <v>85</v>
      </c>
    </row>
    <row r="302" spans="2:51" s="14" customFormat="1" ht="11.25">
      <c r="B302" s="206"/>
      <c r="C302" s="207"/>
      <c r="D302" s="197" t="s">
        <v>238</v>
      </c>
      <c r="E302" s="208" t="s">
        <v>28</v>
      </c>
      <c r="F302" s="209" t="s">
        <v>3093</v>
      </c>
      <c r="G302" s="207"/>
      <c r="H302" s="210">
        <v>238.98</v>
      </c>
      <c r="I302" s="211"/>
      <c r="J302" s="207"/>
      <c r="K302" s="207"/>
      <c r="L302" s="212"/>
      <c r="M302" s="213"/>
      <c r="N302" s="214"/>
      <c r="O302" s="214"/>
      <c r="P302" s="214"/>
      <c r="Q302" s="214"/>
      <c r="R302" s="214"/>
      <c r="S302" s="214"/>
      <c r="T302" s="215"/>
      <c r="AT302" s="216" t="s">
        <v>238</v>
      </c>
      <c r="AU302" s="216" t="s">
        <v>85</v>
      </c>
      <c r="AV302" s="14" t="s">
        <v>85</v>
      </c>
      <c r="AW302" s="14" t="s">
        <v>35</v>
      </c>
      <c r="AX302" s="14" t="s">
        <v>82</v>
      </c>
      <c r="AY302" s="216" t="s">
        <v>228</v>
      </c>
    </row>
    <row r="303" spans="1:65" s="2" customFormat="1" ht="44.25" customHeight="1">
      <c r="A303" s="36"/>
      <c r="B303" s="37"/>
      <c r="C303" s="177" t="s">
        <v>537</v>
      </c>
      <c r="D303" s="177" t="s">
        <v>230</v>
      </c>
      <c r="E303" s="178" t="s">
        <v>746</v>
      </c>
      <c r="F303" s="179" t="s">
        <v>747</v>
      </c>
      <c r="G303" s="180" t="s">
        <v>264</v>
      </c>
      <c r="H303" s="181">
        <v>23.898</v>
      </c>
      <c r="I303" s="182"/>
      <c r="J303" s="183">
        <f>ROUND(I303*H303,2)</f>
        <v>0</v>
      </c>
      <c r="K303" s="179" t="s">
        <v>234</v>
      </c>
      <c r="L303" s="41"/>
      <c r="M303" s="184" t="s">
        <v>28</v>
      </c>
      <c r="N303" s="185" t="s">
        <v>45</v>
      </c>
      <c r="O303" s="66"/>
      <c r="P303" s="186">
        <f>O303*H303</f>
        <v>0</v>
      </c>
      <c r="Q303" s="186">
        <v>0</v>
      </c>
      <c r="R303" s="186">
        <f>Q303*H303</f>
        <v>0</v>
      </c>
      <c r="S303" s="186">
        <v>0</v>
      </c>
      <c r="T303" s="187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88" t="s">
        <v>176</v>
      </c>
      <c r="AT303" s="188" t="s">
        <v>230</v>
      </c>
      <c r="AU303" s="188" t="s">
        <v>85</v>
      </c>
      <c r="AY303" s="19" t="s">
        <v>228</v>
      </c>
      <c r="BE303" s="189">
        <f>IF(N303="základní",J303,0)</f>
        <v>0</v>
      </c>
      <c r="BF303" s="189">
        <f>IF(N303="snížená",J303,0)</f>
        <v>0</v>
      </c>
      <c r="BG303" s="189">
        <f>IF(N303="zákl. přenesená",J303,0)</f>
        <v>0</v>
      </c>
      <c r="BH303" s="189">
        <f>IF(N303="sníž. přenesená",J303,0)</f>
        <v>0</v>
      </c>
      <c r="BI303" s="189">
        <f>IF(N303="nulová",J303,0)</f>
        <v>0</v>
      </c>
      <c r="BJ303" s="19" t="s">
        <v>82</v>
      </c>
      <c r="BK303" s="189">
        <f>ROUND(I303*H303,2)</f>
        <v>0</v>
      </c>
      <c r="BL303" s="19" t="s">
        <v>176</v>
      </c>
      <c r="BM303" s="188" t="s">
        <v>3094</v>
      </c>
    </row>
    <row r="304" spans="1:47" s="2" customFormat="1" ht="11.25">
      <c r="A304" s="36"/>
      <c r="B304" s="37"/>
      <c r="C304" s="38"/>
      <c r="D304" s="190" t="s">
        <v>236</v>
      </c>
      <c r="E304" s="38"/>
      <c r="F304" s="191" t="s">
        <v>749</v>
      </c>
      <c r="G304" s="38"/>
      <c r="H304" s="38"/>
      <c r="I304" s="192"/>
      <c r="J304" s="38"/>
      <c r="K304" s="38"/>
      <c r="L304" s="41"/>
      <c r="M304" s="193"/>
      <c r="N304" s="194"/>
      <c r="O304" s="66"/>
      <c r="P304" s="66"/>
      <c r="Q304" s="66"/>
      <c r="R304" s="66"/>
      <c r="S304" s="66"/>
      <c r="T304" s="67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T304" s="19" t="s">
        <v>236</v>
      </c>
      <c r="AU304" s="19" t="s">
        <v>85</v>
      </c>
    </row>
    <row r="305" spans="2:51" s="14" customFormat="1" ht="11.25">
      <c r="B305" s="206"/>
      <c r="C305" s="207"/>
      <c r="D305" s="197" t="s">
        <v>238</v>
      </c>
      <c r="E305" s="208" t="s">
        <v>28</v>
      </c>
      <c r="F305" s="209" t="s">
        <v>3095</v>
      </c>
      <c r="G305" s="207"/>
      <c r="H305" s="210">
        <v>23.898</v>
      </c>
      <c r="I305" s="211"/>
      <c r="J305" s="207"/>
      <c r="K305" s="207"/>
      <c r="L305" s="212"/>
      <c r="M305" s="213"/>
      <c r="N305" s="214"/>
      <c r="O305" s="214"/>
      <c r="P305" s="214"/>
      <c r="Q305" s="214"/>
      <c r="R305" s="214"/>
      <c r="S305" s="214"/>
      <c r="T305" s="215"/>
      <c r="AT305" s="216" t="s">
        <v>238</v>
      </c>
      <c r="AU305" s="216" t="s">
        <v>85</v>
      </c>
      <c r="AV305" s="14" t="s">
        <v>85</v>
      </c>
      <c r="AW305" s="14" t="s">
        <v>35</v>
      </c>
      <c r="AX305" s="14" t="s">
        <v>82</v>
      </c>
      <c r="AY305" s="216" t="s">
        <v>228</v>
      </c>
    </row>
    <row r="306" spans="2:63" s="12" customFormat="1" ht="22.9" customHeight="1">
      <c r="B306" s="161"/>
      <c r="C306" s="162"/>
      <c r="D306" s="163" t="s">
        <v>73</v>
      </c>
      <c r="E306" s="175" t="s">
        <v>750</v>
      </c>
      <c r="F306" s="175" t="s">
        <v>751</v>
      </c>
      <c r="G306" s="162"/>
      <c r="H306" s="162"/>
      <c r="I306" s="165"/>
      <c r="J306" s="176">
        <f>BK306</f>
        <v>0</v>
      </c>
      <c r="K306" s="162"/>
      <c r="L306" s="167"/>
      <c r="M306" s="168"/>
      <c r="N306" s="169"/>
      <c r="O306" s="169"/>
      <c r="P306" s="170">
        <f>SUM(P307:P308)</f>
        <v>0</v>
      </c>
      <c r="Q306" s="169"/>
      <c r="R306" s="170">
        <f>SUM(R307:R308)</f>
        <v>0</v>
      </c>
      <c r="S306" s="169"/>
      <c r="T306" s="171">
        <f>SUM(T307:T308)</f>
        <v>0</v>
      </c>
      <c r="AR306" s="172" t="s">
        <v>82</v>
      </c>
      <c r="AT306" s="173" t="s">
        <v>73</v>
      </c>
      <c r="AU306" s="173" t="s">
        <v>82</v>
      </c>
      <c r="AY306" s="172" t="s">
        <v>228</v>
      </c>
      <c r="BK306" s="174">
        <f>SUM(BK307:BK308)</f>
        <v>0</v>
      </c>
    </row>
    <row r="307" spans="1:65" s="2" customFormat="1" ht="55.5" customHeight="1">
      <c r="A307" s="36"/>
      <c r="B307" s="37"/>
      <c r="C307" s="177" t="s">
        <v>541</v>
      </c>
      <c r="D307" s="177" t="s">
        <v>230</v>
      </c>
      <c r="E307" s="178" t="s">
        <v>753</v>
      </c>
      <c r="F307" s="179" t="s">
        <v>754</v>
      </c>
      <c r="G307" s="180" t="s">
        <v>264</v>
      </c>
      <c r="H307" s="181">
        <v>114.339</v>
      </c>
      <c r="I307" s="182"/>
      <c r="J307" s="183">
        <f>ROUND(I307*H307,2)</f>
        <v>0</v>
      </c>
      <c r="K307" s="179" t="s">
        <v>234</v>
      </c>
      <c r="L307" s="41"/>
      <c r="M307" s="184" t="s">
        <v>28</v>
      </c>
      <c r="N307" s="185" t="s">
        <v>45</v>
      </c>
      <c r="O307" s="66"/>
      <c r="P307" s="186">
        <f>O307*H307</f>
        <v>0</v>
      </c>
      <c r="Q307" s="186">
        <v>0</v>
      </c>
      <c r="R307" s="186">
        <f>Q307*H307</f>
        <v>0</v>
      </c>
      <c r="S307" s="186">
        <v>0</v>
      </c>
      <c r="T307" s="187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188" t="s">
        <v>176</v>
      </c>
      <c r="AT307" s="188" t="s">
        <v>230</v>
      </c>
      <c r="AU307" s="188" t="s">
        <v>85</v>
      </c>
      <c r="AY307" s="19" t="s">
        <v>228</v>
      </c>
      <c r="BE307" s="189">
        <f>IF(N307="základní",J307,0)</f>
        <v>0</v>
      </c>
      <c r="BF307" s="189">
        <f>IF(N307="snížená",J307,0)</f>
        <v>0</v>
      </c>
      <c r="BG307" s="189">
        <f>IF(N307="zákl. přenesená",J307,0)</f>
        <v>0</v>
      </c>
      <c r="BH307" s="189">
        <f>IF(N307="sníž. přenesená",J307,0)</f>
        <v>0</v>
      </c>
      <c r="BI307" s="189">
        <f>IF(N307="nulová",J307,0)</f>
        <v>0</v>
      </c>
      <c r="BJ307" s="19" t="s">
        <v>82</v>
      </c>
      <c r="BK307" s="189">
        <f>ROUND(I307*H307,2)</f>
        <v>0</v>
      </c>
      <c r="BL307" s="19" t="s">
        <v>176</v>
      </c>
      <c r="BM307" s="188" t="s">
        <v>3096</v>
      </c>
    </row>
    <row r="308" spans="1:47" s="2" customFormat="1" ht="11.25">
      <c r="A308" s="36"/>
      <c r="B308" s="37"/>
      <c r="C308" s="38"/>
      <c r="D308" s="190" t="s">
        <v>236</v>
      </c>
      <c r="E308" s="38"/>
      <c r="F308" s="191" t="s">
        <v>756</v>
      </c>
      <c r="G308" s="38"/>
      <c r="H308" s="38"/>
      <c r="I308" s="192"/>
      <c r="J308" s="38"/>
      <c r="K308" s="38"/>
      <c r="L308" s="41"/>
      <c r="M308" s="193"/>
      <c r="N308" s="194"/>
      <c r="O308" s="66"/>
      <c r="P308" s="66"/>
      <c r="Q308" s="66"/>
      <c r="R308" s="66"/>
      <c r="S308" s="66"/>
      <c r="T308" s="67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T308" s="19" t="s">
        <v>236</v>
      </c>
      <c r="AU308" s="19" t="s">
        <v>85</v>
      </c>
    </row>
    <row r="309" spans="2:63" s="12" customFormat="1" ht="25.9" customHeight="1">
      <c r="B309" s="161"/>
      <c r="C309" s="162"/>
      <c r="D309" s="163" t="s">
        <v>73</v>
      </c>
      <c r="E309" s="164" t="s">
        <v>757</v>
      </c>
      <c r="F309" s="164" t="s">
        <v>758</v>
      </c>
      <c r="G309" s="162"/>
      <c r="H309" s="162"/>
      <c r="I309" s="165"/>
      <c r="J309" s="166">
        <f>BK309</f>
        <v>0</v>
      </c>
      <c r="K309" s="162"/>
      <c r="L309" s="167"/>
      <c r="M309" s="168"/>
      <c r="N309" s="169"/>
      <c r="O309" s="169"/>
      <c r="P309" s="170">
        <f>P310</f>
        <v>0</v>
      </c>
      <c r="Q309" s="169"/>
      <c r="R309" s="170">
        <f>R310</f>
        <v>0.075</v>
      </c>
      <c r="S309" s="169"/>
      <c r="T309" s="171">
        <f>T310</f>
        <v>0</v>
      </c>
      <c r="AR309" s="172" t="s">
        <v>85</v>
      </c>
      <c r="AT309" s="173" t="s">
        <v>73</v>
      </c>
      <c r="AU309" s="173" t="s">
        <v>74</v>
      </c>
      <c r="AY309" s="172" t="s">
        <v>228</v>
      </c>
      <c r="BK309" s="174">
        <f>BK310</f>
        <v>0</v>
      </c>
    </row>
    <row r="310" spans="2:63" s="12" customFormat="1" ht="22.9" customHeight="1">
      <c r="B310" s="161"/>
      <c r="C310" s="162"/>
      <c r="D310" s="163" t="s">
        <v>73</v>
      </c>
      <c r="E310" s="175" t="s">
        <v>943</v>
      </c>
      <c r="F310" s="175" t="s">
        <v>944</v>
      </c>
      <c r="G310" s="162"/>
      <c r="H310" s="162"/>
      <c r="I310" s="165"/>
      <c r="J310" s="176">
        <f>BK310</f>
        <v>0</v>
      </c>
      <c r="K310" s="162"/>
      <c r="L310" s="167"/>
      <c r="M310" s="168"/>
      <c r="N310" s="169"/>
      <c r="O310" s="169"/>
      <c r="P310" s="170">
        <f>SUM(P311:P315)</f>
        <v>0</v>
      </c>
      <c r="Q310" s="169"/>
      <c r="R310" s="170">
        <f>SUM(R311:R315)</f>
        <v>0.075</v>
      </c>
      <c r="S310" s="169"/>
      <c r="T310" s="171">
        <f>SUM(T311:T315)</f>
        <v>0</v>
      </c>
      <c r="AR310" s="172" t="s">
        <v>85</v>
      </c>
      <c r="AT310" s="173" t="s">
        <v>73</v>
      </c>
      <c r="AU310" s="173" t="s">
        <v>82</v>
      </c>
      <c r="AY310" s="172" t="s">
        <v>228</v>
      </c>
      <c r="BK310" s="174">
        <f>SUM(BK311:BK315)</f>
        <v>0</v>
      </c>
    </row>
    <row r="311" spans="1:65" s="2" customFormat="1" ht="24.2" customHeight="1">
      <c r="A311" s="36"/>
      <c r="B311" s="37"/>
      <c r="C311" s="177" t="s">
        <v>548</v>
      </c>
      <c r="D311" s="177" t="s">
        <v>230</v>
      </c>
      <c r="E311" s="178" t="s">
        <v>3097</v>
      </c>
      <c r="F311" s="179" t="s">
        <v>3098</v>
      </c>
      <c r="G311" s="180" t="s">
        <v>283</v>
      </c>
      <c r="H311" s="181">
        <v>1</v>
      </c>
      <c r="I311" s="182"/>
      <c r="J311" s="183">
        <f>ROUND(I311*H311,2)</f>
        <v>0</v>
      </c>
      <c r="K311" s="179" t="s">
        <v>28</v>
      </c>
      <c r="L311" s="41"/>
      <c r="M311" s="184" t="s">
        <v>28</v>
      </c>
      <c r="N311" s="185" t="s">
        <v>45</v>
      </c>
      <c r="O311" s="66"/>
      <c r="P311" s="186">
        <f>O311*H311</f>
        <v>0</v>
      </c>
      <c r="Q311" s="186">
        <v>0.075</v>
      </c>
      <c r="R311" s="186">
        <f>Q311*H311</f>
        <v>0.075</v>
      </c>
      <c r="S311" s="186">
        <v>0</v>
      </c>
      <c r="T311" s="187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188" t="s">
        <v>320</v>
      </c>
      <c r="AT311" s="188" t="s">
        <v>230</v>
      </c>
      <c r="AU311" s="188" t="s">
        <v>85</v>
      </c>
      <c r="AY311" s="19" t="s">
        <v>228</v>
      </c>
      <c r="BE311" s="189">
        <f>IF(N311="základní",J311,0)</f>
        <v>0</v>
      </c>
      <c r="BF311" s="189">
        <f>IF(N311="snížená",J311,0)</f>
        <v>0</v>
      </c>
      <c r="BG311" s="189">
        <f>IF(N311="zákl. přenesená",J311,0)</f>
        <v>0</v>
      </c>
      <c r="BH311" s="189">
        <f>IF(N311="sníž. přenesená",J311,0)</f>
        <v>0</v>
      </c>
      <c r="BI311" s="189">
        <f>IF(N311="nulová",J311,0)</f>
        <v>0</v>
      </c>
      <c r="BJ311" s="19" t="s">
        <v>82</v>
      </c>
      <c r="BK311" s="189">
        <f>ROUND(I311*H311,2)</f>
        <v>0</v>
      </c>
      <c r="BL311" s="19" t="s">
        <v>320</v>
      </c>
      <c r="BM311" s="188" t="s">
        <v>3099</v>
      </c>
    </row>
    <row r="312" spans="2:51" s="13" customFormat="1" ht="11.25">
      <c r="B312" s="195"/>
      <c r="C312" s="196"/>
      <c r="D312" s="197" t="s">
        <v>238</v>
      </c>
      <c r="E312" s="198" t="s">
        <v>28</v>
      </c>
      <c r="F312" s="199" t="s">
        <v>2987</v>
      </c>
      <c r="G312" s="196"/>
      <c r="H312" s="198" t="s">
        <v>28</v>
      </c>
      <c r="I312" s="200"/>
      <c r="J312" s="196"/>
      <c r="K312" s="196"/>
      <c r="L312" s="201"/>
      <c r="M312" s="202"/>
      <c r="N312" s="203"/>
      <c r="O312" s="203"/>
      <c r="P312" s="203"/>
      <c r="Q312" s="203"/>
      <c r="R312" s="203"/>
      <c r="S312" s="203"/>
      <c r="T312" s="204"/>
      <c r="AT312" s="205" t="s">
        <v>238</v>
      </c>
      <c r="AU312" s="205" t="s">
        <v>85</v>
      </c>
      <c r="AV312" s="13" t="s">
        <v>82</v>
      </c>
      <c r="AW312" s="13" t="s">
        <v>35</v>
      </c>
      <c r="AX312" s="13" t="s">
        <v>74</v>
      </c>
      <c r="AY312" s="205" t="s">
        <v>228</v>
      </c>
    </row>
    <row r="313" spans="2:51" s="14" customFormat="1" ht="11.25">
      <c r="B313" s="206"/>
      <c r="C313" s="207"/>
      <c r="D313" s="197" t="s">
        <v>238</v>
      </c>
      <c r="E313" s="208" t="s">
        <v>28</v>
      </c>
      <c r="F313" s="209" t="s">
        <v>82</v>
      </c>
      <c r="G313" s="207"/>
      <c r="H313" s="210">
        <v>1</v>
      </c>
      <c r="I313" s="211"/>
      <c r="J313" s="207"/>
      <c r="K313" s="207"/>
      <c r="L313" s="212"/>
      <c r="M313" s="213"/>
      <c r="N313" s="214"/>
      <c r="O313" s="214"/>
      <c r="P313" s="214"/>
      <c r="Q313" s="214"/>
      <c r="R313" s="214"/>
      <c r="S313" s="214"/>
      <c r="T313" s="215"/>
      <c r="AT313" s="216" t="s">
        <v>238</v>
      </c>
      <c r="AU313" s="216" t="s">
        <v>85</v>
      </c>
      <c r="AV313" s="14" t="s">
        <v>85</v>
      </c>
      <c r="AW313" s="14" t="s">
        <v>35</v>
      </c>
      <c r="AX313" s="14" t="s">
        <v>82</v>
      </c>
      <c r="AY313" s="216" t="s">
        <v>228</v>
      </c>
    </row>
    <row r="314" spans="1:65" s="2" customFormat="1" ht="44.25" customHeight="1">
      <c r="A314" s="36"/>
      <c r="B314" s="37"/>
      <c r="C314" s="177" t="s">
        <v>558</v>
      </c>
      <c r="D314" s="177" t="s">
        <v>230</v>
      </c>
      <c r="E314" s="178" t="s">
        <v>3100</v>
      </c>
      <c r="F314" s="179" t="s">
        <v>3101</v>
      </c>
      <c r="G314" s="180" t="s">
        <v>264</v>
      </c>
      <c r="H314" s="181">
        <v>0.075</v>
      </c>
      <c r="I314" s="182"/>
      <c r="J314" s="183">
        <f>ROUND(I314*H314,2)</f>
        <v>0</v>
      </c>
      <c r="K314" s="179" t="s">
        <v>2798</v>
      </c>
      <c r="L314" s="41"/>
      <c r="M314" s="184" t="s">
        <v>28</v>
      </c>
      <c r="N314" s="185" t="s">
        <v>45</v>
      </c>
      <c r="O314" s="66"/>
      <c r="P314" s="186">
        <f>O314*H314</f>
        <v>0</v>
      </c>
      <c r="Q314" s="186">
        <v>0</v>
      </c>
      <c r="R314" s="186">
        <f>Q314*H314</f>
        <v>0</v>
      </c>
      <c r="S314" s="186">
        <v>0</v>
      </c>
      <c r="T314" s="187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188" t="s">
        <v>320</v>
      </c>
      <c r="AT314" s="188" t="s">
        <v>230</v>
      </c>
      <c r="AU314" s="188" t="s">
        <v>85</v>
      </c>
      <c r="AY314" s="19" t="s">
        <v>228</v>
      </c>
      <c r="BE314" s="189">
        <f>IF(N314="základní",J314,0)</f>
        <v>0</v>
      </c>
      <c r="BF314" s="189">
        <f>IF(N314="snížená",J314,0)</f>
        <v>0</v>
      </c>
      <c r="BG314" s="189">
        <f>IF(N314="zákl. přenesená",J314,0)</f>
        <v>0</v>
      </c>
      <c r="BH314" s="189">
        <f>IF(N314="sníž. přenesená",J314,0)</f>
        <v>0</v>
      </c>
      <c r="BI314" s="189">
        <f>IF(N314="nulová",J314,0)</f>
        <v>0</v>
      </c>
      <c r="BJ314" s="19" t="s">
        <v>82</v>
      </c>
      <c r="BK314" s="189">
        <f>ROUND(I314*H314,2)</f>
        <v>0</v>
      </c>
      <c r="BL314" s="19" t="s">
        <v>320</v>
      </c>
      <c r="BM314" s="188" t="s">
        <v>3102</v>
      </c>
    </row>
    <row r="315" spans="1:65" s="2" customFormat="1" ht="49.15" customHeight="1">
      <c r="A315" s="36"/>
      <c r="B315" s="37"/>
      <c r="C315" s="177" t="s">
        <v>565</v>
      </c>
      <c r="D315" s="177" t="s">
        <v>230</v>
      </c>
      <c r="E315" s="178" t="s">
        <v>3103</v>
      </c>
      <c r="F315" s="179" t="s">
        <v>3104</v>
      </c>
      <c r="G315" s="180" t="s">
        <v>264</v>
      </c>
      <c r="H315" s="181">
        <v>0.075</v>
      </c>
      <c r="I315" s="182"/>
      <c r="J315" s="183">
        <f>ROUND(I315*H315,2)</f>
        <v>0</v>
      </c>
      <c r="K315" s="179" t="s">
        <v>2798</v>
      </c>
      <c r="L315" s="41"/>
      <c r="M315" s="255" t="s">
        <v>28</v>
      </c>
      <c r="N315" s="256" t="s">
        <v>45</v>
      </c>
      <c r="O315" s="257"/>
      <c r="P315" s="258">
        <f>O315*H315</f>
        <v>0</v>
      </c>
      <c r="Q315" s="258">
        <v>0</v>
      </c>
      <c r="R315" s="258">
        <f>Q315*H315</f>
        <v>0</v>
      </c>
      <c r="S315" s="258">
        <v>0</v>
      </c>
      <c r="T315" s="259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188" t="s">
        <v>320</v>
      </c>
      <c r="AT315" s="188" t="s">
        <v>230</v>
      </c>
      <c r="AU315" s="188" t="s">
        <v>85</v>
      </c>
      <c r="AY315" s="19" t="s">
        <v>228</v>
      </c>
      <c r="BE315" s="189">
        <f>IF(N315="základní",J315,0)</f>
        <v>0</v>
      </c>
      <c r="BF315" s="189">
        <f>IF(N315="snížená",J315,0)</f>
        <v>0</v>
      </c>
      <c r="BG315" s="189">
        <f>IF(N315="zákl. přenesená",J315,0)</f>
        <v>0</v>
      </c>
      <c r="BH315" s="189">
        <f>IF(N315="sníž. přenesená",J315,0)</f>
        <v>0</v>
      </c>
      <c r="BI315" s="189">
        <f>IF(N315="nulová",J315,0)</f>
        <v>0</v>
      </c>
      <c r="BJ315" s="19" t="s">
        <v>82</v>
      </c>
      <c r="BK315" s="189">
        <f>ROUND(I315*H315,2)</f>
        <v>0</v>
      </c>
      <c r="BL315" s="19" t="s">
        <v>320</v>
      </c>
      <c r="BM315" s="188" t="s">
        <v>3105</v>
      </c>
    </row>
    <row r="316" spans="1:31" s="2" customFormat="1" ht="6.95" customHeight="1">
      <c r="A316" s="36"/>
      <c r="B316" s="49"/>
      <c r="C316" s="50"/>
      <c r="D316" s="50"/>
      <c r="E316" s="50"/>
      <c r="F316" s="50"/>
      <c r="G316" s="50"/>
      <c r="H316" s="50"/>
      <c r="I316" s="50"/>
      <c r="J316" s="50"/>
      <c r="K316" s="50"/>
      <c r="L316" s="41"/>
      <c r="M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</row>
  </sheetData>
  <sheetProtection algorithmName="SHA-512" hashValue="C0Q6db1rtv6Pslk4QZgm67oYMDlnyoxJpMhxGbVcw5zyDSp0FIBqTaoFwvn59/rq767ute1G7i3vRvSEP5adqQ==" saltValue="iVKaBU5bCXs7nzlRsrjmfFPYlggipuaTYy8LkO/2gFP72Y0qmKqgMwtP98XgJpavbSItDIUL37S2h9kgZuq6rQ==" spinCount="100000" sheet="1" objects="1" scenarios="1" formatColumns="0" formatRows="0" autoFilter="0"/>
  <autoFilter ref="C91:K315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hyperlinks>
    <hyperlink ref="F96" r:id="rId1" display="https://podminky.urs.cz/item/CS_URS_2022_01/113106123"/>
    <hyperlink ref="F100" r:id="rId2" display="https://podminky.urs.cz/item/CS_URS_2022_01/131213701"/>
    <hyperlink ref="F104" r:id="rId3" display="https://podminky.urs.cz/item/CS_URS_2022_01/131313701"/>
    <hyperlink ref="F107" r:id="rId4" display="https://podminky.urs.cz/item/CS_URS_2022_01/132212131"/>
    <hyperlink ref="F114" r:id="rId5" display="https://podminky.urs.cz/item/CS_URS_2022_01/132212221"/>
    <hyperlink ref="F120" r:id="rId6" display="https://podminky.urs.cz/item/CS_URS_2022_01/132312131"/>
    <hyperlink ref="F123" r:id="rId7" display="https://podminky.urs.cz/item/CS_URS_2022_01/132312221"/>
    <hyperlink ref="F126" r:id="rId8" display="https://podminky.urs.cz/item/CS_URS_2022_01/162211201"/>
    <hyperlink ref="F132" r:id="rId9" display="https://podminky.urs.cz/item/CS_URS_2022_01/162211209"/>
    <hyperlink ref="F135" r:id="rId10" display="https://podminky.urs.cz/item/CS_URS_2022_01/162211211"/>
    <hyperlink ref="F141" r:id="rId11" display="https://podminky.urs.cz/item/CS_URS_2022_01/162211219"/>
    <hyperlink ref="F144" r:id="rId12" display="https://podminky.urs.cz/item/CS_URS_2022_01/162751117"/>
    <hyperlink ref="F149" r:id="rId13" display="https://podminky.urs.cz/item/CS_URS_2022_01/162751137"/>
    <hyperlink ref="F152" r:id="rId14" display="https://podminky.urs.cz/item/CS_URS_2022_01/167111101"/>
    <hyperlink ref="F155" r:id="rId15" display="https://podminky.urs.cz/item/CS_URS_2022_01/167111102"/>
    <hyperlink ref="F158" r:id="rId16" display="https://podminky.urs.cz/item/CS_URS_2022_01/171201221"/>
    <hyperlink ref="F163" r:id="rId17" display="https://podminky.urs.cz/item/CS_URS_2022_01/171251201"/>
    <hyperlink ref="F168" r:id="rId18" display="https://podminky.urs.cz/item/CS_URS_2022_01/174111101"/>
    <hyperlink ref="F175" r:id="rId19" display="https://podminky.urs.cz/item/CS_URS_2022_01/181912112"/>
    <hyperlink ref="F187" r:id="rId20" display="https://podminky.urs.cz/item/CS_URS_2022_01/211971121"/>
    <hyperlink ref="F193" r:id="rId21" display="https://podminky.urs.cz/item/CS_URS_2022_01/212750101"/>
    <hyperlink ref="F198" r:id="rId22" display="https://podminky.urs.cz/item/CS_URS_2022_01/271532212"/>
    <hyperlink ref="F202" r:id="rId23" display="https://podminky.urs.cz/item/CS_URS_2022_01/274313511"/>
    <hyperlink ref="F206" r:id="rId24" display="https://podminky.urs.cz/item/CS_URS_2022_01/274351121"/>
    <hyperlink ref="F212" r:id="rId25" display="https://podminky.urs.cz/item/CS_URS_2022_01/274351122"/>
    <hyperlink ref="F216" r:id="rId26" display="https://podminky.urs.cz/item/CS_URS_2022_01/339921131"/>
    <hyperlink ref="F223" r:id="rId27" display="https://podminky.urs.cz/item/CS_URS_2022_01/339921132"/>
    <hyperlink ref="F235" r:id="rId28" display="https://podminky.urs.cz/item/CS_URS_2022_01/564851111"/>
    <hyperlink ref="F240" r:id="rId29" display="https://podminky.urs.cz/item/CS_URS_2022_01/596211111"/>
    <hyperlink ref="F252" r:id="rId30" display="https://podminky.urs.cz/item/CS_URS_2022_01/877265221"/>
    <hyperlink ref="F259" r:id="rId31" display="https://podminky.urs.cz/item/CS_URS_2022_01/877315211"/>
    <hyperlink ref="F266" r:id="rId32" display="https://podminky.urs.cz/item/CS_URS_2022_01/890431811"/>
    <hyperlink ref="F270" r:id="rId33" display="https://podminky.urs.cz/item/CS_URS_2022_01/894812111"/>
    <hyperlink ref="F275" r:id="rId34" display="https://podminky.urs.cz/item/CS_URS_2022_01/894812131"/>
    <hyperlink ref="F278" r:id="rId35" display="https://podminky.urs.cz/item/CS_URS_2022_01/894812141"/>
    <hyperlink ref="F281" r:id="rId36" display="https://podminky.urs.cz/item/CS_URS_2022_01/894812149"/>
    <hyperlink ref="F284" r:id="rId37" display="https://podminky.urs.cz/item/CS_URS_2022_01/894812156"/>
    <hyperlink ref="F289" r:id="rId38" display="https://podminky.urs.cz/item/CS_URS_2022_01/899202211"/>
    <hyperlink ref="F297" r:id="rId39" display="https://podminky.urs.cz/item/CS_URS_2022_01/997013211"/>
    <hyperlink ref="F299" r:id="rId40" display="https://podminky.urs.cz/item/CS_URS_2022_01/997013501"/>
    <hyperlink ref="F301" r:id="rId41" display="https://podminky.urs.cz/item/CS_URS_2022_01/997013509"/>
    <hyperlink ref="F304" r:id="rId42" display="https://podminky.urs.cz/item/CS_URS_2022_01/997013631"/>
    <hyperlink ref="F308" r:id="rId43" display="https://podminky.urs.cz/item/CS_URS_2022_01/9980180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19" t="s">
        <v>107</v>
      </c>
      <c r="AZ2" s="103" t="s">
        <v>2863</v>
      </c>
      <c r="BA2" s="103" t="s">
        <v>2863</v>
      </c>
      <c r="BB2" s="103" t="s">
        <v>28</v>
      </c>
      <c r="BC2" s="103" t="s">
        <v>3106</v>
      </c>
      <c r="BD2" s="103" t="s">
        <v>85</v>
      </c>
    </row>
    <row r="3" spans="2:5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85</v>
      </c>
      <c r="AZ3" s="103" t="s">
        <v>3107</v>
      </c>
      <c r="BA3" s="103" t="s">
        <v>3108</v>
      </c>
      <c r="BB3" s="103" t="s">
        <v>28</v>
      </c>
      <c r="BC3" s="103" t="s">
        <v>3109</v>
      </c>
      <c r="BD3" s="103" t="s">
        <v>85</v>
      </c>
    </row>
    <row r="4" spans="2:56" s="1" customFormat="1" ht="24.95" customHeight="1">
      <c r="B4" s="22"/>
      <c r="D4" s="106" t="s">
        <v>116</v>
      </c>
      <c r="L4" s="22"/>
      <c r="M4" s="107" t="s">
        <v>10</v>
      </c>
      <c r="AT4" s="19" t="s">
        <v>4</v>
      </c>
      <c r="AZ4" s="103" t="s">
        <v>3110</v>
      </c>
      <c r="BA4" s="103" t="s">
        <v>3110</v>
      </c>
      <c r="BB4" s="103" t="s">
        <v>28</v>
      </c>
      <c r="BC4" s="103" t="s">
        <v>3111</v>
      </c>
      <c r="BD4" s="103" t="s">
        <v>85</v>
      </c>
    </row>
    <row r="5" spans="2:56" s="1" customFormat="1" ht="6.95" customHeight="1">
      <c r="B5" s="22"/>
      <c r="L5" s="22"/>
      <c r="AZ5" s="103" t="s">
        <v>3112</v>
      </c>
      <c r="BA5" s="103" t="s">
        <v>3112</v>
      </c>
      <c r="BB5" s="103" t="s">
        <v>28</v>
      </c>
      <c r="BC5" s="103" t="s">
        <v>3113</v>
      </c>
      <c r="BD5" s="103" t="s">
        <v>85</v>
      </c>
    </row>
    <row r="6" spans="2:56" s="1" customFormat="1" ht="12" customHeight="1">
      <c r="B6" s="22"/>
      <c r="D6" s="108" t="s">
        <v>16</v>
      </c>
      <c r="L6" s="22"/>
      <c r="AZ6" s="103" t="s">
        <v>1215</v>
      </c>
      <c r="BA6" s="103" t="s">
        <v>1215</v>
      </c>
      <c r="BB6" s="103" t="s">
        <v>28</v>
      </c>
      <c r="BC6" s="103" t="s">
        <v>3111</v>
      </c>
      <c r="BD6" s="103" t="s">
        <v>85</v>
      </c>
    </row>
    <row r="7" spans="2:56" s="1" customFormat="1" ht="26.25" customHeight="1">
      <c r="B7" s="22"/>
      <c r="E7" s="398" t="str">
        <f>'Rekapitulace stavby'!K6</f>
        <v>Gymnázium Jihlava - oprava technického zázemí - aktualizace 4/2022</v>
      </c>
      <c r="F7" s="399"/>
      <c r="G7" s="399"/>
      <c r="H7" s="399"/>
      <c r="L7" s="22"/>
      <c r="AZ7" s="103" t="s">
        <v>3114</v>
      </c>
      <c r="BA7" s="103" t="s">
        <v>3114</v>
      </c>
      <c r="BB7" s="103" t="s">
        <v>28</v>
      </c>
      <c r="BC7" s="103" t="s">
        <v>3115</v>
      </c>
      <c r="BD7" s="103" t="s">
        <v>85</v>
      </c>
    </row>
    <row r="8" spans="1:56" s="2" customFormat="1" ht="12" customHeight="1">
      <c r="A8" s="36"/>
      <c r="B8" s="41"/>
      <c r="C8" s="36"/>
      <c r="D8" s="108" t="s">
        <v>125</v>
      </c>
      <c r="E8" s="36"/>
      <c r="F8" s="36"/>
      <c r="G8" s="36"/>
      <c r="H8" s="36"/>
      <c r="I8" s="36"/>
      <c r="J8" s="36"/>
      <c r="K8" s="36"/>
      <c r="L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Z8" s="103" t="s">
        <v>1203</v>
      </c>
      <c r="BA8" s="103" t="s">
        <v>1203</v>
      </c>
      <c r="BB8" s="103" t="s">
        <v>28</v>
      </c>
      <c r="BC8" s="103" t="s">
        <v>3116</v>
      </c>
      <c r="BD8" s="103" t="s">
        <v>85</v>
      </c>
    </row>
    <row r="9" spans="1:56" s="2" customFormat="1" ht="16.5" customHeight="1">
      <c r="A9" s="36"/>
      <c r="B9" s="41"/>
      <c r="C9" s="36"/>
      <c r="D9" s="36"/>
      <c r="E9" s="400" t="s">
        <v>3117</v>
      </c>
      <c r="F9" s="401"/>
      <c r="G9" s="401"/>
      <c r="H9" s="401"/>
      <c r="I9" s="36"/>
      <c r="J9" s="36"/>
      <c r="K9" s="36"/>
      <c r="L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Z9" s="103" t="s">
        <v>1206</v>
      </c>
      <c r="BA9" s="103" t="s">
        <v>1206</v>
      </c>
      <c r="BB9" s="103" t="s">
        <v>28</v>
      </c>
      <c r="BC9" s="103" t="s">
        <v>3118</v>
      </c>
      <c r="BD9" s="103" t="s">
        <v>85</v>
      </c>
    </row>
    <row r="10" spans="1:56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Z10" s="103" t="s">
        <v>3119</v>
      </c>
      <c r="BA10" s="103" t="s">
        <v>3119</v>
      </c>
      <c r="BB10" s="103" t="s">
        <v>28</v>
      </c>
      <c r="BC10" s="103" t="s">
        <v>3120</v>
      </c>
      <c r="BD10" s="103" t="s">
        <v>85</v>
      </c>
    </row>
    <row r="11" spans="1:56" s="2" customFormat="1" ht="12" customHeight="1">
      <c r="A11" s="36"/>
      <c r="B11" s="41"/>
      <c r="C11" s="36"/>
      <c r="D11" s="108" t="s">
        <v>18</v>
      </c>
      <c r="E11" s="36"/>
      <c r="F11" s="110" t="s">
        <v>84</v>
      </c>
      <c r="G11" s="36"/>
      <c r="H11" s="36"/>
      <c r="I11" s="108" t="s">
        <v>20</v>
      </c>
      <c r="J11" s="110" t="s">
        <v>28</v>
      </c>
      <c r="K11" s="36"/>
      <c r="L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Z11" s="103" t="s">
        <v>3121</v>
      </c>
      <c r="BA11" s="103" t="s">
        <v>3121</v>
      </c>
      <c r="BB11" s="103" t="s">
        <v>28</v>
      </c>
      <c r="BC11" s="103" t="s">
        <v>246</v>
      </c>
      <c r="BD11" s="103" t="s">
        <v>85</v>
      </c>
    </row>
    <row r="12" spans="1:56" s="2" customFormat="1" ht="12" customHeight="1">
      <c r="A12" s="36"/>
      <c r="B12" s="41"/>
      <c r="C12" s="36"/>
      <c r="D12" s="108" t="s">
        <v>22</v>
      </c>
      <c r="E12" s="36"/>
      <c r="F12" s="110" t="s">
        <v>23</v>
      </c>
      <c r="G12" s="36"/>
      <c r="H12" s="36"/>
      <c r="I12" s="108" t="s">
        <v>24</v>
      </c>
      <c r="J12" s="111" t="str">
        <f>'Rekapitulace stavby'!AN8</f>
        <v>18. 5. 2022</v>
      </c>
      <c r="K12" s="36"/>
      <c r="L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Z12" s="103" t="s">
        <v>3122</v>
      </c>
      <c r="BA12" s="103" t="s">
        <v>3122</v>
      </c>
      <c r="BB12" s="103" t="s">
        <v>28</v>
      </c>
      <c r="BC12" s="103" t="s">
        <v>82</v>
      </c>
      <c r="BD12" s="103" t="s">
        <v>85</v>
      </c>
    </row>
    <row r="13" spans="1:5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Z13" s="103" t="s">
        <v>3123</v>
      </c>
      <c r="BA13" s="103" t="s">
        <v>3123</v>
      </c>
      <c r="BB13" s="103" t="s">
        <v>28</v>
      </c>
      <c r="BC13" s="103" t="s">
        <v>82</v>
      </c>
      <c r="BD13" s="103" t="s">
        <v>85</v>
      </c>
    </row>
    <row r="14" spans="1:56" s="2" customFormat="1" ht="12" customHeight="1">
      <c r="A14" s="36"/>
      <c r="B14" s="41"/>
      <c r="C14" s="36"/>
      <c r="D14" s="108" t="s">
        <v>26</v>
      </c>
      <c r="E14" s="36"/>
      <c r="F14" s="36"/>
      <c r="G14" s="36"/>
      <c r="H14" s="36"/>
      <c r="I14" s="108" t="s">
        <v>27</v>
      </c>
      <c r="J14" s="110" t="s">
        <v>28</v>
      </c>
      <c r="K14" s="36"/>
      <c r="L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Z14" s="103" t="s">
        <v>3124</v>
      </c>
      <c r="BA14" s="103" t="s">
        <v>3124</v>
      </c>
      <c r="BB14" s="103" t="s">
        <v>28</v>
      </c>
      <c r="BC14" s="103" t="s">
        <v>82</v>
      </c>
      <c r="BD14" s="103" t="s">
        <v>85</v>
      </c>
    </row>
    <row r="15" spans="1:56" s="2" customFormat="1" ht="18" customHeight="1">
      <c r="A15" s="36"/>
      <c r="B15" s="41"/>
      <c r="C15" s="36"/>
      <c r="D15" s="36"/>
      <c r="E15" s="110" t="s">
        <v>29</v>
      </c>
      <c r="F15" s="36"/>
      <c r="G15" s="36"/>
      <c r="H15" s="36"/>
      <c r="I15" s="108" t="s">
        <v>30</v>
      </c>
      <c r="J15" s="110" t="s">
        <v>28</v>
      </c>
      <c r="K15" s="36"/>
      <c r="L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Z15" s="103" t="s">
        <v>2884</v>
      </c>
      <c r="BA15" s="103" t="s">
        <v>2884</v>
      </c>
      <c r="BB15" s="103" t="s">
        <v>28</v>
      </c>
      <c r="BC15" s="103" t="s">
        <v>82</v>
      </c>
      <c r="BD15" s="103" t="s">
        <v>85</v>
      </c>
    </row>
    <row r="16" spans="1:5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Z16" s="103" t="s">
        <v>3125</v>
      </c>
      <c r="BA16" s="103" t="s">
        <v>3125</v>
      </c>
      <c r="BB16" s="103" t="s">
        <v>28</v>
      </c>
      <c r="BC16" s="103" t="s">
        <v>82</v>
      </c>
      <c r="BD16" s="103" t="s">
        <v>85</v>
      </c>
    </row>
    <row r="17" spans="1:31" s="2" customFormat="1" ht="12" customHeight="1">
      <c r="A17" s="36"/>
      <c r="B17" s="41"/>
      <c r="C17" s="36"/>
      <c r="D17" s="108" t="s">
        <v>31</v>
      </c>
      <c r="E17" s="36"/>
      <c r="F17" s="36"/>
      <c r="G17" s="36"/>
      <c r="H17" s="36"/>
      <c r="I17" s="108" t="s">
        <v>27</v>
      </c>
      <c r="J17" s="32" t="str">
        <f>'Rekapitulace stavby'!AN13</f>
        <v>Vyplň údaj</v>
      </c>
      <c r="K17" s="36"/>
      <c r="L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8" t="s">
        <v>30</v>
      </c>
      <c r="J18" s="32" t="str">
        <f>'Rekapitulace stavby'!AN14</f>
        <v>Vyplň údaj</v>
      </c>
      <c r="K18" s="36"/>
      <c r="L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33</v>
      </c>
      <c r="E20" s="36"/>
      <c r="F20" s="36"/>
      <c r="G20" s="36"/>
      <c r="H20" s="36"/>
      <c r="I20" s="108" t="s">
        <v>27</v>
      </c>
      <c r="J20" s="110" t="s">
        <v>28</v>
      </c>
      <c r="K20" s="36"/>
      <c r="L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">
        <v>34</v>
      </c>
      <c r="F21" s="36"/>
      <c r="G21" s="36"/>
      <c r="H21" s="36"/>
      <c r="I21" s="108" t="s">
        <v>30</v>
      </c>
      <c r="J21" s="110" t="s">
        <v>28</v>
      </c>
      <c r="K21" s="36"/>
      <c r="L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36</v>
      </c>
      <c r="E23" s="36"/>
      <c r="F23" s="36"/>
      <c r="G23" s="36"/>
      <c r="H23" s="36"/>
      <c r="I23" s="108" t="s">
        <v>27</v>
      </c>
      <c r="J23" s="110" t="str">
        <f>IF('Rekapitulace stavby'!AN19="","",'Rekapitulace stavby'!AN19)</f>
        <v/>
      </c>
      <c r="K23" s="36"/>
      <c r="L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tr">
        <f>IF('Rekapitulace stavby'!E20="","",'Rekapitulace stavby'!E20)</f>
        <v xml:space="preserve"> </v>
      </c>
      <c r="F24" s="36"/>
      <c r="G24" s="36"/>
      <c r="H24" s="36"/>
      <c r="I24" s="108" t="s">
        <v>30</v>
      </c>
      <c r="J24" s="110" t="str">
        <f>IF('Rekapitulace stavby'!AN20="","",'Rekapitulace stavby'!AN20)</f>
        <v/>
      </c>
      <c r="K24" s="36"/>
      <c r="L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38</v>
      </c>
      <c r="E26" s="36"/>
      <c r="F26" s="36"/>
      <c r="G26" s="36"/>
      <c r="H26" s="36"/>
      <c r="I26" s="36"/>
      <c r="J26" s="36"/>
      <c r="K26" s="36"/>
      <c r="L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202.5" customHeight="1">
      <c r="A27" s="112"/>
      <c r="B27" s="113"/>
      <c r="C27" s="112"/>
      <c r="D27" s="112"/>
      <c r="E27" s="404" t="s">
        <v>164</v>
      </c>
      <c r="F27" s="404"/>
      <c r="G27" s="404"/>
      <c r="H27" s="404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6"/>
      <c r="E29" s="116"/>
      <c r="F29" s="116"/>
      <c r="G29" s="116"/>
      <c r="H29" s="116"/>
      <c r="I29" s="116"/>
      <c r="J29" s="116"/>
      <c r="K29" s="116"/>
      <c r="L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7" t="s">
        <v>40</v>
      </c>
      <c r="E30" s="36"/>
      <c r="F30" s="36"/>
      <c r="G30" s="36"/>
      <c r="H30" s="36"/>
      <c r="I30" s="36"/>
      <c r="J30" s="118">
        <f>ROUND(J85,2)</f>
        <v>0</v>
      </c>
      <c r="K30" s="36"/>
      <c r="L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6"/>
      <c r="E31" s="116"/>
      <c r="F31" s="116"/>
      <c r="G31" s="116"/>
      <c r="H31" s="116"/>
      <c r="I31" s="116"/>
      <c r="J31" s="116"/>
      <c r="K31" s="116"/>
      <c r="L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9" t="s">
        <v>42</v>
      </c>
      <c r="G32" s="36"/>
      <c r="H32" s="36"/>
      <c r="I32" s="119" t="s">
        <v>41</v>
      </c>
      <c r="J32" s="119" t="s">
        <v>43</v>
      </c>
      <c r="K32" s="36"/>
      <c r="L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0" t="s">
        <v>44</v>
      </c>
      <c r="E33" s="108" t="s">
        <v>45</v>
      </c>
      <c r="F33" s="121">
        <f>ROUND((SUM(BE85:BE326)),2)</f>
        <v>0</v>
      </c>
      <c r="G33" s="36"/>
      <c r="H33" s="36"/>
      <c r="I33" s="122">
        <v>0.21</v>
      </c>
      <c r="J33" s="121">
        <f>ROUND(((SUM(BE85:BE326))*I33),2)</f>
        <v>0</v>
      </c>
      <c r="K33" s="36"/>
      <c r="L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8" t="s">
        <v>46</v>
      </c>
      <c r="F34" s="121">
        <f>ROUND((SUM(BF85:BF326)),2)</f>
        <v>0</v>
      </c>
      <c r="G34" s="36"/>
      <c r="H34" s="36"/>
      <c r="I34" s="122">
        <v>0.15</v>
      </c>
      <c r="J34" s="121">
        <f>ROUND(((SUM(BF85:BF326))*I34),2)</f>
        <v>0</v>
      </c>
      <c r="K34" s="36"/>
      <c r="L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8" t="s">
        <v>47</v>
      </c>
      <c r="F35" s="121">
        <f>ROUND((SUM(BG85:BG326)),2)</f>
        <v>0</v>
      </c>
      <c r="G35" s="36"/>
      <c r="H35" s="36"/>
      <c r="I35" s="122">
        <v>0.21</v>
      </c>
      <c r="J35" s="121">
        <f>0</f>
        <v>0</v>
      </c>
      <c r="K35" s="36"/>
      <c r="L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8" t="s">
        <v>48</v>
      </c>
      <c r="F36" s="121">
        <f>ROUND((SUM(BH85:BH326)),2)</f>
        <v>0</v>
      </c>
      <c r="G36" s="36"/>
      <c r="H36" s="36"/>
      <c r="I36" s="122">
        <v>0.15</v>
      </c>
      <c r="J36" s="121">
        <f>0</f>
        <v>0</v>
      </c>
      <c r="K36" s="36"/>
      <c r="L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8" t="s">
        <v>49</v>
      </c>
      <c r="F37" s="121">
        <f>ROUND((SUM(BI85:BI326)),2)</f>
        <v>0</v>
      </c>
      <c r="G37" s="36"/>
      <c r="H37" s="36"/>
      <c r="I37" s="122">
        <v>0</v>
      </c>
      <c r="J37" s="121">
        <f>0</f>
        <v>0</v>
      </c>
      <c r="K37" s="36"/>
      <c r="L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3"/>
      <c r="D39" s="124" t="s">
        <v>50</v>
      </c>
      <c r="E39" s="125"/>
      <c r="F39" s="125"/>
      <c r="G39" s="126" t="s">
        <v>51</v>
      </c>
      <c r="H39" s="127" t="s">
        <v>52</v>
      </c>
      <c r="I39" s="125"/>
      <c r="J39" s="128">
        <f>SUM(J30:J37)</f>
        <v>0</v>
      </c>
      <c r="K39" s="129"/>
      <c r="L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0"/>
      <c r="C40" s="131"/>
      <c r="D40" s="131"/>
      <c r="E40" s="131"/>
      <c r="F40" s="131"/>
      <c r="G40" s="131"/>
      <c r="H40" s="131"/>
      <c r="I40" s="131"/>
      <c r="J40" s="131"/>
      <c r="K40" s="131"/>
      <c r="L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0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188</v>
      </c>
      <c r="D45" s="38"/>
      <c r="E45" s="38"/>
      <c r="F45" s="38"/>
      <c r="G45" s="38"/>
      <c r="H45" s="38"/>
      <c r="I45" s="38"/>
      <c r="J45" s="38"/>
      <c r="K45" s="38"/>
      <c r="L45" s="10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26.25" customHeight="1">
      <c r="A48" s="36"/>
      <c r="B48" s="37"/>
      <c r="C48" s="38"/>
      <c r="D48" s="38"/>
      <c r="E48" s="405" t="str">
        <f>E7</f>
        <v>Gymnázium Jihlava - oprava technického zázemí - aktualizace 4/2022</v>
      </c>
      <c r="F48" s="406"/>
      <c r="G48" s="406"/>
      <c r="H48" s="406"/>
      <c r="I48" s="38"/>
      <c r="J48" s="38"/>
      <c r="K48" s="38"/>
      <c r="L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125</v>
      </c>
      <c r="D49" s="38"/>
      <c r="E49" s="38"/>
      <c r="F49" s="38"/>
      <c r="G49" s="38"/>
      <c r="H49" s="38"/>
      <c r="I49" s="38"/>
      <c r="J49" s="38"/>
      <c r="K49" s="38"/>
      <c r="L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8" t="str">
        <f>E9</f>
        <v>ALFA-34004 - SO 02 - úprava dvora - D.1.4.2 - kanalizace</v>
      </c>
      <c r="F50" s="407"/>
      <c r="G50" s="407"/>
      <c r="H50" s="407"/>
      <c r="I50" s="38"/>
      <c r="J50" s="38"/>
      <c r="K50" s="38"/>
      <c r="L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Jihlava</v>
      </c>
      <c r="G52" s="38"/>
      <c r="H52" s="38"/>
      <c r="I52" s="31" t="s">
        <v>24</v>
      </c>
      <c r="J52" s="61" t="str">
        <f>IF(J12="","",J12)</f>
        <v>18. 5. 2022</v>
      </c>
      <c r="K52" s="38"/>
      <c r="L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26</v>
      </c>
      <c r="D54" s="38"/>
      <c r="E54" s="38"/>
      <c r="F54" s="29" t="str">
        <f>E15</f>
        <v>Kraj Vysočina, Žižkova 57, Jihlava</v>
      </c>
      <c r="G54" s="38"/>
      <c r="H54" s="38"/>
      <c r="I54" s="31" t="s">
        <v>33</v>
      </c>
      <c r="J54" s="34" t="str">
        <f>E21</f>
        <v>Atelier Alfa spol. s r.o.</v>
      </c>
      <c r="K54" s="38"/>
      <c r="L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 xml:space="preserve"> </v>
      </c>
      <c r="K55" s="38"/>
      <c r="L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4" t="s">
        <v>189</v>
      </c>
      <c r="D57" s="135"/>
      <c r="E57" s="135"/>
      <c r="F57" s="135"/>
      <c r="G57" s="135"/>
      <c r="H57" s="135"/>
      <c r="I57" s="135"/>
      <c r="J57" s="136" t="s">
        <v>190</v>
      </c>
      <c r="K57" s="135"/>
      <c r="L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7" t="s">
        <v>72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191</v>
      </c>
    </row>
    <row r="60" spans="2:12" s="9" customFormat="1" ht="24.95" customHeight="1">
      <c r="B60" s="138"/>
      <c r="C60" s="139"/>
      <c r="D60" s="140" t="s">
        <v>192</v>
      </c>
      <c r="E60" s="141"/>
      <c r="F60" s="141"/>
      <c r="G60" s="141"/>
      <c r="H60" s="141"/>
      <c r="I60" s="141"/>
      <c r="J60" s="142">
        <f>J86</f>
        <v>0</v>
      </c>
      <c r="K60" s="139"/>
      <c r="L60" s="143"/>
    </row>
    <row r="61" spans="2:12" s="10" customFormat="1" ht="19.9" customHeight="1">
      <c r="B61" s="144"/>
      <c r="C61" s="145"/>
      <c r="D61" s="146" t="s">
        <v>2886</v>
      </c>
      <c r="E61" s="147"/>
      <c r="F61" s="147"/>
      <c r="G61" s="147"/>
      <c r="H61" s="147"/>
      <c r="I61" s="147"/>
      <c r="J61" s="148">
        <f>J87</f>
        <v>0</v>
      </c>
      <c r="K61" s="145"/>
      <c r="L61" s="149"/>
    </row>
    <row r="62" spans="2:12" s="10" customFormat="1" ht="19.9" customHeight="1">
      <c r="B62" s="144"/>
      <c r="C62" s="145"/>
      <c r="D62" s="146" t="s">
        <v>1217</v>
      </c>
      <c r="E62" s="147"/>
      <c r="F62" s="147"/>
      <c r="G62" s="147"/>
      <c r="H62" s="147"/>
      <c r="I62" s="147"/>
      <c r="J62" s="148">
        <f>J147</f>
        <v>0</v>
      </c>
      <c r="K62" s="145"/>
      <c r="L62" s="149"/>
    </row>
    <row r="63" spans="2:12" s="10" customFormat="1" ht="19.9" customHeight="1">
      <c r="B63" s="144"/>
      <c r="C63" s="145"/>
      <c r="D63" s="146" t="s">
        <v>2889</v>
      </c>
      <c r="E63" s="147"/>
      <c r="F63" s="147"/>
      <c r="G63" s="147"/>
      <c r="H63" s="147"/>
      <c r="I63" s="147"/>
      <c r="J63" s="148">
        <f>J158</f>
        <v>0</v>
      </c>
      <c r="K63" s="145"/>
      <c r="L63" s="149"/>
    </row>
    <row r="64" spans="2:12" s="10" customFormat="1" ht="19.9" customHeight="1">
      <c r="B64" s="144"/>
      <c r="C64" s="145"/>
      <c r="D64" s="146" t="s">
        <v>199</v>
      </c>
      <c r="E64" s="147"/>
      <c r="F64" s="147"/>
      <c r="G64" s="147"/>
      <c r="H64" s="147"/>
      <c r="I64" s="147"/>
      <c r="J64" s="148">
        <f>J311</f>
        <v>0</v>
      </c>
      <c r="K64" s="145"/>
      <c r="L64" s="149"/>
    </row>
    <row r="65" spans="2:12" s="10" customFormat="1" ht="19.9" customHeight="1">
      <c r="B65" s="144"/>
      <c r="C65" s="145"/>
      <c r="D65" s="146" t="s">
        <v>200</v>
      </c>
      <c r="E65" s="147"/>
      <c r="F65" s="147"/>
      <c r="G65" s="147"/>
      <c r="H65" s="147"/>
      <c r="I65" s="147"/>
      <c r="J65" s="148">
        <f>J322</f>
        <v>0</v>
      </c>
      <c r="K65" s="145"/>
      <c r="L65" s="149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09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9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09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213</v>
      </c>
      <c r="D72" s="38"/>
      <c r="E72" s="38"/>
      <c r="F72" s="38"/>
      <c r="G72" s="38"/>
      <c r="H72" s="38"/>
      <c r="I72" s="38"/>
      <c r="J72" s="38"/>
      <c r="K72" s="38"/>
      <c r="L72" s="109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9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09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6.25" customHeight="1">
      <c r="A75" s="36"/>
      <c r="B75" s="37"/>
      <c r="C75" s="38"/>
      <c r="D75" s="38"/>
      <c r="E75" s="405" t="str">
        <f>E7</f>
        <v>Gymnázium Jihlava - oprava technického zázemí - aktualizace 4/2022</v>
      </c>
      <c r="F75" s="406"/>
      <c r="G75" s="406"/>
      <c r="H75" s="406"/>
      <c r="I75" s="38"/>
      <c r="J75" s="38"/>
      <c r="K75" s="38"/>
      <c r="L75" s="109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125</v>
      </c>
      <c r="D76" s="38"/>
      <c r="E76" s="38"/>
      <c r="F76" s="38"/>
      <c r="G76" s="38"/>
      <c r="H76" s="38"/>
      <c r="I76" s="38"/>
      <c r="J76" s="38"/>
      <c r="K76" s="38"/>
      <c r="L76" s="109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58" t="str">
        <f>E9</f>
        <v>ALFA-34004 - SO 02 - úprava dvora - D.1.4.2 - kanalizace</v>
      </c>
      <c r="F77" s="407"/>
      <c r="G77" s="407"/>
      <c r="H77" s="407"/>
      <c r="I77" s="38"/>
      <c r="J77" s="38"/>
      <c r="K77" s="38"/>
      <c r="L77" s="109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22</v>
      </c>
      <c r="D79" s="38"/>
      <c r="E79" s="38"/>
      <c r="F79" s="29" t="str">
        <f>F12</f>
        <v>Jihlava</v>
      </c>
      <c r="G79" s="38"/>
      <c r="H79" s="38"/>
      <c r="I79" s="31" t="s">
        <v>24</v>
      </c>
      <c r="J79" s="61" t="str">
        <f>IF(J12="","",J12)</f>
        <v>18. 5. 2022</v>
      </c>
      <c r="K79" s="38"/>
      <c r="L79" s="109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9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25.7" customHeight="1">
      <c r="A81" s="36"/>
      <c r="B81" s="37"/>
      <c r="C81" s="31" t="s">
        <v>26</v>
      </c>
      <c r="D81" s="38"/>
      <c r="E81" s="38"/>
      <c r="F81" s="29" t="str">
        <f>E15</f>
        <v>Kraj Vysočina, Žižkova 57, Jihlava</v>
      </c>
      <c r="G81" s="38"/>
      <c r="H81" s="38"/>
      <c r="I81" s="31" t="s">
        <v>33</v>
      </c>
      <c r="J81" s="34" t="str">
        <f>E21</f>
        <v>Atelier Alfa spol. s r.o.</v>
      </c>
      <c r="K81" s="38"/>
      <c r="L81" s="109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31</v>
      </c>
      <c r="D82" s="38"/>
      <c r="E82" s="38"/>
      <c r="F82" s="29" t="str">
        <f>IF(E18="","",E18)</f>
        <v>Vyplň údaj</v>
      </c>
      <c r="G82" s="38"/>
      <c r="H82" s="38"/>
      <c r="I82" s="31" t="s">
        <v>36</v>
      </c>
      <c r="J82" s="34" t="str">
        <f>E24</f>
        <v xml:space="preserve"> </v>
      </c>
      <c r="K82" s="38"/>
      <c r="L82" s="109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9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50"/>
      <c r="B84" s="151"/>
      <c r="C84" s="152" t="s">
        <v>214</v>
      </c>
      <c r="D84" s="153" t="s">
        <v>59</v>
      </c>
      <c r="E84" s="153" t="s">
        <v>55</v>
      </c>
      <c r="F84" s="153" t="s">
        <v>56</v>
      </c>
      <c r="G84" s="153" t="s">
        <v>215</v>
      </c>
      <c r="H84" s="153" t="s">
        <v>216</v>
      </c>
      <c r="I84" s="153" t="s">
        <v>217</v>
      </c>
      <c r="J84" s="153" t="s">
        <v>190</v>
      </c>
      <c r="K84" s="154" t="s">
        <v>218</v>
      </c>
      <c r="L84" s="155"/>
      <c r="M84" s="70" t="s">
        <v>28</v>
      </c>
      <c r="N84" s="71" t="s">
        <v>44</v>
      </c>
      <c r="O84" s="71" t="s">
        <v>219</v>
      </c>
      <c r="P84" s="71" t="s">
        <v>220</v>
      </c>
      <c r="Q84" s="71" t="s">
        <v>221</v>
      </c>
      <c r="R84" s="71" t="s">
        <v>222</v>
      </c>
      <c r="S84" s="71" t="s">
        <v>223</v>
      </c>
      <c r="T84" s="72" t="s">
        <v>224</v>
      </c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</row>
    <row r="85" spans="1:63" s="2" customFormat="1" ht="22.9" customHeight="1">
      <c r="A85" s="36"/>
      <c r="B85" s="37"/>
      <c r="C85" s="77" t="s">
        <v>225</v>
      </c>
      <c r="D85" s="38"/>
      <c r="E85" s="38"/>
      <c r="F85" s="38"/>
      <c r="G85" s="38"/>
      <c r="H85" s="38"/>
      <c r="I85" s="38"/>
      <c r="J85" s="156">
        <f>BK85</f>
        <v>0</v>
      </c>
      <c r="K85" s="38"/>
      <c r="L85" s="41"/>
      <c r="M85" s="73"/>
      <c r="N85" s="157"/>
      <c r="O85" s="74"/>
      <c r="P85" s="158">
        <f>P86</f>
        <v>0</v>
      </c>
      <c r="Q85" s="74"/>
      <c r="R85" s="158">
        <f>R86</f>
        <v>12.96003889</v>
      </c>
      <c r="S85" s="74"/>
      <c r="T85" s="159">
        <f>T86</f>
        <v>2.6656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73</v>
      </c>
      <c r="AU85" s="19" t="s">
        <v>191</v>
      </c>
      <c r="BK85" s="160">
        <f>BK86</f>
        <v>0</v>
      </c>
    </row>
    <row r="86" spans="2:63" s="12" customFormat="1" ht="25.9" customHeight="1">
      <c r="B86" s="161"/>
      <c r="C86" s="162"/>
      <c r="D86" s="163" t="s">
        <v>73</v>
      </c>
      <c r="E86" s="164" t="s">
        <v>226</v>
      </c>
      <c r="F86" s="164" t="s">
        <v>227</v>
      </c>
      <c r="G86" s="162"/>
      <c r="H86" s="162"/>
      <c r="I86" s="165"/>
      <c r="J86" s="166">
        <f>BK86</f>
        <v>0</v>
      </c>
      <c r="K86" s="162"/>
      <c r="L86" s="167"/>
      <c r="M86" s="168"/>
      <c r="N86" s="169"/>
      <c r="O86" s="169"/>
      <c r="P86" s="170">
        <f>P87+P147+P158+P311+P322</f>
        <v>0</v>
      </c>
      <c r="Q86" s="169"/>
      <c r="R86" s="170">
        <f>R87+R147+R158+R311+R322</f>
        <v>12.96003889</v>
      </c>
      <c r="S86" s="169"/>
      <c r="T86" s="171">
        <f>T87+T147+T158+T311+T322</f>
        <v>2.6656</v>
      </c>
      <c r="AR86" s="172" t="s">
        <v>82</v>
      </c>
      <c r="AT86" s="173" t="s">
        <v>73</v>
      </c>
      <c r="AU86" s="173" t="s">
        <v>74</v>
      </c>
      <c r="AY86" s="172" t="s">
        <v>228</v>
      </c>
      <c r="BK86" s="174">
        <f>BK87+BK147+BK158+BK311+BK322</f>
        <v>0</v>
      </c>
    </row>
    <row r="87" spans="2:63" s="12" customFormat="1" ht="22.9" customHeight="1">
      <c r="B87" s="161"/>
      <c r="C87" s="162"/>
      <c r="D87" s="163" t="s">
        <v>73</v>
      </c>
      <c r="E87" s="175" t="s">
        <v>303</v>
      </c>
      <c r="F87" s="175" t="s">
        <v>2895</v>
      </c>
      <c r="G87" s="162"/>
      <c r="H87" s="162"/>
      <c r="I87" s="165"/>
      <c r="J87" s="176">
        <f>BK87</f>
        <v>0</v>
      </c>
      <c r="K87" s="162"/>
      <c r="L87" s="167"/>
      <c r="M87" s="168"/>
      <c r="N87" s="169"/>
      <c r="O87" s="169"/>
      <c r="P87" s="170">
        <f>SUM(P88:P146)</f>
        <v>0</v>
      </c>
      <c r="Q87" s="169"/>
      <c r="R87" s="170">
        <f>SUM(R88:R146)</f>
        <v>0.11824428000000001</v>
      </c>
      <c r="S87" s="169"/>
      <c r="T87" s="171">
        <f>SUM(T88:T146)</f>
        <v>0</v>
      </c>
      <c r="AR87" s="172" t="s">
        <v>82</v>
      </c>
      <c r="AT87" s="173" t="s">
        <v>73</v>
      </c>
      <c r="AU87" s="173" t="s">
        <v>82</v>
      </c>
      <c r="AY87" s="172" t="s">
        <v>228</v>
      </c>
      <c r="BK87" s="174">
        <f>SUM(BK88:BK146)</f>
        <v>0</v>
      </c>
    </row>
    <row r="88" spans="1:65" s="2" customFormat="1" ht="44.25" customHeight="1">
      <c r="A88" s="36"/>
      <c r="B88" s="37"/>
      <c r="C88" s="177" t="s">
        <v>82</v>
      </c>
      <c r="D88" s="177" t="s">
        <v>230</v>
      </c>
      <c r="E88" s="178" t="s">
        <v>2913</v>
      </c>
      <c r="F88" s="179" t="s">
        <v>2914</v>
      </c>
      <c r="G88" s="180" t="s">
        <v>233</v>
      </c>
      <c r="H88" s="181">
        <v>38.04</v>
      </c>
      <c r="I88" s="182"/>
      <c r="J88" s="183">
        <f>ROUND(I88*H88,2)</f>
        <v>0</v>
      </c>
      <c r="K88" s="179" t="s">
        <v>234</v>
      </c>
      <c r="L88" s="41"/>
      <c r="M88" s="184" t="s">
        <v>28</v>
      </c>
      <c r="N88" s="185" t="s">
        <v>45</v>
      </c>
      <c r="O88" s="66"/>
      <c r="P88" s="186">
        <f>O88*H88</f>
        <v>0</v>
      </c>
      <c r="Q88" s="186">
        <v>0</v>
      </c>
      <c r="R88" s="186">
        <f>Q88*H88</f>
        <v>0</v>
      </c>
      <c r="S88" s="186">
        <v>0</v>
      </c>
      <c r="T88" s="187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8" t="s">
        <v>176</v>
      </c>
      <c r="AT88" s="188" t="s">
        <v>230</v>
      </c>
      <c r="AU88" s="188" t="s">
        <v>85</v>
      </c>
      <c r="AY88" s="19" t="s">
        <v>228</v>
      </c>
      <c r="BE88" s="189">
        <f>IF(N88="základní",J88,0)</f>
        <v>0</v>
      </c>
      <c r="BF88" s="189">
        <f>IF(N88="snížená",J88,0)</f>
        <v>0</v>
      </c>
      <c r="BG88" s="189">
        <f>IF(N88="zákl. přenesená",J88,0)</f>
        <v>0</v>
      </c>
      <c r="BH88" s="189">
        <f>IF(N88="sníž. přenesená",J88,0)</f>
        <v>0</v>
      </c>
      <c r="BI88" s="189">
        <f>IF(N88="nulová",J88,0)</f>
        <v>0</v>
      </c>
      <c r="BJ88" s="19" t="s">
        <v>82</v>
      </c>
      <c r="BK88" s="189">
        <f>ROUND(I88*H88,2)</f>
        <v>0</v>
      </c>
      <c r="BL88" s="19" t="s">
        <v>176</v>
      </c>
      <c r="BM88" s="188" t="s">
        <v>3126</v>
      </c>
    </row>
    <row r="89" spans="1:47" s="2" customFormat="1" ht="11.25">
      <c r="A89" s="36"/>
      <c r="B89" s="37"/>
      <c r="C89" s="38"/>
      <c r="D89" s="190" t="s">
        <v>236</v>
      </c>
      <c r="E89" s="38"/>
      <c r="F89" s="191" t="s">
        <v>2916</v>
      </c>
      <c r="G89" s="38"/>
      <c r="H89" s="38"/>
      <c r="I89" s="192"/>
      <c r="J89" s="38"/>
      <c r="K89" s="38"/>
      <c r="L89" s="41"/>
      <c r="M89" s="193"/>
      <c r="N89" s="194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236</v>
      </c>
      <c r="AU89" s="19" t="s">
        <v>85</v>
      </c>
    </row>
    <row r="90" spans="2:51" s="13" customFormat="1" ht="22.5">
      <c r="B90" s="195"/>
      <c r="C90" s="196"/>
      <c r="D90" s="197" t="s">
        <v>238</v>
      </c>
      <c r="E90" s="198" t="s">
        <v>28</v>
      </c>
      <c r="F90" s="199" t="s">
        <v>3127</v>
      </c>
      <c r="G90" s="196"/>
      <c r="H90" s="198" t="s">
        <v>28</v>
      </c>
      <c r="I90" s="200"/>
      <c r="J90" s="196"/>
      <c r="K90" s="196"/>
      <c r="L90" s="201"/>
      <c r="M90" s="202"/>
      <c r="N90" s="203"/>
      <c r="O90" s="203"/>
      <c r="P90" s="203"/>
      <c r="Q90" s="203"/>
      <c r="R90" s="203"/>
      <c r="S90" s="203"/>
      <c r="T90" s="204"/>
      <c r="AT90" s="205" t="s">
        <v>238</v>
      </c>
      <c r="AU90" s="205" t="s">
        <v>85</v>
      </c>
      <c r="AV90" s="13" t="s">
        <v>82</v>
      </c>
      <c r="AW90" s="13" t="s">
        <v>35</v>
      </c>
      <c r="AX90" s="13" t="s">
        <v>74</v>
      </c>
      <c r="AY90" s="205" t="s">
        <v>228</v>
      </c>
    </row>
    <row r="91" spans="2:51" s="14" customFormat="1" ht="11.25">
      <c r="B91" s="206"/>
      <c r="C91" s="207"/>
      <c r="D91" s="197" t="s">
        <v>238</v>
      </c>
      <c r="E91" s="208" t="s">
        <v>28</v>
      </c>
      <c r="F91" s="209" t="s">
        <v>3128</v>
      </c>
      <c r="G91" s="207"/>
      <c r="H91" s="210">
        <v>2.07</v>
      </c>
      <c r="I91" s="211"/>
      <c r="J91" s="207"/>
      <c r="K91" s="207"/>
      <c r="L91" s="212"/>
      <c r="M91" s="213"/>
      <c r="N91" s="214"/>
      <c r="O91" s="214"/>
      <c r="P91" s="214"/>
      <c r="Q91" s="214"/>
      <c r="R91" s="214"/>
      <c r="S91" s="214"/>
      <c r="T91" s="215"/>
      <c r="AT91" s="216" t="s">
        <v>238</v>
      </c>
      <c r="AU91" s="216" t="s">
        <v>85</v>
      </c>
      <c r="AV91" s="14" t="s">
        <v>85</v>
      </c>
      <c r="AW91" s="14" t="s">
        <v>35</v>
      </c>
      <c r="AX91" s="14" t="s">
        <v>74</v>
      </c>
      <c r="AY91" s="216" t="s">
        <v>228</v>
      </c>
    </row>
    <row r="92" spans="2:51" s="14" customFormat="1" ht="22.5">
      <c r="B92" s="206"/>
      <c r="C92" s="207"/>
      <c r="D92" s="197" t="s">
        <v>238</v>
      </c>
      <c r="E92" s="208" t="s">
        <v>28</v>
      </c>
      <c r="F92" s="209" t="s">
        <v>3129</v>
      </c>
      <c r="G92" s="207"/>
      <c r="H92" s="210">
        <v>20.15</v>
      </c>
      <c r="I92" s="211"/>
      <c r="J92" s="207"/>
      <c r="K92" s="207"/>
      <c r="L92" s="212"/>
      <c r="M92" s="213"/>
      <c r="N92" s="214"/>
      <c r="O92" s="214"/>
      <c r="P92" s="214"/>
      <c r="Q92" s="214"/>
      <c r="R92" s="214"/>
      <c r="S92" s="214"/>
      <c r="T92" s="215"/>
      <c r="AT92" s="216" t="s">
        <v>238</v>
      </c>
      <c r="AU92" s="216" t="s">
        <v>85</v>
      </c>
      <c r="AV92" s="14" t="s">
        <v>85</v>
      </c>
      <c r="AW92" s="14" t="s">
        <v>35</v>
      </c>
      <c r="AX92" s="14" t="s">
        <v>74</v>
      </c>
      <c r="AY92" s="216" t="s">
        <v>228</v>
      </c>
    </row>
    <row r="93" spans="2:51" s="14" customFormat="1" ht="11.25">
      <c r="B93" s="206"/>
      <c r="C93" s="207"/>
      <c r="D93" s="197" t="s">
        <v>238</v>
      </c>
      <c r="E93" s="208" t="s">
        <v>28</v>
      </c>
      <c r="F93" s="209" t="s">
        <v>3130</v>
      </c>
      <c r="G93" s="207"/>
      <c r="H93" s="210">
        <v>6.399</v>
      </c>
      <c r="I93" s="211"/>
      <c r="J93" s="207"/>
      <c r="K93" s="207"/>
      <c r="L93" s="212"/>
      <c r="M93" s="213"/>
      <c r="N93" s="214"/>
      <c r="O93" s="214"/>
      <c r="P93" s="214"/>
      <c r="Q93" s="214"/>
      <c r="R93" s="214"/>
      <c r="S93" s="214"/>
      <c r="T93" s="215"/>
      <c r="AT93" s="216" t="s">
        <v>238</v>
      </c>
      <c r="AU93" s="216" t="s">
        <v>85</v>
      </c>
      <c r="AV93" s="14" t="s">
        <v>85</v>
      </c>
      <c r="AW93" s="14" t="s">
        <v>35</v>
      </c>
      <c r="AX93" s="14" t="s">
        <v>74</v>
      </c>
      <c r="AY93" s="216" t="s">
        <v>228</v>
      </c>
    </row>
    <row r="94" spans="2:51" s="14" customFormat="1" ht="11.25">
      <c r="B94" s="206"/>
      <c r="C94" s="207"/>
      <c r="D94" s="197" t="s">
        <v>238</v>
      </c>
      <c r="E94" s="208" t="s">
        <v>28</v>
      </c>
      <c r="F94" s="209" t="s">
        <v>3131</v>
      </c>
      <c r="G94" s="207"/>
      <c r="H94" s="210">
        <v>7.28</v>
      </c>
      <c r="I94" s="211"/>
      <c r="J94" s="207"/>
      <c r="K94" s="207"/>
      <c r="L94" s="212"/>
      <c r="M94" s="213"/>
      <c r="N94" s="214"/>
      <c r="O94" s="214"/>
      <c r="P94" s="214"/>
      <c r="Q94" s="214"/>
      <c r="R94" s="214"/>
      <c r="S94" s="214"/>
      <c r="T94" s="215"/>
      <c r="AT94" s="216" t="s">
        <v>238</v>
      </c>
      <c r="AU94" s="216" t="s">
        <v>85</v>
      </c>
      <c r="AV94" s="14" t="s">
        <v>85</v>
      </c>
      <c r="AW94" s="14" t="s">
        <v>35</v>
      </c>
      <c r="AX94" s="14" t="s">
        <v>74</v>
      </c>
      <c r="AY94" s="216" t="s">
        <v>228</v>
      </c>
    </row>
    <row r="95" spans="2:51" s="14" customFormat="1" ht="11.25">
      <c r="B95" s="206"/>
      <c r="C95" s="207"/>
      <c r="D95" s="197" t="s">
        <v>238</v>
      </c>
      <c r="E95" s="208" t="s">
        <v>28</v>
      </c>
      <c r="F95" s="209" t="s">
        <v>3132</v>
      </c>
      <c r="G95" s="207"/>
      <c r="H95" s="210">
        <v>2.141</v>
      </c>
      <c r="I95" s="211"/>
      <c r="J95" s="207"/>
      <c r="K95" s="207"/>
      <c r="L95" s="212"/>
      <c r="M95" s="213"/>
      <c r="N95" s="214"/>
      <c r="O95" s="214"/>
      <c r="P95" s="214"/>
      <c r="Q95" s="214"/>
      <c r="R95" s="214"/>
      <c r="S95" s="214"/>
      <c r="T95" s="215"/>
      <c r="AT95" s="216" t="s">
        <v>238</v>
      </c>
      <c r="AU95" s="216" t="s">
        <v>85</v>
      </c>
      <c r="AV95" s="14" t="s">
        <v>85</v>
      </c>
      <c r="AW95" s="14" t="s">
        <v>35</v>
      </c>
      <c r="AX95" s="14" t="s">
        <v>74</v>
      </c>
      <c r="AY95" s="216" t="s">
        <v>228</v>
      </c>
    </row>
    <row r="96" spans="2:51" s="15" customFormat="1" ht="11.25">
      <c r="B96" s="217"/>
      <c r="C96" s="218"/>
      <c r="D96" s="197" t="s">
        <v>238</v>
      </c>
      <c r="E96" s="219" t="s">
        <v>2863</v>
      </c>
      <c r="F96" s="220" t="s">
        <v>241</v>
      </c>
      <c r="G96" s="218"/>
      <c r="H96" s="221">
        <v>38.04</v>
      </c>
      <c r="I96" s="222"/>
      <c r="J96" s="218"/>
      <c r="K96" s="218"/>
      <c r="L96" s="223"/>
      <c r="M96" s="224"/>
      <c r="N96" s="225"/>
      <c r="O96" s="225"/>
      <c r="P96" s="225"/>
      <c r="Q96" s="225"/>
      <c r="R96" s="225"/>
      <c r="S96" s="225"/>
      <c r="T96" s="226"/>
      <c r="AT96" s="227" t="s">
        <v>238</v>
      </c>
      <c r="AU96" s="227" t="s">
        <v>85</v>
      </c>
      <c r="AV96" s="15" t="s">
        <v>176</v>
      </c>
      <c r="AW96" s="15" t="s">
        <v>35</v>
      </c>
      <c r="AX96" s="15" t="s">
        <v>82</v>
      </c>
      <c r="AY96" s="227" t="s">
        <v>228</v>
      </c>
    </row>
    <row r="97" spans="1:65" s="2" customFormat="1" ht="44.25" customHeight="1">
      <c r="A97" s="36"/>
      <c r="B97" s="37"/>
      <c r="C97" s="177" t="s">
        <v>85</v>
      </c>
      <c r="D97" s="177" t="s">
        <v>230</v>
      </c>
      <c r="E97" s="178" t="s">
        <v>2923</v>
      </c>
      <c r="F97" s="179" t="s">
        <v>2924</v>
      </c>
      <c r="G97" s="180" t="s">
        <v>233</v>
      </c>
      <c r="H97" s="181">
        <v>38.04</v>
      </c>
      <c r="I97" s="182"/>
      <c r="J97" s="183">
        <f>ROUND(I97*H97,2)</f>
        <v>0</v>
      </c>
      <c r="K97" s="179" t="s">
        <v>234</v>
      </c>
      <c r="L97" s="41"/>
      <c r="M97" s="184" t="s">
        <v>28</v>
      </c>
      <c r="N97" s="185" t="s">
        <v>45</v>
      </c>
      <c r="O97" s="66"/>
      <c r="P97" s="186">
        <f>O97*H97</f>
        <v>0</v>
      </c>
      <c r="Q97" s="186">
        <v>0</v>
      </c>
      <c r="R97" s="186">
        <f>Q97*H97</f>
        <v>0</v>
      </c>
      <c r="S97" s="186">
        <v>0</v>
      </c>
      <c r="T97" s="187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8" t="s">
        <v>176</v>
      </c>
      <c r="AT97" s="188" t="s">
        <v>230</v>
      </c>
      <c r="AU97" s="188" t="s">
        <v>85</v>
      </c>
      <c r="AY97" s="19" t="s">
        <v>228</v>
      </c>
      <c r="BE97" s="189">
        <f>IF(N97="základní",J97,0)</f>
        <v>0</v>
      </c>
      <c r="BF97" s="189">
        <f>IF(N97="snížená",J97,0)</f>
        <v>0</v>
      </c>
      <c r="BG97" s="189">
        <f>IF(N97="zákl. přenesená",J97,0)</f>
        <v>0</v>
      </c>
      <c r="BH97" s="189">
        <f>IF(N97="sníž. přenesená",J97,0)</f>
        <v>0</v>
      </c>
      <c r="BI97" s="189">
        <f>IF(N97="nulová",J97,0)</f>
        <v>0</v>
      </c>
      <c r="BJ97" s="19" t="s">
        <v>82</v>
      </c>
      <c r="BK97" s="189">
        <f>ROUND(I97*H97,2)</f>
        <v>0</v>
      </c>
      <c r="BL97" s="19" t="s">
        <v>176</v>
      </c>
      <c r="BM97" s="188" t="s">
        <v>3133</v>
      </c>
    </row>
    <row r="98" spans="1:47" s="2" customFormat="1" ht="11.25">
      <c r="A98" s="36"/>
      <c r="B98" s="37"/>
      <c r="C98" s="38"/>
      <c r="D98" s="190" t="s">
        <v>236</v>
      </c>
      <c r="E98" s="38"/>
      <c r="F98" s="191" t="s">
        <v>2926</v>
      </c>
      <c r="G98" s="38"/>
      <c r="H98" s="38"/>
      <c r="I98" s="192"/>
      <c r="J98" s="38"/>
      <c r="K98" s="38"/>
      <c r="L98" s="41"/>
      <c r="M98" s="193"/>
      <c r="N98" s="194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236</v>
      </c>
      <c r="AU98" s="19" t="s">
        <v>85</v>
      </c>
    </row>
    <row r="99" spans="2:51" s="14" customFormat="1" ht="11.25">
      <c r="B99" s="206"/>
      <c r="C99" s="207"/>
      <c r="D99" s="197" t="s">
        <v>238</v>
      </c>
      <c r="E99" s="208" t="s">
        <v>28</v>
      </c>
      <c r="F99" s="209" t="s">
        <v>2863</v>
      </c>
      <c r="G99" s="207"/>
      <c r="H99" s="210">
        <v>38.04</v>
      </c>
      <c r="I99" s="211"/>
      <c r="J99" s="207"/>
      <c r="K99" s="207"/>
      <c r="L99" s="212"/>
      <c r="M99" s="213"/>
      <c r="N99" s="214"/>
      <c r="O99" s="214"/>
      <c r="P99" s="214"/>
      <c r="Q99" s="214"/>
      <c r="R99" s="214"/>
      <c r="S99" s="214"/>
      <c r="T99" s="215"/>
      <c r="AT99" s="216" t="s">
        <v>238</v>
      </c>
      <c r="AU99" s="216" t="s">
        <v>85</v>
      </c>
      <c r="AV99" s="14" t="s">
        <v>85</v>
      </c>
      <c r="AW99" s="14" t="s">
        <v>35</v>
      </c>
      <c r="AX99" s="14" t="s">
        <v>82</v>
      </c>
      <c r="AY99" s="216" t="s">
        <v>228</v>
      </c>
    </row>
    <row r="100" spans="1:65" s="2" customFormat="1" ht="37.9" customHeight="1">
      <c r="A100" s="36"/>
      <c r="B100" s="37"/>
      <c r="C100" s="177" t="s">
        <v>246</v>
      </c>
      <c r="D100" s="177" t="s">
        <v>230</v>
      </c>
      <c r="E100" s="178" t="s">
        <v>3134</v>
      </c>
      <c r="F100" s="179" t="s">
        <v>3135</v>
      </c>
      <c r="G100" s="180" t="s">
        <v>275</v>
      </c>
      <c r="H100" s="181">
        <v>140.767</v>
      </c>
      <c r="I100" s="182"/>
      <c r="J100" s="183">
        <f>ROUND(I100*H100,2)</f>
        <v>0</v>
      </c>
      <c r="K100" s="179" t="s">
        <v>234</v>
      </c>
      <c r="L100" s="41"/>
      <c r="M100" s="184" t="s">
        <v>28</v>
      </c>
      <c r="N100" s="185" t="s">
        <v>45</v>
      </c>
      <c r="O100" s="66"/>
      <c r="P100" s="186">
        <f>O100*H100</f>
        <v>0</v>
      </c>
      <c r="Q100" s="186">
        <v>0.00084</v>
      </c>
      <c r="R100" s="186">
        <f>Q100*H100</f>
        <v>0.11824428000000001</v>
      </c>
      <c r="S100" s="186">
        <v>0</v>
      </c>
      <c r="T100" s="187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8" t="s">
        <v>176</v>
      </c>
      <c r="AT100" s="188" t="s">
        <v>230</v>
      </c>
      <c r="AU100" s="188" t="s">
        <v>85</v>
      </c>
      <c r="AY100" s="19" t="s">
        <v>228</v>
      </c>
      <c r="BE100" s="189">
        <f>IF(N100="základní",J100,0)</f>
        <v>0</v>
      </c>
      <c r="BF100" s="189">
        <f>IF(N100="snížená",J100,0)</f>
        <v>0</v>
      </c>
      <c r="BG100" s="189">
        <f>IF(N100="zákl. přenesená",J100,0)</f>
        <v>0</v>
      </c>
      <c r="BH100" s="189">
        <f>IF(N100="sníž. přenesená",J100,0)</f>
        <v>0</v>
      </c>
      <c r="BI100" s="189">
        <f>IF(N100="nulová",J100,0)</f>
        <v>0</v>
      </c>
      <c r="BJ100" s="19" t="s">
        <v>82</v>
      </c>
      <c r="BK100" s="189">
        <f>ROUND(I100*H100,2)</f>
        <v>0</v>
      </c>
      <c r="BL100" s="19" t="s">
        <v>176</v>
      </c>
      <c r="BM100" s="188" t="s">
        <v>3136</v>
      </c>
    </row>
    <row r="101" spans="1:47" s="2" customFormat="1" ht="11.25">
      <c r="A101" s="36"/>
      <c r="B101" s="37"/>
      <c r="C101" s="38"/>
      <c r="D101" s="190" t="s">
        <v>236</v>
      </c>
      <c r="E101" s="38"/>
      <c r="F101" s="191" t="s">
        <v>3137</v>
      </c>
      <c r="G101" s="38"/>
      <c r="H101" s="38"/>
      <c r="I101" s="192"/>
      <c r="J101" s="38"/>
      <c r="K101" s="38"/>
      <c r="L101" s="41"/>
      <c r="M101" s="193"/>
      <c r="N101" s="194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236</v>
      </c>
      <c r="AU101" s="19" t="s">
        <v>85</v>
      </c>
    </row>
    <row r="102" spans="2:51" s="13" customFormat="1" ht="22.5">
      <c r="B102" s="195"/>
      <c r="C102" s="196"/>
      <c r="D102" s="197" t="s">
        <v>238</v>
      </c>
      <c r="E102" s="198" t="s">
        <v>28</v>
      </c>
      <c r="F102" s="199" t="s">
        <v>3127</v>
      </c>
      <c r="G102" s="196"/>
      <c r="H102" s="198" t="s">
        <v>28</v>
      </c>
      <c r="I102" s="200"/>
      <c r="J102" s="196"/>
      <c r="K102" s="196"/>
      <c r="L102" s="201"/>
      <c r="M102" s="202"/>
      <c r="N102" s="203"/>
      <c r="O102" s="203"/>
      <c r="P102" s="203"/>
      <c r="Q102" s="203"/>
      <c r="R102" s="203"/>
      <c r="S102" s="203"/>
      <c r="T102" s="204"/>
      <c r="AT102" s="205" t="s">
        <v>238</v>
      </c>
      <c r="AU102" s="205" t="s">
        <v>85</v>
      </c>
      <c r="AV102" s="13" t="s">
        <v>82</v>
      </c>
      <c r="AW102" s="13" t="s">
        <v>35</v>
      </c>
      <c r="AX102" s="13" t="s">
        <v>74</v>
      </c>
      <c r="AY102" s="205" t="s">
        <v>228</v>
      </c>
    </row>
    <row r="103" spans="2:51" s="14" customFormat="1" ht="11.25">
      <c r="B103" s="206"/>
      <c r="C103" s="207"/>
      <c r="D103" s="197" t="s">
        <v>238</v>
      </c>
      <c r="E103" s="208" t="s">
        <v>28</v>
      </c>
      <c r="F103" s="209" t="s">
        <v>3138</v>
      </c>
      <c r="G103" s="207"/>
      <c r="H103" s="210">
        <v>15.888</v>
      </c>
      <c r="I103" s="211"/>
      <c r="J103" s="207"/>
      <c r="K103" s="207"/>
      <c r="L103" s="212"/>
      <c r="M103" s="213"/>
      <c r="N103" s="214"/>
      <c r="O103" s="214"/>
      <c r="P103" s="214"/>
      <c r="Q103" s="214"/>
      <c r="R103" s="214"/>
      <c r="S103" s="214"/>
      <c r="T103" s="215"/>
      <c r="AT103" s="216" t="s">
        <v>238</v>
      </c>
      <c r="AU103" s="216" t="s">
        <v>85</v>
      </c>
      <c r="AV103" s="14" t="s">
        <v>85</v>
      </c>
      <c r="AW103" s="14" t="s">
        <v>35</v>
      </c>
      <c r="AX103" s="14" t="s">
        <v>74</v>
      </c>
      <c r="AY103" s="216" t="s">
        <v>228</v>
      </c>
    </row>
    <row r="104" spans="2:51" s="14" customFormat="1" ht="11.25">
      <c r="B104" s="206"/>
      <c r="C104" s="207"/>
      <c r="D104" s="197" t="s">
        <v>238</v>
      </c>
      <c r="E104" s="208" t="s">
        <v>28</v>
      </c>
      <c r="F104" s="209" t="s">
        <v>3139</v>
      </c>
      <c r="G104" s="207"/>
      <c r="H104" s="210">
        <v>71.087</v>
      </c>
      <c r="I104" s="211"/>
      <c r="J104" s="207"/>
      <c r="K104" s="207"/>
      <c r="L104" s="212"/>
      <c r="M104" s="213"/>
      <c r="N104" s="214"/>
      <c r="O104" s="214"/>
      <c r="P104" s="214"/>
      <c r="Q104" s="214"/>
      <c r="R104" s="214"/>
      <c r="S104" s="214"/>
      <c r="T104" s="215"/>
      <c r="AT104" s="216" t="s">
        <v>238</v>
      </c>
      <c r="AU104" s="216" t="s">
        <v>85</v>
      </c>
      <c r="AV104" s="14" t="s">
        <v>85</v>
      </c>
      <c r="AW104" s="14" t="s">
        <v>35</v>
      </c>
      <c r="AX104" s="14" t="s">
        <v>74</v>
      </c>
      <c r="AY104" s="216" t="s">
        <v>228</v>
      </c>
    </row>
    <row r="105" spans="2:51" s="14" customFormat="1" ht="11.25">
      <c r="B105" s="206"/>
      <c r="C105" s="207"/>
      <c r="D105" s="197" t="s">
        <v>238</v>
      </c>
      <c r="E105" s="208" t="s">
        <v>28</v>
      </c>
      <c r="F105" s="209" t="s">
        <v>3140</v>
      </c>
      <c r="G105" s="207"/>
      <c r="H105" s="210">
        <v>20.478</v>
      </c>
      <c r="I105" s="211"/>
      <c r="J105" s="207"/>
      <c r="K105" s="207"/>
      <c r="L105" s="212"/>
      <c r="M105" s="213"/>
      <c r="N105" s="214"/>
      <c r="O105" s="214"/>
      <c r="P105" s="214"/>
      <c r="Q105" s="214"/>
      <c r="R105" s="214"/>
      <c r="S105" s="214"/>
      <c r="T105" s="215"/>
      <c r="AT105" s="216" t="s">
        <v>238</v>
      </c>
      <c r="AU105" s="216" t="s">
        <v>85</v>
      </c>
      <c r="AV105" s="14" t="s">
        <v>85</v>
      </c>
      <c r="AW105" s="14" t="s">
        <v>35</v>
      </c>
      <c r="AX105" s="14" t="s">
        <v>74</v>
      </c>
      <c r="AY105" s="216" t="s">
        <v>228</v>
      </c>
    </row>
    <row r="106" spans="2:51" s="14" customFormat="1" ht="11.25">
      <c r="B106" s="206"/>
      <c r="C106" s="207"/>
      <c r="D106" s="197" t="s">
        <v>238</v>
      </c>
      <c r="E106" s="208" t="s">
        <v>28</v>
      </c>
      <c r="F106" s="209" t="s">
        <v>3141</v>
      </c>
      <c r="G106" s="207"/>
      <c r="H106" s="210">
        <v>26.464</v>
      </c>
      <c r="I106" s="211"/>
      <c r="J106" s="207"/>
      <c r="K106" s="207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238</v>
      </c>
      <c r="AU106" s="216" t="s">
        <v>85</v>
      </c>
      <c r="AV106" s="14" t="s">
        <v>85</v>
      </c>
      <c r="AW106" s="14" t="s">
        <v>35</v>
      </c>
      <c r="AX106" s="14" t="s">
        <v>74</v>
      </c>
      <c r="AY106" s="216" t="s">
        <v>228</v>
      </c>
    </row>
    <row r="107" spans="2:51" s="14" customFormat="1" ht="11.25">
      <c r="B107" s="206"/>
      <c r="C107" s="207"/>
      <c r="D107" s="197" t="s">
        <v>238</v>
      </c>
      <c r="E107" s="208" t="s">
        <v>28</v>
      </c>
      <c r="F107" s="209" t="s">
        <v>3142</v>
      </c>
      <c r="G107" s="207"/>
      <c r="H107" s="210">
        <v>6.85</v>
      </c>
      <c r="I107" s="211"/>
      <c r="J107" s="207"/>
      <c r="K107" s="207"/>
      <c r="L107" s="212"/>
      <c r="M107" s="213"/>
      <c r="N107" s="214"/>
      <c r="O107" s="214"/>
      <c r="P107" s="214"/>
      <c r="Q107" s="214"/>
      <c r="R107" s="214"/>
      <c r="S107" s="214"/>
      <c r="T107" s="215"/>
      <c r="AT107" s="216" t="s">
        <v>238</v>
      </c>
      <c r="AU107" s="216" t="s">
        <v>85</v>
      </c>
      <c r="AV107" s="14" t="s">
        <v>85</v>
      </c>
      <c r="AW107" s="14" t="s">
        <v>35</v>
      </c>
      <c r="AX107" s="14" t="s">
        <v>74</v>
      </c>
      <c r="AY107" s="216" t="s">
        <v>228</v>
      </c>
    </row>
    <row r="108" spans="2:51" s="15" customFormat="1" ht="11.25">
      <c r="B108" s="217"/>
      <c r="C108" s="218"/>
      <c r="D108" s="197" t="s">
        <v>238</v>
      </c>
      <c r="E108" s="219" t="s">
        <v>3107</v>
      </c>
      <c r="F108" s="220" t="s">
        <v>241</v>
      </c>
      <c r="G108" s="218"/>
      <c r="H108" s="221">
        <v>140.767</v>
      </c>
      <c r="I108" s="222"/>
      <c r="J108" s="218"/>
      <c r="K108" s="218"/>
      <c r="L108" s="223"/>
      <c r="M108" s="224"/>
      <c r="N108" s="225"/>
      <c r="O108" s="225"/>
      <c r="P108" s="225"/>
      <c r="Q108" s="225"/>
      <c r="R108" s="225"/>
      <c r="S108" s="225"/>
      <c r="T108" s="226"/>
      <c r="AT108" s="227" t="s">
        <v>238</v>
      </c>
      <c r="AU108" s="227" t="s">
        <v>85</v>
      </c>
      <c r="AV108" s="15" t="s">
        <v>176</v>
      </c>
      <c r="AW108" s="15" t="s">
        <v>35</v>
      </c>
      <c r="AX108" s="15" t="s">
        <v>82</v>
      </c>
      <c r="AY108" s="227" t="s">
        <v>228</v>
      </c>
    </row>
    <row r="109" spans="1:65" s="2" customFormat="1" ht="44.25" customHeight="1">
      <c r="A109" s="36"/>
      <c r="B109" s="37"/>
      <c r="C109" s="177" t="s">
        <v>176</v>
      </c>
      <c r="D109" s="177" t="s">
        <v>230</v>
      </c>
      <c r="E109" s="178" t="s">
        <v>3143</v>
      </c>
      <c r="F109" s="179" t="s">
        <v>3144</v>
      </c>
      <c r="G109" s="180" t="s">
        <v>275</v>
      </c>
      <c r="H109" s="181">
        <v>140.767</v>
      </c>
      <c r="I109" s="182"/>
      <c r="J109" s="183">
        <f>ROUND(I109*H109,2)</f>
        <v>0</v>
      </c>
      <c r="K109" s="179" t="s">
        <v>234</v>
      </c>
      <c r="L109" s="41"/>
      <c r="M109" s="184" t="s">
        <v>28</v>
      </c>
      <c r="N109" s="185" t="s">
        <v>45</v>
      </c>
      <c r="O109" s="66"/>
      <c r="P109" s="186">
        <f>O109*H109</f>
        <v>0</v>
      </c>
      <c r="Q109" s="186">
        <v>0</v>
      </c>
      <c r="R109" s="186">
        <f>Q109*H109</f>
        <v>0</v>
      </c>
      <c r="S109" s="186">
        <v>0</v>
      </c>
      <c r="T109" s="187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8" t="s">
        <v>176</v>
      </c>
      <c r="AT109" s="188" t="s">
        <v>230</v>
      </c>
      <c r="AU109" s="188" t="s">
        <v>85</v>
      </c>
      <c r="AY109" s="19" t="s">
        <v>228</v>
      </c>
      <c r="BE109" s="189">
        <f>IF(N109="základní",J109,0)</f>
        <v>0</v>
      </c>
      <c r="BF109" s="189">
        <f>IF(N109="snížená",J109,0)</f>
        <v>0</v>
      </c>
      <c r="BG109" s="189">
        <f>IF(N109="zákl. přenesená",J109,0)</f>
        <v>0</v>
      </c>
      <c r="BH109" s="189">
        <f>IF(N109="sníž. přenesená",J109,0)</f>
        <v>0</v>
      </c>
      <c r="BI109" s="189">
        <f>IF(N109="nulová",J109,0)</f>
        <v>0</v>
      </c>
      <c r="BJ109" s="19" t="s">
        <v>82</v>
      </c>
      <c r="BK109" s="189">
        <f>ROUND(I109*H109,2)</f>
        <v>0</v>
      </c>
      <c r="BL109" s="19" t="s">
        <v>176</v>
      </c>
      <c r="BM109" s="188" t="s">
        <v>3145</v>
      </c>
    </row>
    <row r="110" spans="1:47" s="2" customFormat="1" ht="11.25">
      <c r="A110" s="36"/>
      <c r="B110" s="37"/>
      <c r="C110" s="38"/>
      <c r="D110" s="190" t="s">
        <v>236</v>
      </c>
      <c r="E110" s="38"/>
      <c r="F110" s="191" t="s">
        <v>3146</v>
      </c>
      <c r="G110" s="38"/>
      <c r="H110" s="38"/>
      <c r="I110" s="192"/>
      <c r="J110" s="38"/>
      <c r="K110" s="38"/>
      <c r="L110" s="41"/>
      <c r="M110" s="193"/>
      <c r="N110" s="194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236</v>
      </c>
      <c r="AU110" s="19" t="s">
        <v>85</v>
      </c>
    </row>
    <row r="111" spans="2:51" s="14" customFormat="1" ht="11.25">
      <c r="B111" s="206"/>
      <c r="C111" s="207"/>
      <c r="D111" s="197" t="s">
        <v>238</v>
      </c>
      <c r="E111" s="208" t="s">
        <v>28</v>
      </c>
      <c r="F111" s="209" t="s">
        <v>3107</v>
      </c>
      <c r="G111" s="207"/>
      <c r="H111" s="210">
        <v>140.767</v>
      </c>
      <c r="I111" s="211"/>
      <c r="J111" s="207"/>
      <c r="K111" s="207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238</v>
      </c>
      <c r="AU111" s="216" t="s">
        <v>85</v>
      </c>
      <c r="AV111" s="14" t="s">
        <v>85</v>
      </c>
      <c r="AW111" s="14" t="s">
        <v>35</v>
      </c>
      <c r="AX111" s="14" t="s">
        <v>82</v>
      </c>
      <c r="AY111" s="216" t="s">
        <v>228</v>
      </c>
    </row>
    <row r="112" spans="1:65" s="2" customFormat="1" ht="55.5" customHeight="1">
      <c r="A112" s="36"/>
      <c r="B112" s="37"/>
      <c r="C112" s="177" t="s">
        <v>256</v>
      </c>
      <c r="D112" s="177" t="s">
        <v>230</v>
      </c>
      <c r="E112" s="178" t="s">
        <v>2930</v>
      </c>
      <c r="F112" s="179" t="s">
        <v>2931</v>
      </c>
      <c r="G112" s="180" t="s">
        <v>233</v>
      </c>
      <c r="H112" s="181">
        <v>11.887</v>
      </c>
      <c r="I112" s="182"/>
      <c r="J112" s="183">
        <f>ROUND(I112*H112,2)</f>
        <v>0</v>
      </c>
      <c r="K112" s="179" t="s">
        <v>234</v>
      </c>
      <c r="L112" s="41"/>
      <c r="M112" s="184" t="s">
        <v>28</v>
      </c>
      <c r="N112" s="185" t="s">
        <v>45</v>
      </c>
      <c r="O112" s="66"/>
      <c r="P112" s="186">
        <f>O112*H112</f>
        <v>0</v>
      </c>
      <c r="Q112" s="186">
        <v>0</v>
      </c>
      <c r="R112" s="186">
        <f>Q112*H112</f>
        <v>0</v>
      </c>
      <c r="S112" s="186">
        <v>0</v>
      </c>
      <c r="T112" s="187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8" t="s">
        <v>176</v>
      </c>
      <c r="AT112" s="188" t="s">
        <v>230</v>
      </c>
      <c r="AU112" s="188" t="s">
        <v>85</v>
      </c>
      <c r="AY112" s="19" t="s">
        <v>228</v>
      </c>
      <c r="BE112" s="189">
        <f>IF(N112="základní",J112,0)</f>
        <v>0</v>
      </c>
      <c r="BF112" s="189">
        <f>IF(N112="snížená",J112,0)</f>
        <v>0</v>
      </c>
      <c r="BG112" s="189">
        <f>IF(N112="zákl. přenesená",J112,0)</f>
        <v>0</v>
      </c>
      <c r="BH112" s="189">
        <f>IF(N112="sníž. přenesená",J112,0)</f>
        <v>0</v>
      </c>
      <c r="BI112" s="189">
        <f>IF(N112="nulová",J112,0)</f>
        <v>0</v>
      </c>
      <c r="BJ112" s="19" t="s">
        <v>82</v>
      </c>
      <c r="BK112" s="189">
        <f>ROUND(I112*H112,2)</f>
        <v>0</v>
      </c>
      <c r="BL112" s="19" t="s">
        <v>176</v>
      </c>
      <c r="BM112" s="188" t="s">
        <v>3147</v>
      </c>
    </row>
    <row r="113" spans="1:47" s="2" customFormat="1" ht="11.25">
      <c r="A113" s="36"/>
      <c r="B113" s="37"/>
      <c r="C113" s="38"/>
      <c r="D113" s="190" t="s">
        <v>236</v>
      </c>
      <c r="E113" s="38"/>
      <c r="F113" s="191" t="s">
        <v>2933</v>
      </c>
      <c r="G113" s="38"/>
      <c r="H113" s="38"/>
      <c r="I113" s="192"/>
      <c r="J113" s="38"/>
      <c r="K113" s="38"/>
      <c r="L113" s="41"/>
      <c r="M113" s="193"/>
      <c r="N113" s="194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236</v>
      </c>
      <c r="AU113" s="19" t="s">
        <v>85</v>
      </c>
    </row>
    <row r="114" spans="2:51" s="14" customFormat="1" ht="11.25">
      <c r="B114" s="206"/>
      <c r="C114" s="207"/>
      <c r="D114" s="197" t="s">
        <v>238</v>
      </c>
      <c r="E114" s="208" t="s">
        <v>28</v>
      </c>
      <c r="F114" s="209" t="s">
        <v>2863</v>
      </c>
      <c r="G114" s="207"/>
      <c r="H114" s="210">
        <v>38.04</v>
      </c>
      <c r="I114" s="211"/>
      <c r="J114" s="207"/>
      <c r="K114" s="207"/>
      <c r="L114" s="212"/>
      <c r="M114" s="213"/>
      <c r="N114" s="214"/>
      <c r="O114" s="214"/>
      <c r="P114" s="214"/>
      <c r="Q114" s="214"/>
      <c r="R114" s="214"/>
      <c r="S114" s="214"/>
      <c r="T114" s="215"/>
      <c r="AT114" s="216" t="s">
        <v>238</v>
      </c>
      <c r="AU114" s="216" t="s">
        <v>85</v>
      </c>
      <c r="AV114" s="14" t="s">
        <v>85</v>
      </c>
      <c r="AW114" s="14" t="s">
        <v>35</v>
      </c>
      <c r="AX114" s="14" t="s">
        <v>74</v>
      </c>
      <c r="AY114" s="216" t="s">
        <v>228</v>
      </c>
    </row>
    <row r="115" spans="2:51" s="14" customFormat="1" ht="11.25">
      <c r="B115" s="206"/>
      <c r="C115" s="207"/>
      <c r="D115" s="197" t="s">
        <v>238</v>
      </c>
      <c r="E115" s="208" t="s">
        <v>28</v>
      </c>
      <c r="F115" s="209" t="s">
        <v>3148</v>
      </c>
      <c r="G115" s="207"/>
      <c r="H115" s="210">
        <v>-26.153</v>
      </c>
      <c r="I115" s="211"/>
      <c r="J115" s="207"/>
      <c r="K115" s="207"/>
      <c r="L115" s="212"/>
      <c r="M115" s="213"/>
      <c r="N115" s="214"/>
      <c r="O115" s="214"/>
      <c r="P115" s="214"/>
      <c r="Q115" s="214"/>
      <c r="R115" s="214"/>
      <c r="S115" s="214"/>
      <c r="T115" s="215"/>
      <c r="AT115" s="216" t="s">
        <v>238</v>
      </c>
      <c r="AU115" s="216" t="s">
        <v>85</v>
      </c>
      <c r="AV115" s="14" t="s">
        <v>85</v>
      </c>
      <c r="AW115" s="14" t="s">
        <v>35</v>
      </c>
      <c r="AX115" s="14" t="s">
        <v>74</v>
      </c>
      <c r="AY115" s="216" t="s">
        <v>228</v>
      </c>
    </row>
    <row r="116" spans="2:51" s="15" customFormat="1" ht="11.25">
      <c r="B116" s="217"/>
      <c r="C116" s="218"/>
      <c r="D116" s="197" t="s">
        <v>238</v>
      </c>
      <c r="E116" s="219" t="s">
        <v>1215</v>
      </c>
      <c r="F116" s="220" t="s">
        <v>241</v>
      </c>
      <c r="G116" s="218"/>
      <c r="H116" s="221">
        <v>11.887</v>
      </c>
      <c r="I116" s="222"/>
      <c r="J116" s="218"/>
      <c r="K116" s="218"/>
      <c r="L116" s="223"/>
      <c r="M116" s="224"/>
      <c r="N116" s="225"/>
      <c r="O116" s="225"/>
      <c r="P116" s="225"/>
      <c r="Q116" s="225"/>
      <c r="R116" s="225"/>
      <c r="S116" s="225"/>
      <c r="T116" s="226"/>
      <c r="AT116" s="227" t="s">
        <v>238</v>
      </c>
      <c r="AU116" s="227" t="s">
        <v>85</v>
      </c>
      <c r="AV116" s="15" t="s">
        <v>176</v>
      </c>
      <c r="AW116" s="15" t="s">
        <v>35</v>
      </c>
      <c r="AX116" s="15" t="s">
        <v>82</v>
      </c>
      <c r="AY116" s="227" t="s">
        <v>228</v>
      </c>
    </row>
    <row r="117" spans="1:65" s="2" customFormat="1" ht="55.5" customHeight="1">
      <c r="A117" s="36"/>
      <c r="B117" s="37"/>
      <c r="C117" s="177" t="s">
        <v>261</v>
      </c>
      <c r="D117" s="177" t="s">
        <v>230</v>
      </c>
      <c r="E117" s="178" t="s">
        <v>2934</v>
      </c>
      <c r="F117" s="179" t="s">
        <v>2935</v>
      </c>
      <c r="G117" s="180" t="s">
        <v>233</v>
      </c>
      <c r="H117" s="181">
        <v>11.887</v>
      </c>
      <c r="I117" s="182"/>
      <c r="J117" s="183">
        <f>ROUND(I117*H117,2)</f>
        <v>0</v>
      </c>
      <c r="K117" s="179" t="s">
        <v>234</v>
      </c>
      <c r="L117" s="41"/>
      <c r="M117" s="184" t="s">
        <v>28</v>
      </c>
      <c r="N117" s="185" t="s">
        <v>45</v>
      </c>
      <c r="O117" s="66"/>
      <c r="P117" s="186">
        <f>O117*H117</f>
        <v>0</v>
      </c>
      <c r="Q117" s="186">
        <v>0</v>
      </c>
      <c r="R117" s="186">
        <f>Q117*H117</f>
        <v>0</v>
      </c>
      <c r="S117" s="186">
        <v>0</v>
      </c>
      <c r="T117" s="187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8" t="s">
        <v>176</v>
      </c>
      <c r="AT117" s="188" t="s">
        <v>230</v>
      </c>
      <c r="AU117" s="188" t="s">
        <v>85</v>
      </c>
      <c r="AY117" s="19" t="s">
        <v>228</v>
      </c>
      <c r="BE117" s="189">
        <f>IF(N117="základní",J117,0)</f>
        <v>0</v>
      </c>
      <c r="BF117" s="189">
        <f>IF(N117="snížená",J117,0)</f>
        <v>0</v>
      </c>
      <c r="BG117" s="189">
        <f>IF(N117="zákl. přenesená",J117,0)</f>
        <v>0</v>
      </c>
      <c r="BH117" s="189">
        <f>IF(N117="sníž. přenesená",J117,0)</f>
        <v>0</v>
      </c>
      <c r="BI117" s="189">
        <f>IF(N117="nulová",J117,0)</f>
        <v>0</v>
      </c>
      <c r="BJ117" s="19" t="s">
        <v>82</v>
      </c>
      <c r="BK117" s="189">
        <f>ROUND(I117*H117,2)</f>
        <v>0</v>
      </c>
      <c r="BL117" s="19" t="s">
        <v>176</v>
      </c>
      <c r="BM117" s="188" t="s">
        <v>3149</v>
      </c>
    </row>
    <row r="118" spans="1:47" s="2" customFormat="1" ht="11.25">
      <c r="A118" s="36"/>
      <c r="B118" s="37"/>
      <c r="C118" s="38"/>
      <c r="D118" s="190" t="s">
        <v>236</v>
      </c>
      <c r="E118" s="38"/>
      <c r="F118" s="191" t="s">
        <v>2937</v>
      </c>
      <c r="G118" s="38"/>
      <c r="H118" s="38"/>
      <c r="I118" s="192"/>
      <c r="J118" s="38"/>
      <c r="K118" s="38"/>
      <c r="L118" s="41"/>
      <c r="M118" s="193"/>
      <c r="N118" s="194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236</v>
      </c>
      <c r="AU118" s="19" t="s">
        <v>85</v>
      </c>
    </row>
    <row r="119" spans="2:51" s="14" customFormat="1" ht="11.25">
      <c r="B119" s="206"/>
      <c r="C119" s="207"/>
      <c r="D119" s="197" t="s">
        <v>238</v>
      </c>
      <c r="E119" s="208" t="s">
        <v>28</v>
      </c>
      <c r="F119" s="209" t="s">
        <v>1215</v>
      </c>
      <c r="G119" s="207"/>
      <c r="H119" s="210">
        <v>11.887</v>
      </c>
      <c r="I119" s="211"/>
      <c r="J119" s="207"/>
      <c r="K119" s="207"/>
      <c r="L119" s="212"/>
      <c r="M119" s="213"/>
      <c r="N119" s="214"/>
      <c r="O119" s="214"/>
      <c r="P119" s="214"/>
      <c r="Q119" s="214"/>
      <c r="R119" s="214"/>
      <c r="S119" s="214"/>
      <c r="T119" s="215"/>
      <c r="AT119" s="216" t="s">
        <v>238</v>
      </c>
      <c r="AU119" s="216" t="s">
        <v>85</v>
      </c>
      <c r="AV119" s="14" t="s">
        <v>85</v>
      </c>
      <c r="AW119" s="14" t="s">
        <v>35</v>
      </c>
      <c r="AX119" s="14" t="s">
        <v>82</v>
      </c>
      <c r="AY119" s="216" t="s">
        <v>228</v>
      </c>
    </row>
    <row r="120" spans="1:65" s="2" customFormat="1" ht="62.65" customHeight="1">
      <c r="A120" s="36"/>
      <c r="B120" s="37"/>
      <c r="C120" s="177" t="s">
        <v>267</v>
      </c>
      <c r="D120" s="177" t="s">
        <v>230</v>
      </c>
      <c r="E120" s="178" t="s">
        <v>2941</v>
      </c>
      <c r="F120" s="179" t="s">
        <v>2942</v>
      </c>
      <c r="G120" s="180" t="s">
        <v>233</v>
      </c>
      <c r="H120" s="181">
        <v>11.887</v>
      </c>
      <c r="I120" s="182"/>
      <c r="J120" s="183">
        <f>ROUND(I120*H120,2)</f>
        <v>0</v>
      </c>
      <c r="K120" s="179" t="s">
        <v>234</v>
      </c>
      <c r="L120" s="41"/>
      <c r="M120" s="184" t="s">
        <v>28</v>
      </c>
      <c r="N120" s="185" t="s">
        <v>45</v>
      </c>
      <c r="O120" s="66"/>
      <c r="P120" s="186">
        <f>O120*H120</f>
        <v>0</v>
      </c>
      <c r="Q120" s="186">
        <v>0</v>
      </c>
      <c r="R120" s="186">
        <f>Q120*H120</f>
        <v>0</v>
      </c>
      <c r="S120" s="186">
        <v>0</v>
      </c>
      <c r="T120" s="187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8" t="s">
        <v>176</v>
      </c>
      <c r="AT120" s="188" t="s">
        <v>230</v>
      </c>
      <c r="AU120" s="188" t="s">
        <v>85</v>
      </c>
      <c r="AY120" s="19" t="s">
        <v>228</v>
      </c>
      <c r="BE120" s="189">
        <f>IF(N120="základní",J120,0)</f>
        <v>0</v>
      </c>
      <c r="BF120" s="189">
        <f>IF(N120="snížená",J120,0)</f>
        <v>0</v>
      </c>
      <c r="BG120" s="189">
        <f>IF(N120="zákl. přenesená",J120,0)</f>
        <v>0</v>
      </c>
      <c r="BH120" s="189">
        <f>IF(N120="sníž. přenesená",J120,0)</f>
        <v>0</v>
      </c>
      <c r="BI120" s="189">
        <f>IF(N120="nulová",J120,0)</f>
        <v>0</v>
      </c>
      <c r="BJ120" s="19" t="s">
        <v>82</v>
      </c>
      <c r="BK120" s="189">
        <f>ROUND(I120*H120,2)</f>
        <v>0</v>
      </c>
      <c r="BL120" s="19" t="s">
        <v>176</v>
      </c>
      <c r="BM120" s="188" t="s">
        <v>3150</v>
      </c>
    </row>
    <row r="121" spans="1:47" s="2" customFormat="1" ht="11.25">
      <c r="A121" s="36"/>
      <c r="B121" s="37"/>
      <c r="C121" s="38"/>
      <c r="D121" s="190" t="s">
        <v>236</v>
      </c>
      <c r="E121" s="38"/>
      <c r="F121" s="191" t="s">
        <v>2944</v>
      </c>
      <c r="G121" s="38"/>
      <c r="H121" s="38"/>
      <c r="I121" s="192"/>
      <c r="J121" s="38"/>
      <c r="K121" s="38"/>
      <c r="L121" s="41"/>
      <c r="M121" s="193"/>
      <c r="N121" s="194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236</v>
      </c>
      <c r="AU121" s="19" t="s">
        <v>85</v>
      </c>
    </row>
    <row r="122" spans="2:51" s="14" customFormat="1" ht="11.25">
      <c r="B122" s="206"/>
      <c r="C122" s="207"/>
      <c r="D122" s="197" t="s">
        <v>238</v>
      </c>
      <c r="E122" s="208" t="s">
        <v>28</v>
      </c>
      <c r="F122" s="209" t="s">
        <v>1215</v>
      </c>
      <c r="G122" s="207"/>
      <c r="H122" s="210">
        <v>11.887</v>
      </c>
      <c r="I122" s="211"/>
      <c r="J122" s="207"/>
      <c r="K122" s="207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238</v>
      </c>
      <c r="AU122" s="216" t="s">
        <v>85</v>
      </c>
      <c r="AV122" s="14" t="s">
        <v>85</v>
      </c>
      <c r="AW122" s="14" t="s">
        <v>35</v>
      </c>
      <c r="AX122" s="14" t="s">
        <v>82</v>
      </c>
      <c r="AY122" s="216" t="s">
        <v>228</v>
      </c>
    </row>
    <row r="123" spans="1:65" s="2" customFormat="1" ht="37.9" customHeight="1">
      <c r="A123" s="36"/>
      <c r="B123" s="37"/>
      <c r="C123" s="177" t="s">
        <v>272</v>
      </c>
      <c r="D123" s="177" t="s">
        <v>230</v>
      </c>
      <c r="E123" s="178" t="s">
        <v>2946</v>
      </c>
      <c r="F123" s="179" t="s">
        <v>2947</v>
      </c>
      <c r="G123" s="180" t="s">
        <v>233</v>
      </c>
      <c r="H123" s="181">
        <v>11.887</v>
      </c>
      <c r="I123" s="182"/>
      <c r="J123" s="183">
        <f>ROUND(I123*H123,2)</f>
        <v>0</v>
      </c>
      <c r="K123" s="179" t="s">
        <v>234</v>
      </c>
      <c r="L123" s="41"/>
      <c r="M123" s="184" t="s">
        <v>28</v>
      </c>
      <c r="N123" s="185" t="s">
        <v>45</v>
      </c>
      <c r="O123" s="66"/>
      <c r="P123" s="186">
        <f>O123*H123</f>
        <v>0</v>
      </c>
      <c r="Q123" s="186">
        <v>0</v>
      </c>
      <c r="R123" s="186">
        <f>Q123*H123</f>
        <v>0</v>
      </c>
      <c r="S123" s="186">
        <v>0</v>
      </c>
      <c r="T123" s="187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8" t="s">
        <v>176</v>
      </c>
      <c r="AT123" s="188" t="s">
        <v>230</v>
      </c>
      <c r="AU123" s="188" t="s">
        <v>85</v>
      </c>
      <c r="AY123" s="19" t="s">
        <v>228</v>
      </c>
      <c r="BE123" s="189">
        <f>IF(N123="základní",J123,0)</f>
        <v>0</v>
      </c>
      <c r="BF123" s="189">
        <f>IF(N123="snížená",J123,0)</f>
        <v>0</v>
      </c>
      <c r="BG123" s="189">
        <f>IF(N123="zákl. přenesená",J123,0)</f>
        <v>0</v>
      </c>
      <c r="BH123" s="189">
        <f>IF(N123="sníž. přenesená",J123,0)</f>
        <v>0</v>
      </c>
      <c r="BI123" s="189">
        <f>IF(N123="nulová",J123,0)</f>
        <v>0</v>
      </c>
      <c r="BJ123" s="19" t="s">
        <v>82</v>
      </c>
      <c r="BK123" s="189">
        <f>ROUND(I123*H123,2)</f>
        <v>0</v>
      </c>
      <c r="BL123" s="19" t="s">
        <v>176</v>
      </c>
      <c r="BM123" s="188" t="s">
        <v>3151</v>
      </c>
    </row>
    <row r="124" spans="1:47" s="2" customFormat="1" ht="11.25">
      <c r="A124" s="36"/>
      <c r="B124" s="37"/>
      <c r="C124" s="38"/>
      <c r="D124" s="190" t="s">
        <v>236</v>
      </c>
      <c r="E124" s="38"/>
      <c r="F124" s="191" t="s">
        <v>2949</v>
      </c>
      <c r="G124" s="38"/>
      <c r="H124" s="38"/>
      <c r="I124" s="192"/>
      <c r="J124" s="38"/>
      <c r="K124" s="38"/>
      <c r="L124" s="41"/>
      <c r="M124" s="193"/>
      <c r="N124" s="194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236</v>
      </c>
      <c r="AU124" s="19" t="s">
        <v>85</v>
      </c>
    </row>
    <row r="125" spans="2:51" s="14" customFormat="1" ht="11.25">
      <c r="B125" s="206"/>
      <c r="C125" s="207"/>
      <c r="D125" s="197" t="s">
        <v>238</v>
      </c>
      <c r="E125" s="208" t="s">
        <v>28</v>
      </c>
      <c r="F125" s="209" t="s">
        <v>1215</v>
      </c>
      <c r="G125" s="207"/>
      <c r="H125" s="210">
        <v>11.887</v>
      </c>
      <c r="I125" s="211"/>
      <c r="J125" s="207"/>
      <c r="K125" s="207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238</v>
      </c>
      <c r="AU125" s="216" t="s">
        <v>85</v>
      </c>
      <c r="AV125" s="14" t="s">
        <v>85</v>
      </c>
      <c r="AW125" s="14" t="s">
        <v>35</v>
      </c>
      <c r="AX125" s="14" t="s">
        <v>82</v>
      </c>
      <c r="AY125" s="216" t="s">
        <v>228</v>
      </c>
    </row>
    <row r="126" spans="1:65" s="2" customFormat="1" ht="44.25" customHeight="1">
      <c r="A126" s="36"/>
      <c r="B126" s="37"/>
      <c r="C126" s="177" t="s">
        <v>280</v>
      </c>
      <c r="D126" s="177" t="s">
        <v>230</v>
      </c>
      <c r="E126" s="178" t="s">
        <v>262</v>
      </c>
      <c r="F126" s="179" t="s">
        <v>263</v>
      </c>
      <c r="G126" s="180" t="s">
        <v>264</v>
      </c>
      <c r="H126" s="181">
        <v>11.887</v>
      </c>
      <c r="I126" s="182"/>
      <c r="J126" s="183">
        <f>ROUND(I126*H126,2)</f>
        <v>0</v>
      </c>
      <c r="K126" s="179" t="s">
        <v>234</v>
      </c>
      <c r="L126" s="41"/>
      <c r="M126" s="184" t="s">
        <v>28</v>
      </c>
      <c r="N126" s="185" t="s">
        <v>45</v>
      </c>
      <c r="O126" s="66"/>
      <c r="P126" s="186">
        <f>O126*H126</f>
        <v>0</v>
      </c>
      <c r="Q126" s="186">
        <v>0</v>
      </c>
      <c r="R126" s="186">
        <f>Q126*H126</f>
        <v>0</v>
      </c>
      <c r="S126" s="186">
        <v>0</v>
      </c>
      <c r="T126" s="187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8" t="s">
        <v>176</v>
      </c>
      <c r="AT126" s="188" t="s">
        <v>230</v>
      </c>
      <c r="AU126" s="188" t="s">
        <v>85</v>
      </c>
      <c r="AY126" s="19" t="s">
        <v>228</v>
      </c>
      <c r="BE126" s="189">
        <f>IF(N126="základní",J126,0)</f>
        <v>0</v>
      </c>
      <c r="BF126" s="189">
        <f>IF(N126="snížená",J126,0)</f>
        <v>0</v>
      </c>
      <c r="BG126" s="189">
        <f>IF(N126="zákl. přenesená",J126,0)</f>
        <v>0</v>
      </c>
      <c r="BH126" s="189">
        <f>IF(N126="sníž. přenesená",J126,0)</f>
        <v>0</v>
      </c>
      <c r="BI126" s="189">
        <f>IF(N126="nulová",J126,0)</f>
        <v>0</v>
      </c>
      <c r="BJ126" s="19" t="s">
        <v>82</v>
      </c>
      <c r="BK126" s="189">
        <f>ROUND(I126*H126,2)</f>
        <v>0</v>
      </c>
      <c r="BL126" s="19" t="s">
        <v>176</v>
      </c>
      <c r="BM126" s="188" t="s">
        <v>3152</v>
      </c>
    </row>
    <row r="127" spans="1:47" s="2" customFormat="1" ht="11.25">
      <c r="A127" s="36"/>
      <c r="B127" s="37"/>
      <c r="C127" s="38"/>
      <c r="D127" s="190" t="s">
        <v>236</v>
      </c>
      <c r="E127" s="38"/>
      <c r="F127" s="191" t="s">
        <v>266</v>
      </c>
      <c r="G127" s="38"/>
      <c r="H127" s="38"/>
      <c r="I127" s="192"/>
      <c r="J127" s="38"/>
      <c r="K127" s="38"/>
      <c r="L127" s="41"/>
      <c r="M127" s="193"/>
      <c r="N127" s="194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236</v>
      </c>
      <c r="AU127" s="19" t="s">
        <v>85</v>
      </c>
    </row>
    <row r="128" spans="2:51" s="14" customFormat="1" ht="11.25">
      <c r="B128" s="206"/>
      <c r="C128" s="207"/>
      <c r="D128" s="197" t="s">
        <v>238</v>
      </c>
      <c r="E128" s="208" t="s">
        <v>28</v>
      </c>
      <c r="F128" s="209" t="s">
        <v>1215</v>
      </c>
      <c r="G128" s="207"/>
      <c r="H128" s="210">
        <v>11.887</v>
      </c>
      <c r="I128" s="211"/>
      <c r="J128" s="207"/>
      <c r="K128" s="207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238</v>
      </c>
      <c r="AU128" s="216" t="s">
        <v>85</v>
      </c>
      <c r="AV128" s="14" t="s">
        <v>85</v>
      </c>
      <c r="AW128" s="14" t="s">
        <v>35</v>
      </c>
      <c r="AX128" s="14" t="s">
        <v>82</v>
      </c>
      <c r="AY128" s="216" t="s">
        <v>228</v>
      </c>
    </row>
    <row r="129" spans="1:65" s="2" customFormat="1" ht="37.9" customHeight="1">
      <c r="A129" s="36"/>
      <c r="B129" s="37"/>
      <c r="C129" s="177" t="s">
        <v>285</v>
      </c>
      <c r="D129" s="177" t="s">
        <v>230</v>
      </c>
      <c r="E129" s="178" t="s">
        <v>268</v>
      </c>
      <c r="F129" s="179" t="s">
        <v>269</v>
      </c>
      <c r="G129" s="180" t="s">
        <v>233</v>
      </c>
      <c r="H129" s="181">
        <v>11.887</v>
      </c>
      <c r="I129" s="182"/>
      <c r="J129" s="183">
        <f>ROUND(I129*H129,2)</f>
        <v>0</v>
      </c>
      <c r="K129" s="179" t="s">
        <v>234</v>
      </c>
      <c r="L129" s="41"/>
      <c r="M129" s="184" t="s">
        <v>28</v>
      </c>
      <c r="N129" s="185" t="s">
        <v>45</v>
      </c>
      <c r="O129" s="66"/>
      <c r="P129" s="186">
        <f>O129*H129</f>
        <v>0</v>
      </c>
      <c r="Q129" s="186">
        <v>0</v>
      </c>
      <c r="R129" s="186">
        <f>Q129*H129</f>
        <v>0</v>
      </c>
      <c r="S129" s="186">
        <v>0</v>
      </c>
      <c r="T129" s="187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8" t="s">
        <v>176</v>
      </c>
      <c r="AT129" s="188" t="s">
        <v>230</v>
      </c>
      <c r="AU129" s="188" t="s">
        <v>85</v>
      </c>
      <c r="AY129" s="19" t="s">
        <v>228</v>
      </c>
      <c r="BE129" s="189">
        <f>IF(N129="základní",J129,0)</f>
        <v>0</v>
      </c>
      <c r="BF129" s="189">
        <f>IF(N129="snížená",J129,0)</f>
        <v>0</v>
      </c>
      <c r="BG129" s="189">
        <f>IF(N129="zákl. přenesená",J129,0)</f>
        <v>0</v>
      </c>
      <c r="BH129" s="189">
        <f>IF(N129="sníž. přenesená",J129,0)</f>
        <v>0</v>
      </c>
      <c r="BI129" s="189">
        <f>IF(N129="nulová",J129,0)</f>
        <v>0</v>
      </c>
      <c r="BJ129" s="19" t="s">
        <v>82</v>
      </c>
      <c r="BK129" s="189">
        <f>ROUND(I129*H129,2)</f>
        <v>0</v>
      </c>
      <c r="BL129" s="19" t="s">
        <v>176</v>
      </c>
      <c r="BM129" s="188" t="s">
        <v>3153</v>
      </c>
    </row>
    <row r="130" spans="1:47" s="2" customFormat="1" ht="11.25">
      <c r="A130" s="36"/>
      <c r="B130" s="37"/>
      <c r="C130" s="38"/>
      <c r="D130" s="190" t="s">
        <v>236</v>
      </c>
      <c r="E130" s="38"/>
      <c r="F130" s="191" t="s">
        <v>271</v>
      </c>
      <c r="G130" s="38"/>
      <c r="H130" s="38"/>
      <c r="I130" s="192"/>
      <c r="J130" s="38"/>
      <c r="K130" s="38"/>
      <c r="L130" s="41"/>
      <c r="M130" s="193"/>
      <c r="N130" s="194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236</v>
      </c>
      <c r="AU130" s="19" t="s">
        <v>85</v>
      </c>
    </row>
    <row r="131" spans="2:51" s="14" customFormat="1" ht="11.25">
      <c r="B131" s="206"/>
      <c r="C131" s="207"/>
      <c r="D131" s="197" t="s">
        <v>238</v>
      </c>
      <c r="E131" s="208" t="s">
        <v>28</v>
      </c>
      <c r="F131" s="209" t="s">
        <v>1215</v>
      </c>
      <c r="G131" s="207"/>
      <c r="H131" s="210">
        <v>11.887</v>
      </c>
      <c r="I131" s="211"/>
      <c r="J131" s="207"/>
      <c r="K131" s="207"/>
      <c r="L131" s="212"/>
      <c r="M131" s="213"/>
      <c r="N131" s="214"/>
      <c r="O131" s="214"/>
      <c r="P131" s="214"/>
      <c r="Q131" s="214"/>
      <c r="R131" s="214"/>
      <c r="S131" s="214"/>
      <c r="T131" s="215"/>
      <c r="AT131" s="216" t="s">
        <v>238</v>
      </c>
      <c r="AU131" s="216" t="s">
        <v>85</v>
      </c>
      <c r="AV131" s="14" t="s">
        <v>85</v>
      </c>
      <c r="AW131" s="14" t="s">
        <v>35</v>
      </c>
      <c r="AX131" s="14" t="s">
        <v>82</v>
      </c>
      <c r="AY131" s="216" t="s">
        <v>228</v>
      </c>
    </row>
    <row r="132" spans="1:65" s="2" customFormat="1" ht="44.25" customHeight="1">
      <c r="A132" s="36"/>
      <c r="B132" s="37"/>
      <c r="C132" s="177" t="s">
        <v>290</v>
      </c>
      <c r="D132" s="177" t="s">
        <v>230</v>
      </c>
      <c r="E132" s="178" t="s">
        <v>2952</v>
      </c>
      <c r="F132" s="179" t="s">
        <v>2953</v>
      </c>
      <c r="G132" s="180" t="s">
        <v>233</v>
      </c>
      <c r="H132" s="181">
        <v>60.398</v>
      </c>
      <c r="I132" s="182"/>
      <c r="J132" s="183">
        <f>ROUND(I132*H132,2)</f>
        <v>0</v>
      </c>
      <c r="K132" s="179" t="s">
        <v>234</v>
      </c>
      <c r="L132" s="41"/>
      <c r="M132" s="184" t="s">
        <v>28</v>
      </c>
      <c r="N132" s="185" t="s">
        <v>45</v>
      </c>
      <c r="O132" s="66"/>
      <c r="P132" s="186">
        <f>O132*H132</f>
        <v>0</v>
      </c>
      <c r="Q132" s="186">
        <v>0</v>
      </c>
      <c r="R132" s="186">
        <f>Q132*H132</f>
        <v>0</v>
      </c>
      <c r="S132" s="186">
        <v>0</v>
      </c>
      <c r="T132" s="187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8" t="s">
        <v>176</v>
      </c>
      <c r="AT132" s="188" t="s">
        <v>230</v>
      </c>
      <c r="AU132" s="188" t="s">
        <v>85</v>
      </c>
      <c r="AY132" s="19" t="s">
        <v>228</v>
      </c>
      <c r="BE132" s="189">
        <f>IF(N132="základní",J132,0)</f>
        <v>0</v>
      </c>
      <c r="BF132" s="189">
        <f>IF(N132="snížená",J132,0)</f>
        <v>0</v>
      </c>
      <c r="BG132" s="189">
        <f>IF(N132="zákl. přenesená",J132,0)</f>
        <v>0</v>
      </c>
      <c r="BH132" s="189">
        <f>IF(N132="sníž. přenesená",J132,0)</f>
        <v>0</v>
      </c>
      <c r="BI132" s="189">
        <f>IF(N132="nulová",J132,0)</f>
        <v>0</v>
      </c>
      <c r="BJ132" s="19" t="s">
        <v>82</v>
      </c>
      <c r="BK132" s="189">
        <f>ROUND(I132*H132,2)</f>
        <v>0</v>
      </c>
      <c r="BL132" s="19" t="s">
        <v>176</v>
      </c>
      <c r="BM132" s="188" t="s">
        <v>3154</v>
      </c>
    </row>
    <row r="133" spans="1:47" s="2" customFormat="1" ht="11.25">
      <c r="A133" s="36"/>
      <c r="B133" s="37"/>
      <c r="C133" s="38"/>
      <c r="D133" s="190" t="s">
        <v>236</v>
      </c>
      <c r="E133" s="38"/>
      <c r="F133" s="191" t="s">
        <v>2955</v>
      </c>
      <c r="G133" s="38"/>
      <c r="H133" s="38"/>
      <c r="I133" s="192"/>
      <c r="J133" s="38"/>
      <c r="K133" s="38"/>
      <c r="L133" s="41"/>
      <c r="M133" s="193"/>
      <c r="N133" s="194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236</v>
      </c>
      <c r="AU133" s="19" t="s">
        <v>85</v>
      </c>
    </row>
    <row r="134" spans="2:51" s="14" customFormat="1" ht="11.25">
      <c r="B134" s="206"/>
      <c r="C134" s="207"/>
      <c r="D134" s="197" t="s">
        <v>238</v>
      </c>
      <c r="E134" s="208" t="s">
        <v>28</v>
      </c>
      <c r="F134" s="209" t="s">
        <v>3155</v>
      </c>
      <c r="G134" s="207"/>
      <c r="H134" s="210">
        <v>76.08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238</v>
      </c>
      <c r="AU134" s="216" t="s">
        <v>85</v>
      </c>
      <c r="AV134" s="14" t="s">
        <v>85</v>
      </c>
      <c r="AW134" s="14" t="s">
        <v>35</v>
      </c>
      <c r="AX134" s="14" t="s">
        <v>74</v>
      </c>
      <c r="AY134" s="216" t="s">
        <v>228</v>
      </c>
    </row>
    <row r="135" spans="2:51" s="14" customFormat="1" ht="11.25">
      <c r="B135" s="206"/>
      <c r="C135" s="207"/>
      <c r="D135" s="197" t="s">
        <v>238</v>
      </c>
      <c r="E135" s="208" t="s">
        <v>28</v>
      </c>
      <c r="F135" s="209" t="s">
        <v>3156</v>
      </c>
      <c r="G135" s="207"/>
      <c r="H135" s="210">
        <v>-3.795</v>
      </c>
      <c r="I135" s="211"/>
      <c r="J135" s="207"/>
      <c r="K135" s="207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238</v>
      </c>
      <c r="AU135" s="216" t="s">
        <v>85</v>
      </c>
      <c r="AV135" s="14" t="s">
        <v>85</v>
      </c>
      <c r="AW135" s="14" t="s">
        <v>35</v>
      </c>
      <c r="AX135" s="14" t="s">
        <v>74</v>
      </c>
      <c r="AY135" s="216" t="s">
        <v>228</v>
      </c>
    </row>
    <row r="136" spans="2:51" s="14" customFormat="1" ht="11.25">
      <c r="B136" s="206"/>
      <c r="C136" s="207"/>
      <c r="D136" s="197" t="s">
        <v>238</v>
      </c>
      <c r="E136" s="208" t="s">
        <v>28</v>
      </c>
      <c r="F136" s="209" t="s">
        <v>3157</v>
      </c>
      <c r="G136" s="207"/>
      <c r="H136" s="210">
        <v>-11.887</v>
      </c>
      <c r="I136" s="211"/>
      <c r="J136" s="207"/>
      <c r="K136" s="207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238</v>
      </c>
      <c r="AU136" s="216" t="s">
        <v>85</v>
      </c>
      <c r="AV136" s="14" t="s">
        <v>85</v>
      </c>
      <c r="AW136" s="14" t="s">
        <v>35</v>
      </c>
      <c r="AX136" s="14" t="s">
        <v>74</v>
      </c>
      <c r="AY136" s="216" t="s">
        <v>228</v>
      </c>
    </row>
    <row r="137" spans="2:51" s="15" customFormat="1" ht="11.25">
      <c r="B137" s="217"/>
      <c r="C137" s="218"/>
      <c r="D137" s="197" t="s">
        <v>238</v>
      </c>
      <c r="E137" s="219" t="s">
        <v>2867</v>
      </c>
      <c r="F137" s="220" t="s">
        <v>241</v>
      </c>
      <c r="G137" s="218"/>
      <c r="H137" s="221">
        <v>60.398</v>
      </c>
      <c r="I137" s="222"/>
      <c r="J137" s="218"/>
      <c r="K137" s="218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238</v>
      </c>
      <c r="AU137" s="227" t="s">
        <v>85</v>
      </c>
      <c r="AV137" s="15" t="s">
        <v>176</v>
      </c>
      <c r="AW137" s="15" t="s">
        <v>35</v>
      </c>
      <c r="AX137" s="15" t="s">
        <v>82</v>
      </c>
      <c r="AY137" s="227" t="s">
        <v>228</v>
      </c>
    </row>
    <row r="138" spans="1:65" s="2" customFormat="1" ht="66.75" customHeight="1">
      <c r="A138" s="36"/>
      <c r="B138" s="37"/>
      <c r="C138" s="177" t="s">
        <v>297</v>
      </c>
      <c r="D138" s="177" t="s">
        <v>230</v>
      </c>
      <c r="E138" s="178" t="s">
        <v>3158</v>
      </c>
      <c r="F138" s="179" t="s">
        <v>3159</v>
      </c>
      <c r="G138" s="180" t="s">
        <v>233</v>
      </c>
      <c r="H138" s="181">
        <v>11.887</v>
      </c>
      <c r="I138" s="182"/>
      <c r="J138" s="183">
        <f>ROUND(I138*H138,2)</f>
        <v>0</v>
      </c>
      <c r="K138" s="179" t="s">
        <v>234</v>
      </c>
      <c r="L138" s="41"/>
      <c r="M138" s="184" t="s">
        <v>28</v>
      </c>
      <c r="N138" s="185" t="s">
        <v>45</v>
      </c>
      <c r="O138" s="66"/>
      <c r="P138" s="186">
        <f>O138*H138</f>
        <v>0</v>
      </c>
      <c r="Q138" s="186">
        <v>0</v>
      </c>
      <c r="R138" s="186">
        <f>Q138*H138</f>
        <v>0</v>
      </c>
      <c r="S138" s="186">
        <v>0</v>
      </c>
      <c r="T138" s="187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8" t="s">
        <v>176</v>
      </c>
      <c r="AT138" s="188" t="s">
        <v>230</v>
      </c>
      <c r="AU138" s="188" t="s">
        <v>85</v>
      </c>
      <c r="AY138" s="19" t="s">
        <v>228</v>
      </c>
      <c r="BE138" s="189">
        <f>IF(N138="základní",J138,0)</f>
        <v>0</v>
      </c>
      <c r="BF138" s="189">
        <f>IF(N138="snížená",J138,0)</f>
        <v>0</v>
      </c>
      <c r="BG138" s="189">
        <f>IF(N138="zákl. přenesená",J138,0)</f>
        <v>0</v>
      </c>
      <c r="BH138" s="189">
        <f>IF(N138="sníž. přenesená",J138,0)</f>
        <v>0</v>
      </c>
      <c r="BI138" s="189">
        <f>IF(N138="nulová",J138,0)</f>
        <v>0</v>
      </c>
      <c r="BJ138" s="19" t="s">
        <v>82</v>
      </c>
      <c r="BK138" s="189">
        <f>ROUND(I138*H138,2)</f>
        <v>0</v>
      </c>
      <c r="BL138" s="19" t="s">
        <v>176</v>
      </c>
      <c r="BM138" s="188" t="s">
        <v>3160</v>
      </c>
    </row>
    <row r="139" spans="1:47" s="2" customFormat="1" ht="11.25">
      <c r="A139" s="36"/>
      <c r="B139" s="37"/>
      <c r="C139" s="38"/>
      <c r="D139" s="190" t="s">
        <v>236</v>
      </c>
      <c r="E139" s="38"/>
      <c r="F139" s="191" t="s">
        <v>3161</v>
      </c>
      <c r="G139" s="38"/>
      <c r="H139" s="38"/>
      <c r="I139" s="192"/>
      <c r="J139" s="38"/>
      <c r="K139" s="38"/>
      <c r="L139" s="41"/>
      <c r="M139" s="193"/>
      <c r="N139" s="194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236</v>
      </c>
      <c r="AU139" s="19" t="s">
        <v>85</v>
      </c>
    </row>
    <row r="140" spans="2:51" s="13" customFormat="1" ht="22.5">
      <c r="B140" s="195"/>
      <c r="C140" s="196"/>
      <c r="D140" s="197" t="s">
        <v>238</v>
      </c>
      <c r="E140" s="198" t="s">
        <v>28</v>
      </c>
      <c r="F140" s="199" t="s">
        <v>3127</v>
      </c>
      <c r="G140" s="196"/>
      <c r="H140" s="198" t="s">
        <v>28</v>
      </c>
      <c r="I140" s="200"/>
      <c r="J140" s="196"/>
      <c r="K140" s="196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238</v>
      </c>
      <c r="AU140" s="205" t="s">
        <v>85</v>
      </c>
      <c r="AV140" s="13" t="s">
        <v>82</v>
      </c>
      <c r="AW140" s="13" t="s">
        <v>35</v>
      </c>
      <c r="AX140" s="13" t="s">
        <v>74</v>
      </c>
      <c r="AY140" s="205" t="s">
        <v>228</v>
      </c>
    </row>
    <row r="141" spans="2:51" s="14" customFormat="1" ht="11.25">
      <c r="B141" s="206"/>
      <c r="C141" s="207"/>
      <c r="D141" s="197" t="s">
        <v>238</v>
      </c>
      <c r="E141" s="208" t="s">
        <v>28</v>
      </c>
      <c r="F141" s="209" t="s">
        <v>3162</v>
      </c>
      <c r="G141" s="207"/>
      <c r="H141" s="210">
        <v>5.019</v>
      </c>
      <c r="I141" s="211"/>
      <c r="J141" s="207"/>
      <c r="K141" s="207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238</v>
      </c>
      <c r="AU141" s="216" t="s">
        <v>85</v>
      </c>
      <c r="AV141" s="14" t="s">
        <v>85</v>
      </c>
      <c r="AW141" s="14" t="s">
        <v>35</v>
      </c>
      <c r="AX141" s="14" t="s">
        <v>74</v>
      </c>
      <c r="AY141" s="216" t="s">
        <v>228</v>
      </c>
    </row>
    <row r="142" spans="2:51" s="14" customFormat="1" ht="11.25">
      <c r="B142" s="206"/>
      <c r="C142" s="207"/>
      <c r="D142" s="197" t="s">
        <v>238</v>
      </c>
      <c r="E142" s="208" t="s">
        <v>28</v>
      </c>
      <c r="F142" s="209" t="s">
        <v>3163</v>
      </c>
      <c r="G142" s="207"/>
      <c r="H142" s="210">
        <v>6.868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238</v>
      </c>
      <c r="AU142" s="216" t="s">
        <v>85</v>
      </c>
      <c r="AV142" s="14" t="s">
        <v>85</v>
      </c>
      <c r="AW142" s="14" t="s">
        <v>35</v>
      </c>
      <c r="AX142" s="14" t="s">
        <v>74</v>
      </c>
      <c r="AY142" s="216" t="s">
        <v>228</v>
      </c>
    </row>
    <row r="143" spans="2:51" s="15" customFormat="1" ht="11.25">
      <c r="B143" s="217"/>
      <c r="C143" s="218"/>
      <c r="D143" s="197" t="s">
        <v>238</v>
      </c>
      <c r="E143" s="219" t="s">
        <v>3110</v>
      </c>
      <c r="F143" s="220" t="s">
        <v>241</v>
      </c>
      <c r="G143" s="218"/>
      <c r="H143" s="221">
        <v>11.887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238</v>
      </c>
      <c r="AU143" s="227" t="s">
        <v>85</v>
      </c>
      <c r="AV143" s="15" t="s">
        <v>176</v>
      </c>
      <c r="AW143" s="15" t="s">
        <v>35</v>
      </c>
      <c r="AX143" s="15" t="s">
        <v>82</v>
      </c>
      <c r="AY143" s="227" t="s">
        <v>228</v>
      </c>
    </row>
    <row r="144" spans="1:65" s="2" customFormat="1" ht="66.75" customHeight="1">
      <c r="A144" s="36"/>
      <c r="B144" s="37"/>
      <c r="C144" s="177" t="s">
        <v>303</v>
      </c>
      <c r="D144" s="177" t="s">
        <v>230</v>
      </c>
      <c r="E144" s="178" t="s">
        <v>3164</v>
      </c>
      <c r="F144" s="179" t="s">
        <v>3165</v>
      </c>
      <c r="G144" s="180" t="s">
        <v>233</v>
      </c>
      <c r="H144" s="181">
        <v>11.887</v>
      </c>
      <c r="I144" s="182"/>
      <c r="J144" s="183">
        <f>ROUND(I144*H144,2)</f>
        <v>0</v>
      </c>
      <c r="K144" s="179" t="s">
        <v>234</v>
      </c>
      <c r="L144" s="41"/>
      <c r="M144" s="184" t="s">
        <v>28</v>
      </c>
      <c r="N144" s="185" t="s">
        <v>45</v>
      </c>
      <c r="O144" s="66"/>
      <c r="P144" s="186">
        <f>O144*H144</f>
        <v>0</v>
      </c>
      <c r="Q144" s="186">
        <v>0</v>
      </c>
      <c r="R144" s="186">
        <f>Q144*H144</f>
        <v>0</v>
      </c>
      <c r="S144" s="186">
        <v>0</v>
      </c>
      <c r="T144" s="187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8" t="s">
        <v>176</v>
      </c>
      <c r="AT144" s="188" t="s">
        <v>230</v>
      </c>
      <c r="AU144" s="188" t="s">
        <v>85</v>
      </c>
      <c r="AY144" s="19" t="s">
        <v>228</v>
      </c>
      <c r="BE144" s="189">
        <f>IF(N144="základní",J144,0)</f>
        <v>0</v>
      </c>
      <c r="BF144" s="189">
        <f>IF(N144="snížená",J144,0)</f>
        <v>0</v>
      </c>
      <c r="BG144" s="189">
        <f>IF(N144="zákl. přenesená",J144,0)</f>
        <v>0</v>
      </c>
      <c r="BH144" s="189">
        <f>IF(N144="sníž. přenesená",J144,0)</f>
        <v>0</v>
      </c>
      <c r="BI144" s="189">
        <f>IF(N144="nulová",J144,0)</f>
        <v>0</v>
      </c>
      <c r="BJ144" s="19" t="s">
        <v>82</v>
      </c>
      <c r="BK144" s="189">
        <f>ROUND(I144*H144,2)</f>
        <v>0</v>
      </c>
      <c r="BL144" s="19" t="s">
        <v>176</v>
      </c>
      <c r="BM144" s="188" t="s">
        <v>3166</v>
      </c>
    </row>
    <row r="145" spans="1:47" s="2" customFormat="1" ht="11.25">
      <c r="A145" s="36"/>
      <c r="B145" s="37"/>
      <c r="C145" s="38"/>
      <c r="D145" s="190" t="s">
        <v>236</v>
      </c>
      <c r="E145" s="38"/>
      <c r="F145" s="191" t="s">
        <v>3167</v>
      </c>
      <c r="G145" s="38"/>
      <c r="H145" s="38"/>
      <c r="I145" s="192"/>
      <c r="J145" s="38"/>
      <c r="K145" s="38"/>
      <c r="L145" s="41"/>
      <c r="M145" s="193"/>
      <c r="N145" s="194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236</v>
      </c>
      <c r="AU145" s="19" t="s">
        <v>85</v>
      </c>
    </row>
    <row r="146" spans="2:51" s="14" customFormat="1" ht="11.25">
      <c r="B146" s="206"/>
      <c r="C146" s="207"/>
      <c r="D146" s="197" t="s">
        <v>238</v>
      </c>
      <c r="E146" s="208" t="s">
        <v>28</v>
      </c>
      <c r="F146" s="209" t="s">
        <v>3110</v>
      </c>
      <c r="G146" s="207"/>
      <c r="H146" s="210">
        <v>11.887</v>
      </c>
      <c r="I146" s="211"/>
      <c r="J146" s="207"/>
      <c r="K146" s="207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238</v>
      </c>
      <c r="AU146" s="216" t="s">
        <v>85</v>
      </c>
      <c r="AV146" s="14" t="s">
        <v>85</v>
      </c>
      <c r="AW146" s="14" t="s">
        <v>35</v>
      </c>
      <c r="AX146" s="14" t="s">
        <v>82</v>
      </c>
      <c r="AY146" s="216" t="s">
        <v>228</v>
      </c>
    </row>
    <row r="147" spans="2:63" s="12" customFormat="1" ht="22.9" customHeight="1">
      <c r="B147" s="161"/>
      <c r="C147" s="162"/>
      <c r="D147" s="163" t="s">
        <v>73</v>
      </c>
      <c r="E147" s="175" t="s">
        <v>176</v>
      </c>
      <c r="F147" s="175" t="s">
        <v>1283</v>
      </c>
      <c r="G147" s="162"/>
      <c r="H147" s="162"/>
      <c r="I147" s="165"/>
      <c r="J147" s="176">
        <f>BK147</f>
        <v>0</v>
      </c>
      <c r="K147" s="162"/>
      <c r="L147" s="167"/>
      <c r="M147" s="168"/>
      <c r="N147" s="169"/>
      <c r="O147" s="169"/>
      <c r="P147" s="170">
        <f>SUM(P148:P157)</f>
        <v>0</v>
      </c>
      <c r="Q147" s="169"/>
      <c r="R147" s="170">
        <f>SUM(R148:R157)</f>
        <v>7.60806391</v>
      </c>
      <c r="S147" s="169"/>
      <c r="T147" s="171">
        <f>SUM(T148:T157)</f>
        <v>0</v>
      </c>
      <c r="AR147" s="172" t="s">
        <v>82</v>
      </c>
      <c r="AT147" s="173" t="s">
        <v>73</v>
      </c>
      <c r="AU147" s="173" t="s">
        <v>82</v>
      </c>
      <c r="AY147" s="172" t="s">
        <v>228</v>
      </c>
      <c r="BK147" s="174">
        <f>SUM(BK148:BK157)</f>
        <v>0</v>
      </c>
    </row>
    <row r="148" spans="1:65" s="2" customFormat="1" ht="33" customHeight="1">
      <c r="A148" s="36"/>
      <c r="B148" s="37"/>
      <c r="C148" s="177" t="s">
        <v>308</v>
      </c>
      <c r="D148" s="177" t="s">
        <v>230</v>
      </c>
      <c r="E148" s="178" t="s">
        <v>1284</v>
      </c>
      <c r="F148" s="179" t="s">
        <v>1285</v>
      </c>
      <c r="G148" s="180" t="s">
        <v>233</v>
      </c>
      <c r="H148" s="181">
        <v>3.795</v>
      </c>
      <c r="I148" s="182"/>
      <c r="J148" s="183">
        <f>ROUND(I148*H148,2)</f>
        <v>0</v>
      </c>
      <c r="K148" s="179" t="s">
        <v>234</v>
      </c>
      <c r="L148" s="41"/>
      <c r="M148" s="184" t="s">
        <v>28</v>
      </c>
      <c r="N148" s="185" t="s">
        <v>45</v>
      </c>
      <c r="O148" s="66"/>
      <c r="P148" s="186">
        <f>O148*H148</f>
        <v>0</v>
      </c>
      <c r="Q148" s="186">
        <v>1.89077</v>
      </c>
      <c r="R148" s="186">
        <f>Q148*H148</f>
        <v>7.17547215</v>
      </c>
      <c r="S148" s="186">
        <v>0</v>
      </c>
      <c r="T148" s="187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8" t="s">
        <v>176</v>
      </c>
      <c r="AT148" s="188" t="s">
        <v>230</v>
      </c>
      <c r="AU148" s="188" t="s">
        <v>85</v>
      </c>
      <c r="AY148" s="19" t="s">
        <v>228</v>
      </c>
      <c r="BE148" s="189">
        <f>IF(N148="základní",J148,0)</f>
        <v>0</v>
      </c>
      <c r="BF148" s="189">
        <f>IF(N148="snížená",J148,0)</f>
        <v>0</v>
      </c>
      <c r="BG148" s="189">
        <f>IF(N148="zákl. přenesená",J148,0)</f>
        <v>0</v>
      </c>
      <c r="BH148" s="189">
        <f>IF(N148="sníž. přenesená",J148,0)</f>
        <v>0</v>
      </c>
      <c r="BI148" s="189">
        <f>IF(N148="nulová",J148,0)</f>
        <v>0</v>
      </c>
      <c r="BJ148" s="19" t="s">
        <v>82</v>
      </c>
      <c r="BK148" s="189">
        <f>ROUND(I148*H148,2)</f>
        <v>0</v>
      </c>
      <c r="BL148" s="19" t="s">
        <v>176</v>
      </c>
      <c r="BM148" s="188" t="s">
        <v>3168</v>
      </c>
    </row>
    <row r="149" spans="1:47" s="2" customFormat="1" ht="11.25">
      <c r="A149" s="36"/>
      <c r="B149" s="37"/>
      <c r="C149" s="38"/>
      <c r="D149" s="190" t="s">
        <v>236</v>
      </c>
      <c r="E149" s="38"/>
      <c r="F149" s="191" t="s">
        <v>1287</v>
      </c>
      <c r="G149" s="38"/>
      <c r="H149" s="38"/>
      <c r="I149" s="192"/>
      <c r="J149" s="38"/>
      <c r="K149" s="38"/>
      <c r="L149" s="41"/>
      <c r="M149" s="193"/>
      <c r="N149" s="194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236</v>
      </c>
      <c r="AU149" s="19" t="s">
        <v>85</v>
      </c>
    </row>
    <row r="150" spans="2:51" s="13" customFormat="1" ht="22.5">
      <c r="B150" s="195"/>
      <c r="C150" s="196"/>
      <c r="D150" s="197" t="s">
        <v>238</v>
      </c>
      <c r="E150" s="198" t="s">
        <v>28</v>
      </c>
      <c r="F150" s="199" t="s">
        <v>3127</v>
      </c>
      <c r="G150" s="196"/>
      <c r="H150" s="198" t="s">
        <v>28</v>
      </c>
      <c r="I150" s="200"/>
      <c r="J150" s="196"/>
      <c r="K150" s="196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238</v>
      </c>
      <c r="AU150" s="205" t="s">
        <v>85</v>
      </c>
      <c r="AV150" s="13" t="s">
        <v>82</v>
      </c>
      <c r="AW150" s="13" t="s">
        <v>35</v>
      </c>
      <c r="AX150" s="13" t="s">
        <v>74</v>
      </c>
      <c r="AY150" s="205" t="s">
        <v>228</v>
      </c>
    </row>
    <row r="151" spans="2:51" s="14" customFormat="1" ht="11.25">
      <c r="B151" s="206"/>
      <c r="C151" s="207"/>
      <c r="D151" s="197" t="s">
        <v>238</v>
      </c>
      <c r="E151" s="208" t="s">
        <v>28</v>
      </c>
      <c r="F151" s="209" t="s">
        <v>3169</v>
      </c>
      <c r="G151" s="207"/>
      <c r="H151" s="210">
        <v>1.506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238</v>
      </c>
      <c r="AU151" s="216" t="s">
        <v>85</v>
      </c>
      <c r="AV151" s="14" t="s">
        <v>85</v>
      </c>
      <c r="AW151" s="14" t="s">
        <v>35</v>
      </c>
      <c r="AX151" s="14" t="s">
        <v>74</v>
      </c>
      <c r="AY151" s="216" t="s">
        <v>228</v>
      </c>
    </row>
    <row r="152" spans="2:51" s="14" customFormat="1" ht="11.25">
      <c r="B152" s="206"/>
      <c r="C152" s="207"/>
      <c r="D152" s="197" t="s">
        <v>238</v>
      </c>
      <c r="E152" s="208" t="s">
        <v>28</v>
      </c>
      <c r="F152" s="209" t="s">
        <v>3170</v>
      </c>
      <c r="G152" s="207"/>
      <c r="H152" s="210">
        <v>2.289</v>
      </c>
      <c r="I152" s="211"/>
      <c r="J152" s="207"/>
      <c r="K152" s="207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238</v>
      </c>
      <c r="AU152" s="216" t="s">
        <v>85</v>
      </c>
      <c r="AV152" s="14" t="s">
        <v>85</v>
      </c>
      <c r="AW152" s="14" t="s">
        <v>35</v>
      </c>
      <c r="AX152" s="14" t="s">
        <v>74</v>
      </c>
      <c r="AY152" s="216" t="s">
        <v>228</v>
      </c>
    </row>
    <row r="153" spans="2:51" s="15" customFormat="1" ht="11.25">
      <c r="B153" s="217"/>
      <c r="C153" s="218"/>
      <c r="D153" s="197" t="s">
        <v>238</v>
      </c>
      <c r="E153" s="219" t="s">
        <v>3112</v>
      </c>
      <c r="F153" s="220" t="s">
        <v>241</v>
      </c>
      <c r="G153" s="218"/>
      <c r="H153" s="221">
        <v>3.795</v>
      </c>
      <c r="I153" s="222"/>
      <c r="J153" s="218"/>
      <c r="K153" s="218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238</v>
      </c>
      <c r="AU153" s="227" t="s">
        <v>85</v>
      </c>
      <c r="AV153" s="15" t="s">
        <v>176</v>
      </c>
      <c r="AW153" s="15" t="s">
        <v>35</v>
      </c>
      <c r="AX153" s="15" t="s">
        <v>82</v>
      </c>
      <c r="AY153" s="227" t="s">
        <v>228</v>
      </c>
    </row>
    <row r="154" spans="1:65" s="2" customFormat="1" ht="37.9" customHeight="1">
      <c r="A154" s="36"/>
      <c r="B154" s="37"/>
      <c r="C154" s="177" t="s">
        <v>8</v>
      </c>
      <c r="D154" s="177" t="s">
        <v>230</v>
      </c>
      <c r="E154" s="178" t="s">
        <v>3171</v>
      </c>
      <c r="F154" s="179" t="s">
        <v>3172</v>
      </c>
      <c r="G154" s="180" t="s">
        <v>233</v>
      </c>
      <c r="H154" s="181">
        <v>0.188</v>
      </c>
      <c r="I154" s="182"/>
      <c r="J154" s="183">
        <f>ROUND(I154*H154,2)</f>
        <v>0</v>
      </c>
      <c r="K154" s="179" t="s">
        <v>234</v>
      </c>
      <c r="L154" s="41"/>
      <c r="M154" s="184" t="s">
        <v>28</v>
      </c>
      <c r="N154" s="185" t="s">
        <v>45</v>
      </c>
      <c r="O154" s="66"/>
      <c r="P154" s="186">
        <f>O154*H154</f>
        <v>0</v>
      </c>
      <c r="Q154" s="186">
        <v>2.30102</v>
      </c>
      <c r="R154" s="186">
        <f>Q154*H154</f>
        <v>0.43259176</v>
      </c>
      <c r="S154" s="186">
        <v>0</v>
      </c>
      <c r="T154" s="187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8" t="s">
        <v>176</v>
      </c>
      <c r="AT154" s="188" t="s">
        <v>230</v>
      </c>
      <c r="AU154" s="188" t="s">
        <v>85</v>
      </c>
      <c r="AY154" s="19" t="s">
        <v>228</v>
      </c>
      <c r="BE154" s="189">
        <f>IF(N154="základní",J154,0)</f>
        <v>0</v>
      </c>
      <c r="BF154" s="189">
        <f>IF(N154="snížená",J154,0)</f>
        <v>0</v>
      </c>
      <c r="BG154" s="189">
        <f>IF(N154="zákl. přenesená",J154,0)</f>
        <v>0</v>
      </c>
      <c r="BH154" s="189">
        <f>IF(N154="sníž. přenesená",J154,0)</f>
        <v>0</v>
      </c>
      <c r="BI154" s="189">
        <f>IF(N154="nulová",J154,0)</f>
        <v>0</v>
      </c>
      <c r="BJ154" s="19" t="s">
        <v>82</v>
      </c>
      <c r="BK154" s="189">
        <f>ROUND(I154*H154,2)</f>
        <v>0</v>
      </c>
      <c r="BL154" s="19" t="s">
        <v>176</v>
      </c>
      <c r="BM154" s="188" t="s">
        <v>3173</v>
      </c>
    </row>
    <row r="155" spans="1:47" s="2" customFormat="1" ht="11.25">
      <c r="A155" s="36"/>
      <c r="B155" s="37"/>
      <c r="C155" s="38"/>
      <c r="D155" s="190" t="s">
        <v>236</v>
      </c>
      <c r="E155" s="38"/>
      <c r="F155" s="191" t="s">
        <v>3174</v>
      </c>
      <c r="G155" s="38"/>
      <c r="H155" s="38"/>
      <c r="I155" s="192"/>
      <c r="J155" s="38"/>
      <c r="K155" s="38"/>
      <c r="L155" s="41"/>
      <c r="M155" s="193"/>
      <c r="N155" s="194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236</v>
      </c>
      <c r="AU155" s="19" t="s">
        <v>85</v>
      </c>
    </row>
    <row r="156" spans="2:51" s="13" customFormat="1" ht="22.5">
      <c r="B156" s="195"/>
      <c r="C156" s="196"/>
      <c r="D156" s="197" t="s">
        <v>238</v>
      </c>
      <c r="E156" s="198" t="s">
        <v>28</v>
      </c>
      <c r="F156" s="199" t="s">
        <v>3127</v>
      </c>
      <c r="G156" s="196"/>
      <c r="H156" s="198" t="s">
        <v>28</v>
      </c>
      <c r="I156" s="200"/>
      <c r="J156" s="196"/>
      <c r="K156" s="196"/>
      <c r="L156" s="201"/>
      <c r="M156" s="202"/>
      <c r="N156" s="203"/>
      <c r="O156" s="203"/>
      <c r="P156" s="203"/>
      <c r="Q156" s="203"/>
      <c r="R156" s="203"/>
      <c r="S156" s="203"/>
      <c r="T156" s="204"/>
      <c r="AT156" s="205" t="s">
        <v>238</v>
      </c>
      <c r="AU156" s="205" t="s">
        <v>85</v>
      </c>
      <c r="AV156" s="13" t="s">
        <v>82</v>
      </c>
      <c r="AW156" s="13" t="s">
        <v>35</v>
      </c>
      <c r="AX156" s="13" t="s">
        <v>74</v>
      </c>
      <c r="AY156" s="205" t="s">
        <v>228</v>
      </c>
    </row>
    <row r="157" spans="2:51" s="14" customFormat="1" ht="11.25">
      <c r="B157" s="206"/>
      <c r="C157" s="207"/>
      <c r="D157" s="197" t="s">
        <v>238</v>
      </c>
      <c r="E157" s="208" t="s">
        <v>28</v>
      </c>
      <c r="F157" s="209" t="s">
        <v>3175</v>
      </c>
      <c r="G157" s="207"/>
      <c r="H157" s="210">
        <v>0.188</v>
      </c>
      <c r="I157" s="211"/>
      <c r="J157" s="207"/>
      <c r="K157" s="207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238</v>
      </c>
      <c r="AU157" s="216" t="s">
        <v>85</v>
      </c>
      <c r="AV157" s="14" t="s">
        <v>85</v>
      </c>
      <c r="AW157" s="14" t="s">
        <v>35</v>
      </c>
      <c r="AX157" s="14" t="s">
        <v>82</v>
      </c>
      <c r="AY157" s="216" t="s">
        <v>228</v>
      </c>
    </row>
    <row r="158" spans="2:63" s="12" customFormat="1" ht="22.9" customHeight="1">
      <c r="B158" s="161"/>
      <c r="C158" s="162"/>
      <c r="D158" s="163" t="s">
        <v>73</v>
      </c>
      <c r="E158" s="175" t="s">
        <v>272</v>
      </c>
      <c r="F158" s="175" t="s">
        <v>3039</v>
      </c>
      <c r="G158" s="162"/>
      <c r="H158" s="162"/>
      <c r="I158" s="165"/>
      <c r="J158" s="176">
        <f>BK158</f>
        <v>0</v>
      </c>
      <c r="K158" s="162"/>
      <c r="L158" s="167"/>
      <c r="M158" s="168"/>
      <c r="N158" s="169"/>
      <c r="O158" s="169"/>
      <c r="P158" s="170">
        <f>SUM(P159:P310)</f>
        <v>0</v>
      </c>
      <c r="Q158" s="169"/>
      <c r="R158" s="170">
        <f>SUM(R159:R310)</f>
        <v>5.233730699999999</v>
      </c>
      <c r="S158" s="169"/>
      <c r="T158" s="171">
        <f>SUM(T159:T310)</f>
        <v>2.6656</v>
      </c>
      <c r="AR158" s="172" t="s">
        <v>82</v>
      </c>
      <c r="AT158" s="173" t="s">
        <v>73</v>
      </c>
      <c r="AU158" s="173" t="s">
        <v>82</v>
      </c>
      <c r="AY158" s="172" t="s">
        <v>228</v>
      </c>
      <c r="BK158" s="174">
        <f>SUM(BK159:BK310)</f>
        <v>0</v>
      </c>
    </row>
    <row r="159" spans="1:65" s="2" customFormat="1" ht="33" customHeight="1">
      <c r="A159" s="36"/>
      <c r="B159" s="37"/>
      <c r="C159" s="177" t="s">
        <v>320</v>
      </c>
      <c r="D159" s="177" t="s">
        <v>230</v>
      </c>
      <c r="E159" s="178" t="s">
        <v>3176</v>
      </c>
      <c r="F159" s="179" t="s">
        <v>3177</v>
      </c>
      <c r="G159" s="180" t="s">
        <v>323</v>
      </c>
      <c r="H159" s="181">
        <v>0.75</v>
      </c>
      <c r="I159" s="182"/>
      <c r="J159" s="183">
        <f>ROUND(I159*H159,2)</f>
        <v>0</v>
      </c>
      <c r="K159" s="179" t="s">
        <v>234</v>
      </c>
      <c r="L159" s="41"/>
      <c r="M159" s="184" t="s">
        <v>28</v>
      </c>
      <c r="N159" s="185" t="s">
        <v>45</v>
      </c>
      <c r="O159" s="66"/>
      <c r="P159" s="186">
        <f>O159*H159</f>
        <v>0</v>
      </c>
      <c r="Q159" s="186">
        <v>0</v>
      </c>
      <c r="R159" s="186">
        <f>Q159*H159</f>
        <v>0</v>
      </c>
      <c r="S159" s="186">
        <v>0</v>
      </c>
      <c r="T159" s="187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8" t="s">
        <v>176</v>
      </c>
      <c r="AT159" s="188" t="s">
        <v>230</v>
      </c>
      <c r="AU159" s="188" t="s">
        <v>85</v>
      </c>
      <c r="AY159" s="19" t="s">
        <v>228</v>
      </c>
      <c r="BE159" s="189">
        <f>IF(N159="základní",J159,0)</f>
        <v>0</v>
      </c>
      <c r="BF159" s="189">
        <f>IF(N159="snížená",J159,0)</f>
        <v>0</v>
      </c>
      <c r="BG159" s="189">
        <f>IF(N159="zákl. přenesená",J159,0)</f>
        <v>0</v>
      </c>
      <c r="BH159" s="189">
        <f>IF(N159="sníž. přenesená",J159,0)</f>
        <v>0</v>
      </c>
      <c r="BI159" s="189">
        <f>IF(N159="nulová",J159,0)</f>
        <v>0</v>
      </c>
      <c r="BJ159" s="19" t="s">
        <v>82</v>
      </c>
      <c r="BK159" s="189">
        <f>ROUND(I159*H159,2)</f>
        <v>0</v>
      </c>
      <c r="BL159" s="19" t="s">
        <v>176</v>
      </c>
      <c r="BM159" s="188" t="s">
        <v>3178</v>
      </c>
    </row>
    <row r="160" spans="1:47" s="2" customFormat="1" ht="11.25">
      <c r="A160" s="36"/>
      <c r="B160" s="37"/>
      <c r="C160" s="38"/>
      <c r="D160" s="190" t="s">
        <v>236</v>
      </c>
      <c r="E160" s="38"/>
      <c r="F160" s="191" t="s">
        <v>3179</v>
      </c>
      <c r="G160" s="38"/>
      <c r="H160" s="38"/>
      <c r="I160" s="192"/>
      <c r="J160" s="38"/>
      <c r="K160" s="38"/>
      <c r="L160" s="41"/>
      <c r="M160" s="193"/>
      <c r="N160" s="194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236</v>
      </c>
      <c r="AU160" s="19" t="s">
        <v>85</v>
      </c>
    </row>
    <row r="161" spans="2:51" s="13" customFormat="1" ht="22.5">
      <c r="B161" s="195"/>
      <c r="C161" s="196"/>
      <c r="D161" s="197" t="s">
        <v>238</v>
      </c>
      <c r="E161" s="198" t="s">
        <v>28</v>
      </c>
      <c r="F161" s="199" t="s">
        <v>3127</v>
      </c>
      <c r="G161" s="196"/>
      <c r="H161" s="198" t="s">
        <v>28</v>
      </c>
      <c r="I161" s="200"/>
      <c r="J161" s="196"/>
      <c r="K161" s="196"/>
      <c r="L161" s="201"/>
      <c r="M161" s="202"/>
      <c r="N161" s="203"/>
      <c r="O161" s="203"/>
      <c r="P161" s="203"/>
      <c r="Q161" s="203"/>
      <c r="R161" s="203"/>
      <c r="S161" s="203"/>
      <c r="T161" s="204"/>
      <c r="AT161" s="205" t="s">
        <v>238</v>
      </c>
      <c r="AU161" s="205" t="s">
        <v>85</v>
      </c>
      <c r="AV161" s="13" t="s">
        <v>82</v>
      </c>
      <c r="AW161" s="13" t="s">
        <v>35</v>
      </c>
      <c r="AX161" s="13" t="s">
        <v>74</v>
      </c>
      <c r="AY161" s="205" t="s">
        <v>228</v>
      </c>
    </row>
    <row r="162" spans="2:51" s="14" customFormat="1" ht="11.25">
      <c r="B162" s="206"/>
      <c r="C162" s="207"/>
      <c r="D162" s="197" t="s">
        <v>238</v>
      </c>
      <c r="E162" s="208" t="s">
        <v>28</v>
      </c>
      <c r="F162" s="209" t="s">
        <v>3115</v>
      </c>
      <c r="G162" s="207"/>
      <c r="H162" s="210">
        <v>0.75</v>
      </c>
      <c r="I162" s="211"/>
      <c r="J162" s="207"/>
      <c r="K162" s="207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238</v>
      </c>
      <c r="AU162" s="216" t="s">
        <v>85</v>
      </c>
      <c r="AV162" s="14" t="s">
        <v>85</v>
      </c>
      <c r="AW162" s="14" t="s">
        <v>35</v>
      </c>
      <c r="AX162" s="14" t="s">
        <v>74</v>
      </c>
      <c r="AY162" s="216" t="s">
        <v>228</v>
      </c>
    </row>
    <row r="163" spans="2:51" s="15" customFormat="1" ht="11.25">
      <c r="B163" s="217"/>
      <c r="C163" s="218"/>
      <c r="D163" s="197" t="s">
        <v>238</v>
      </c>
      <c r="E163" s="219" t="s">
        <v>3114</v>
      </c>
      <c r="F163" s="220" t="s">
        <v>241</v>
      </c>
      <c r="G163" s="218"/>
      <c r="H163" s="221">
        <v>0.75</v>
      </c>
      <c r="I163" s="222"/>
      <c r="J163" s="218"/>
      <c r="K163" s="218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238</v>
      </c>
      <c r="AU163" s="227" t="s">
        <v>85</v>
      </c>
      <c r="AV163" s="15" t="s">
        <v>176</v>
      </c>
      <c r="AW163" s="15" t="s">
        <v>35</v>
      </c>
      <c r="AX163" s="15" t="s">
        <v>82</v>
      </c>
      <c r="AY163" s="227" t="s">
        <v>228</v>
      </c>
    </row>
    <row r="164" spans="1:65" s="2" customFormat="1" ht="16.5" customHeight="1">
      <c r="A164" s="36"/>
      <c r="B164" s="37"/>
      <c r="C164" s="228" t="s">
        <v>327</v>
      </c>
      <c r="D164" s="228" t="s">
        <v>395</v>
      </c>
      <c r="E164" s="229" t="s">
        <v>3180</v>
      </c>
      <c r="F164" s="230" t="s">
        <v>3181</v>
      </c>
      <c r="G164" s="231" t="s">
        <v>323</v>
      </c>
      <c r="H164" s="232">
        <v>0.82</v>
      </c>
      <c r="I164" s="233"/>
      <c r="J164" s="234">
        <f>ROUND(I164*H164,2)</f>
        <v>0</v>
      </c>
      <c r="K164" s="230" t="s">
        <v>28</v>
      </c>
      <c r="L164" s="235"/>
      <c r="M164" s="236" t="s">
        <v>28</v>
      </c>
      <c r="N164" s="237" t="s">
        <v>45</v>
      </c>
      <c r="O164" s="66"/>
      <c r="P164" s="186">
        <f>O164*H164</f>
        <v>0</v>
      </c>
      <c r="Q164" s="186">
        <v>0.0225</v>
      </c>
      <c r="R164" s="186">
        <f>Q164*H164</f>
        <v>0.018449999999999998</v>
      </c>
      <c r="S164" s="186">
        <v>0</v>
      </c>
      <c r="T164" s="187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8" t="s">
        <v>272</v>
      </c>
      <c r="AT164" s="188" t="s">
        <v>395</v>
      </c>
      <c r="AU164" s="188" t="s">
        <v>85</v>
      </c>
      <c r="AY164" s="19" t="s">
        <v>228</v>
      </c>
      <c r="BE164" s="189">
        <f>IF(N164="základní",J164,0)</f>
        <v>0</v>
      </c>
      <c r="BF164" s="189">
        <f>IF(N164="snížená",J164,0)</f>
        <v>0</v>
      </c>
      <c r="BG164" s="189">
        <f>IF(N164="zákl. přenesená",J164,0)</f>
        <v>0</v>
      </c>
      <c r="BH164" s="189">
        <f>IF(N164="sníž. přenesená",J164,0)</f>
        <v>0</v>
      </c>
      <c r="BI164" s="189">
        <f>IF(N164="nulová",J164,0)</f>
        <v>0</v>
      </c>
      <c r="BJ164" s="19" t="s">
        <v>82</v>
      </c>
      <c r="BK164" s="189">
        <f>ROUND(I164*H164,2)</f>
        <v>0</v>
      </c>
      <c r="BL164" s="19" t="s">
        <v>176</v>
      </c>
      <c r="BM164" s="188" t="s">
        <v>3182</v>
      </c>
    </row>
    <row r="165" spans="2:51" s="14" customFormat="1" ht="11.25">
      <c r="B165" s="206"/>
      <c r="C165" s="207"/>
      <c r="D165" s="197" t="s">
        <v>238</v>
      </c>
      <c r="E165" s="208" t="s">
        <v>28</v>
      </c>
      <c r="F165" s="209" t="s">
        <v>3183</v>
      </c>
      <c r="G165" s="207"/>
      <c r="H165" s="210">
        <v>0.82</v>
      </c>
      <c r="I165" s="211"/>
      <c r="J165" s="207"/>
      <c r="K165" s="207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238</v>
      </c>
      <c r="AU165" s="216" t="s">
        <v>85</v>
      </c>
      <c r="AV165" s="14" t="s">
        <v>85</v>
      </c>
      <c r="AW165" s="14" t="s">
        <v>35</v>
      </c>
      <c r="AX165" s="14" t="s">
        <v>82</v>
      </c>
      <c r="AY165" s="216" t="s">
        <v>228</v>
      </c>
    </row>
    <row r="166" spans="1:65" s="2" customFormat="1" ht="49.15" customHeight="1">
      <c r="A166" s="36"/>
      <c r="B166" s="37"/>
      <c r="C166" s="177" t="s">
        <v>334</v>
      </c>
      <c r="D166" s="177" t="s">
        <v>230</v>
      </c>
      <c r="E166" s="178" t="s">
        <v>3184</v>
      </c>
      <c r="F166" s="179" t="s">
        <v>3185</v>
      </c>
      <c r="G166" s="180" t="s">
        <v>510</v>
      </c>
      <c r="H166" s="181">
        <v>1</v>
      </c>
      <c r="I166" s="182"/>
      <c r="J166" s="183">
        <f>ROUND(I166*H166,2)</f>
        <v>0</v>
      </c>
      <c r="K166" s="179" t="s">
        <v>234</v>
      </c>
      <c r="L166" s="41"/>
      <c r="M166" s="184" t="s">
        <v>28</v>
      </c>
      <c r="N166" s="185" t="s">
        <v>45</v>
      </c>
      <c r="O166" s="66"/>
      <c r="P166" s="186">
        <f>O166*H166</f>
        <v>0</v>
      </c>
      <c r="Q166" s="186">
        <v>0</v>
      </c>
      <c r="R166" s="186">
        <f>Q166*H166</f>
        <v>0</v>
      </c>
      <c r="S166" s="186">
        <v>0.0186</v>
      </c>
      <c r="T166" s="187">
        <f>S166*H166</f>
        <v>0.0186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8" t="s">
        <v>176</v>
      </c>
      <c r="AT166" s="188" t="s">
        <v>230</v>
      </c>
      <c r="AU166" s="188" t="s">
        <v>85</v>
      </c>
      <c r="AY166" s="19" t="s">
        <v>228</v>
      </c>
      <c r="BE166" s="189">
        <f>IF(N166="základní",J166,0)</f>
        <v>0</v>
      </c>
      <c r="BF166" s="189">
        <f>IF(N166="snížená",J166,0)</f>
        <v>0</v>
      </c>
      <c r="BG166" s="189">
        <f>IF(N166="zákl. přenesená",J166,0)</f>
        <v>0</v>
      </c>
      <c r="BH166" s="189">
        <f>IF(N166="sníž. přenesená",J166,0)</f>
        <v>0</v>
      </c>
      <c r="BI166" s="189">
        <f>IF(N166="nulová",J166,0)</f>
        <v>0</v>
      </c>
      <c r="BJ166" s="19" t="s">
        <v>82</v>
      </c>
      <c r="BK166" s="189">
        <f>ROUND(I166*H166,2)</f>
        <v>0</v>
      </c>
      <c r="BL166" s="19" t="s">
        <v>176</v>
      </c>
      <c r="BM166" s="188" t="s">
        <v>3186</v>
      </c>
    </row>
    <row r="167" spans="1:47" s="2" customFormat="1" ht="11.25">
      <c r="A167" s="36"/>
      <c r="B167" s="37"/>
      <c r="C167" s="38"/>
      <c r="D167" s="190" t="s">
        <v>236</v>
      </c>
      <c r="E167" s="38"/>
      <c r="F167" s="191" t="s">
        <v>3187</v>
      </c>
      <c r="G167" s="38"/>
      <c r="H167" s="38"/>
      <c r="I167" s="192"/>
      <c r="J167" s="38"/>
      <c r="K167" s="38"/>
      <c r="L167" s="41"/>
      <c r="M167" s="193"/>
      <c r="N167" s="194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236</v>
      </c>
      <c r="AU167" s="19" t="s">
        <v>85</v>
      </c>
    </row>
    <row r="168" spans="2:51" s="13" customFormat="1" ht="22.5">
      <c r="B168" s="195"/>
      <c r="C168" s="196"/>
      <c r="D168" s="197" t="s">
        <v>238</v>
      </c>
      <c r="E168" s="198" t="s">
        <v>28</v>
      </c>
      <c r="F168" s="199" t="s">
        <v>3127</v>
      </c>
      <c r="G168" s="196"/>
      <c r="H168" s="198" t="s">
        <v>28</v>
      </c>
      <c r="I168" s="200"/>
      <c r="J168" s="196"/>
      <c r="K168" s="196"/>
      <c r="L168" s="201"/>
      <c r="M168" s="202"/>
      <c r="N168" s="203"/>
      <c r="O168" s="203"/>
      <c r="P168" s="203"/>
      <c r="Q168" s="203"/>
      <c r="R168" s="203"/>
      <c r="S168" s="203"/>
      <c r="T168" s="204"/>
      <c r="AT168" s="205" t="s">
        <v>238</v>
      </c>
      <c r="AU168" s="205" t="s">
        <v>85</v>
      </c>
      <c r="AV168" s="13" t="s">
        <v>82</v>
      </c>
      <c r="AW168" s="13" t="s">
        <v>35</v>
      </c>
      <c r="AX168" s="13" t="s">
        <v>74</v>
      </c>
      <c r="AY168" s="205" t="s">
        <v>228</v>
      </c>
    </row>
    <row r="169" spans="2:51" s="14" customFormat="1" ht="11.25">
      <c r="B169" s="206"/>
      <c r="C169" s="207"/>
      <c r="D169" s="197" t="s">
        <v>238</v>
      </c>
      <c r="E169" s="208" t="s">
        <v>28</v>
      </c>
      <c r="F169" s="209" t="s">
        <v>82</v>
      </c>
      <c r="G169" s="207"/>
      <c r="H169" s="210">
        <v>1</v>
      </c>
      <c r="I169" s="211"/>
      <c r="J169" s="207"/>
      <c r="K169" s="207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238</v>
      </c>
      <c r="AU169" s="216" t="s">
        <v>85</v>
      </c>
      <c r="AV169" s="14" t="s">
        <v>85</v>
      </c>
      <c r="AW169" s="14" t="s">
        <v>35</v>
      </c>
      <c r="AX169" s="14" t="s">
        <v>82</v>
      </c>
      <c r="AY169" s="216" t="s">
        <v>228</v>
      </c>
    </row>
    <row r="170" spans="1:65" s="2" customFormat="1" ht="21.75" customHeight="1">
      <c r="A170" s="36"/>
      <c r="B170" s="37"/>
      <c r="C170" s="228" t="s">
        <v>340</v>
      </c>
      <c r="D170" s="228" t="s">
        <v>395</v>
      </c>
      <c r="E170" s="229" t="s">
        <v>3188</v>
      </c>
      <c r="F170" s="230" t="s">
        <v>3189</v>
      </c>
      <c r="G170" s="231" t="s">
        <v>510</v>
      </c>
      <c r="H170" s="232">
        <v>1</v>
      </c>
      <c r="I170" s="233"/>
      <c r="J170" s="234">
        <f>ROUND(I170*H170,2)</f>
        <v>0</v>
      </c>
      <c r="K170" s="230" t="s">
        <v>234</v>
      </c>
      <c r="L170" s="235"/>
      <c r="M170" s="236" t="s">
        <v>28</v>
      </c>
      <c r="N170" s="237" t="s">
        <v>45</v>
      </c>
      <c r="O170" s="66"/>
      <c r="P170" s="186">
        <f>O170*H170</f>
        <v>0</v>
      </c>
      <c r="Q170" s="186">
        <v>0.0295</v>
      </c>
      <c r="R170" s="186">
        <f>Q170*H170</f>
        <v>0.0295</v>
      </c>
      <c r="S170" s="186">
        <v>0</v>
      </c>
      <c r="T170" s="187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8" t="s">
        <v>272</v>
      </c>
      <c r="AT170" s="188" t="s">
        <v>395</v>
      </c>
      <c r="AU170" s="188" t="s">
        <v>85</v>
      </c>
      <c r="AY170" s="19" t="s">
        <v>228</v>
      </c>
      <c r="BE170" s="189">
        <f>IF(N170="základní",J170,0)</f>
        <v>0</v>
      </c>
      <c r="BF170" s="189">
        <f>IF(N170="snížená",J170,0)</f>
        <v>0</v>
      </c>
      <c r="BG170" s="189">
        <f>IF(N170="zákl. přenesená",J170,0)</f>
        <v>0</v>
      </c>
      <c r="BH170" s="189">
        <f>IF(N170="sníž. přenesená",J170,0)</f>
        <v>0</v>
      </c>
      <c r="BI170" s="189">
        <f>IF(N170="nulová",J170,0)</f>
        <v>0</v>
      </c>
      <c r="BJ170" s="19" t="s">
        <v>82</v>
      </c>
      <c r="BK170" s="189">
        <f>ROUND(I170*H170,2)</f>
        <v>0</v>
      </c>
      <c r="BL170" s="19" t="s">
        <v>176</v>
      </c>
      <c r="BM170" s="188" t="s">
        <v>3190</v>
      </c>
    </row>
    <row r="171" spans="2:51" s="13" customFormat="1" ht="22.5">
      <c r="B171" s="195"/>
      <c r="C171" s="196"/>
      <c r="D171" s="197" t="s">
        <v>238</v>
      </c>
      <c r="E171" s="198" t="s">
        <v>28</v>
      </c>
      <c r="F171" s="199" t="s">
        <v>3127</v>
      </c>
      <c r="G171" s="196"/>
      <c r="H171" s="198" t="s">
        <v>28</v>
      </c>
      <c r="I171" s="200"/>
      <c r="J171" s="196"/>
      <c r="K171" s="196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238</v>
      </c>
      <c r="AU171" s="205" t="s">
        <v>85</v>
      </c>
      <c r="AV171" s="13" t="s">
        <v>82</v>
      </c>
      <c r="AW171" s="13" t="s">
        <v>35</v>
      </c>
      <c r="AX171" s="13" t="s">
        <v>74</v>
      </c>
      <c r="AY171" s="205" t="s">
        <v>228</v>
      </c>
    </row>
    <row r="172" spans="2:51" s="14" customFormat="1" ht="11.25">
      <c r="B172" s="206"/>
      <c r="C172" s="207"/>
      <c r="D172" s="197" t="s">
        <v>238</v>
      </c>
      <c r="E172" s="208" t="s">
        <v>28</v>
      </c>
      <c r="F172" s="209" t="s">
        <v>82</v>
      </c>
      <c r="G172" s="207"/>
      <c r="H172" s="210">
        <v>1</v>
      </c>
      <c r="I172" s="211"/>
      <c r="J172" s="207"/>
      <c r="K172" s="207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238</v>
      </c>
      <c r="AU172" s="216" t="s">
        <v>85</v>
      </c>
      <c r="AV172" s="14" t="s">
        <v>85</v>
      </c>
      <c r="AW172" s="14" t="s">
        <v>35</v>
      </c>
      <c r="AX172" s="14" t="s">
        <v>82</v>
      </c>
      <c r="AY172" s="216" t="s">
        <v>228</v>
      </c>
    </row>
    <row r="173" spans="1:65" s="2" customFormat="1" ht="44.25" customHeight="1">
      <c r="A173" s="36"/>
      <c r="B173" s="37"/>
      <c r="C173" s="177" t="s">
        <v>347</v>
      </c>
      <c r="D173" s="177" t="s">
        <v>230</v>
      </c>
      <c r="E173" s="178" t="s">
        <v>3191</v>
      </c>
      <c r="F173" s="179" t="s">
        <v>3192</v>
      </c>
      <c r="G173" s="180" t="s">
        <v>323</v>
      </c>
      <c r="H173" s="181">
        <v>2.9</v>
      </c>
      <c r="I173" s="182"/>
      <c r="J173" s="183">
        <f>ROUND(I173*H173,2)</f>
        <v>0</v>
      </c>
      <c r="K173" s="179" t="s">
        <v>234</v>
      </c>
      <c r="L173" s="41"/>
      <c r="M173" s="184" t="s">
        <v>28</v>
      </c>
      <c r="N173" s="185" t="s">
        <v>45</v>
      </c>
      <c r="O173" s="66"/>
      <c r="P173" s="186">
        <f>O173*H173</f>
        <v>0</v>
      </c>
      <c r="Q173" s="186">
        <v>0.00746</v>
      </c>
      <c r="R173" s="186">
        <f>Q173*H173</f>
        <v>0.021633999999999997</v>
      </c>
      <c r="S173" s="186">
        <v>0</v>
      </c>
      <c r="T173" s="187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8" t="s">
        <v>176</v>
      </c>
      <c r="AT173" s="188" t="s">
        <v>230</v>
      </c>
      <c r="AU173" s="188" t="s">
        <v>85</v>
      </c>
      <c r="AY173" s="19" t="s">
        <v>228</v>
      </c>
      <c r="BE173" s="189">
        <f>IF(N173="základní",J173,0)</f>
        <v>0</v>
      </c>
      <c r="BF173" s="189">
        <f>IF(N173="snížená",J173,0)</f>
        <v>0</v>
      </c>
      <c r="BG173" s="189">
        <f>IF(N173="zákl. přenesená",J173,0)</f>
        <v>0</v>
      </c>
      <c r="BH173" s="189">
        <f>IF(N173="sníž. přenesená",J173,0)</f>
        <v>0</v>
      </c>
      <c r="BI173" s="189">
        <f>IF(N173="nulová",J173,0)</f>
        <v>0</v>
      </c>
      <c r="BJ173" s="19" t="s">
        <v>82</v>
      </c>
      <c r="BK173" s="189">
        <f>ROUND(I173*H173,2)</f>
        <v>0</v>
      </c>
      <c r="BL173" s="19" t="s">
        <v>176</v>
      </c>
      <c r="BM173" s="188" t="s">
        <v>3193</v>
      </c>
    </row>
    <row r="174" spans="1:47" s="2" customFormat="1" ht="11.25">
      <c r="A174" s="36"/>
      <c r="B174" s="37"/>
      <c r="C174" s="38"/>
      <c r="D174" s="190" t="s">
        <v>236</v>
      </c>
      <c r="E174" s="38"/>
      <c r="F174" s="191" t="s">
        <v>3194</v>
      </c>
      <c r="G174" s="38"/>
      <c r="H174" s="38"/>
      <c r="I174" s="192"/>
      <c r="J174" s="38"/>
      <c r="K174" s="38"/>
      <c r="L174" s="41"/>
      <c r="M174" s="193"/>
      <c r="N174" s="194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236</v>
      </c>
      <c r="AU174" s="19" t="s">
        <v>85</v>
      </c>
    </row>
    <row r="175" spans="2:51" s="13" customFormat="1" ht="22.5">
      <c r="B175" s="195"/>
      <c r="C175" s="196"/>
      <c r="D175" s="197" t="s">
        <v>238</v>
      </c>
      <c r="E175" s="198" t="s">
        <v>28</v>
      </c>
      <c r="F175" s="199" t="s">
        <v>3127</v>
      </c>
      <c r="G175" s="196"/>
      <c r="H175" s="198" t="s">
        <v>28</v>
      </c>
      <c r="I175" s="200"/>
      <c r="J175" s="196"/>
      <c r="K175" s="196"/>
      <c r="L175" s="201"/>
      <c r="M175" s="202"/>
      <c r="N175" s="203"/>
      <c r="O175" s="203"/>
      <c r="P175" s="203"/>
      <c r="Q175" s="203"/>
      <c r="R175" s="203"/>
      <c r="S175" s="203"/>
      <c r="T175" s="204"/>
      <c r="AT175" s="205" t="s">
        <v>238</v>
      </c>
      <c r="AU175" s="205" t="s">
        <v>85</v>
      </c>
      <c r="AV175" s="13" t="s">
        <v>82</v>
      </c>
      <c r="AW175" s="13" t="s">
        <v>35</v>
      </c>
      <c r="AX175" s="13" t="s">
        <v>74</v>
      </c>
      <c r="AY175" s="205" t="s">
        <v>228</v>
      </c>
    </row>
    <row r="176" spans="2:51" s="14" customFormat="1" ht="11.25">
      <c r="B176" s="206"/>
      <c r="C176" s="207"/>
      <c r="D176" s="197" t="s">
        <v>238</v>
      </c>
      <c r="E176" s="208" t="s">
        <v>28</v>
      </c>
      <c r="F176" s="209" t="s">
        <v>3195</v>
      </c>
      <c r="G176" s="207"/>
      <c r="H176" s="210">
        <v>2.9</v>
      </c>
      <c r="I176" s="211"/>
      <c r="J176" s="207"/>
      <c r="K176" s="207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238</v>
      </c>
      <c r="AU176" s="216" t="s">
        <v>85</v>
      </c>
      <c r="AV176" s="14" t="s">
        <v>85</v>
      </c>
      <c r="AW176" s="14" t="s">
        <v>35</v>
      </c>
      <c r="AX176" s="14" t="s">
        <v>74</v>
      </c>
      <c r="AY176" s="216" t="s">
        <v>228</v>
      </c>
    </row>
    <row r="177" spans="2:51" s="15" customFormat="1" ht="11.25">
      <c r="B177" s="217"/>
      <c r="C177" s="218"/>
      <c r="D177" s="197" t="s">
        <v>238</v>
      </c>
      <c r="E177" s="219" t="s">
        <v>1203</v>
      </c>
      <c r="F177" s="220" t="s">
        <v>241</v>
      </c>
      <c r="G177" s="218"/>
      <c r="H177" s="221">
        <v>2.9</v>
      </c>
      <c r="I177" s="222"/>
      <c r="J177" s="218"/>
      <c r="K177" s="218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238</v>
      </c>
      <c r="AU177" s="227" t="s">
        <v>85</v>
      </c>
      <c r="AV177" s="15" t="s">
        <v>176</v>
      </c>
      <c r="AW177" s="15" t="s">
        <v>35</v>
      </c>
      <c r="AX177" s="15" t="s">
        <v>82</v>
      </c>
      <c r="AY177" s="227" t="s">
        <v>228</v>
      </c>
    </row>
    <row r="178" spans="1:65" s="2" customFormat="1" ht="44.25" customHeight="1">
      <c r="A178" s="36"/>
      <c r="B178" s="37"/>
      <c r="C178" s="177" t="s">
        <v>7</v>
      </c>
      <c r="D178" s="177" t="s">
        <v>230</v>
      </c>
      <c r="E178" s="178" t="s">
        <v>3196</v>
      </c>
      <c r="F178" s="179" t="s">
        <v>3197</v>
      </c>
      <c r="G178" s="180" t="s">
        <v>323</v>
      </c>
      <c r="H178" s="181">
        <v>12.21</v>
      </c>
      <c r="I178" s="182"/>
      <c r="J178" s="183">
        <f>ROUND(I178*H178,2)</f>
        <v>0</v>
      </c>
      <c r="K178" s="179" t="s">
        <v>234</v>
      </c>
      <c r="L178" s="41"/>
      <c r="M178" s="184" t="s">
        <v>28</v>
      </c>
      <c r="N178" s="185" t="s">
        <v>45</v>
      </c>
      <c r="O178" s="66"/>
      <c r="P178" s="186">
        <f>O178*H178</f>
        <v>0</v>
      </c>
      <c r="Q178" s="186">
        <v>0.01235</v>
      </c>
      <c r="R178" s="186">
        <f>Q178*H178</f>
        <v>0.1507935</v>
      </c>
      <c r="S178" s="186">
        <v>0</v>
      </c>
      <c r="T178" s="187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8" t="s">
        <v>176</v>
      </c>
      <c r="AT178" s="188" t="s">
        <v>230</v>
      </c>
      <c r="AU178" s="188" t="s">
        <v>85</v>
      </c>
      <c r="AY178" s="19" t="s">
        <v>228</v>
      </c>
      <c r="BE178" s="189">
        <f>IF(N178="základní",J178,0)</f>
        <v>0</v>
      </c>
      <c r="BF178" s="189">
        <f>IF(N178="snížená",J178,0)</f>
        <v>0</v>
      </c>
      <c r="BG178" s="189">
        <f>IF(N178="zákl. přenesená",J178,0)</f>
        <v>0</v>
      </c>
      <c r="BH178" s="189">
        <f>IF(N178="sníž. přenesená",J178,0)</f>
        <v>0</v>
      </c>
      <c r="BI178" s="189">
        <f>IF(N178="nulová",J178,0)</f>
        <v>0</v>
      </c>
      <c r="BJ178" s="19" t="s">
        <v>82</v>
      </c>
      <c r="BK178" s="189">
        <f>ROUND(I178*H178,2)</f>
        <v>0</v>
      </c>
      <c r="BL178" s="19" t="s">
        <v>176</v>
      </c>
      <c r="BM178" s="188" t="s">
        <v>3198</v>
      </c>
    </row>
    <row r="179" spans="1:47" s="2" customFormat="1" ht="11.25">
      <c r="A179" s="36"/>
      <c r="B179" s="37"/>
      <c r="C179" s="38"/>
      <c r="D179" s="190" t="s">
        <v>236</v>
      </c>
      <c r="E179" s="38"/>
      <c r="F179" s="191" t="s">
        <v>3199</v>
      </c>
      <c r="G179" s="38"/>
      <c r="H179" s="38"/>
      <c r="I179" s="192"/>
      <c r="J179" s="38"/>
      <c r="K179" s="38"/>
      <c r="L179" s="41"/>
      <c r="M179" s="193"/>
      <c r="N179" s="194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236</v>
      </c>
      <c r="AU179" s="19" t="s">
        <v>85</v>
      </c>
    </row>
    <row r="180" spans="2:51" s="13" customFormat="1" ht="22.5">
      <c r="B180" s="195"/>
      <c r="C180" s="196"/>
      <c r="D180" s="197" t="s">
        <v>238</v>
      </c>
      <c r="E180" s="198" t="s">
        <v>28</v>
      </c>
      <c r="F180" s="199" t="s">
        <v>3127</v>
      </c>
      <c r="G180" s="196"/>
      <c r="H180" s="198" t="s">
        <v>28</v>
      </c>
      <c r="I180" s="200"/>
      <c r="J180" s="196"/>
      <c r="K180" s="196"/>
      <c r="L180" s="201"/>
      <c r="M180" s="202"/>
      <c r="N180" s="203"/>
      <c r="O180" s="203"/>
      <c r="P180" s="203"/>
      <c r="Q180" s="203"/>
      <c r="R180" s="203"/>
      <c r="S180" s="203"/>
      <c r="T180" s="204"/>
      <c r="AT180" s="205" t="s">
        <v>238</v>
      </c>
      <c r="AU180" s="205" t="s">
        <v>85</v>
      </c>
      <c r="AV180" s="13" t="s">
        <v>82</v>
      </c>
      <c r="AW180" s="13" t="s">
        <v>35</v>
      </c>
      <c r="AX180" s="13" t="s">
        <v>74</v>
      </c>
      <c r="AY180" s="205" t="s">
        <v>228</v>
      </c>
    </row>
    <row r="181" spans="2:51" s="14" customFormat="1" ht="11.25">
      <c r="B181" s="206"/>
      <c r="C181" s="207"/>
      <c r="D181" s="197" t="s">
        <v>238</v>
      </c>
      <c r="E181" s="208" t="s">
        <v>28</v>
      </c>
      <c r="F181" s="209" t="s">
        <v>3200</v>
      </c>
      <c r="G181" s="207"/>
      <c r="H181" s="210">
        <v>12.21</v>
      </c>
      <c r="I181" s="211"/>
      <c r="J181" s="207"/>
      <c r="K181" s="207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238</v>
      </c>
      <c r="AU181" s="216" t="s">
        <v>85</v>
      </c>
      <c r="AV181" s="14" t="s">
        <v>85</v>
      </c>
      <c r="AW181" s="14" t="s">
        <v>35</v>
      </c>
      <c r="AX181" s="14" t="s">
        <v>74</v>
      </c>
      <c r="AY181" s="216" t="s">
        <v>228</v>
      </c>
    </row>
    <row r="182" spans="2:51" s="15" customFormat="1" ht="11.25">
      <c r="B182" s="217"/>
      <c r="C182" s="218"/>
      <c r="D182" s="197" t="s">
        <v>238</v>
      </c>
      <c r="E182" s="219" t="s">
        <v>1206</v>
      </c>
      <c r="F182" s="220" t="s">
        <v>241</v>
      </c>
      <c r="G182" s="218"/>
      <c r="H182" s="221">
        <v>12.21</v>
      </c>
      <c r="I182" s="222"/>
      <c r="J182" s="218"/>
      <c r="K182" s="218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238</v>
      </c>
      <c r="AU182" s="227" t="s">
        <v>85</v>
      </c>
      <c r="AV182" s="15" t="s">
        <v>176</v>
      </c>
      <c r="AW182" s="15" t="s">
        <v>35</v>
      </c>
      <c r="AX182" s="15" t="s">
        <v>82</v>
      </c>
      <c r="AY182" s="227" t="s">
        <v>228</v>
      </c>
    </row>
    <row r="183" spans="1:65" s="2" customFormat="1" ht="44.25" customHeight="1">
      <c r="A183" s="36"/>
      <c r="B183" s="37"/>
      <c r="C183" s="177" t="s">
        <v>358</v>
      </c>
      <c r="D183" s="177" t="s">
        <v>230</v>
      </c>
      <c r="E183" s="178" t="s">
        <v>3201</v>
      </c>
      <c r="F183" s="179" t="s">
        <v>3202</v>
      </c>
      <c r="G183" s="180" t="s">
        <v>323</v>
      </c>
      <c r="H183" s="181">
        <v>9.53</v>
      </c>
      <c r="I183" s="182"/>
      <c r="J183" s="183">
        <f>ROUND(I183*H183,2)</f>
        <v>0</v>
      </c>
      <c r="K183" s="179" t="s">
        <v>234</v>
      </c>
      <c r="L183" s="41"/>
      <c r="M183" s="184" t="s">
        <v>28</v>
      </c>
      <c r="N183" s="185" t="s">
        <v>45</v>
      </c>
      <c r="O183" s="66"/>
      <c r="P183" s="186">
        <f>O183*H183</f>
        <v>0</v>
      </c>
      <c r="Q183" s="186">
        <v>0.01969</v>
      </c>
      <c r="R183" s="186">
        <f>Q183*H183</f>
        <v>0.18764569999999997</v>
      </c>
      <c r="S183" s="186">
        <v>0</v>
      </c>
      <c r="T183" s="187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8" t="s">
        <v>176</v>
      </c>
      <c r="AT183" s="188" t="s">
        <v>230</v>
      </c>
      <c r="AU183" s="188" t="s">
        <v>85</v>
      </c>
      <c r="AY183" s="19" t="s">
        <v>228</v>
      </c>
      <c r="BE183" s="189">
        <f>IF(N183="základní",J183,0)</f>
        <v>0</v>
      </c>
      <c r="BF183" s="189">
        <f>IF(N183="snížená",J183,0)</f>
        <v>0</v>
      </c>
      <c r="BG183" s="189">
        <f>IF(N183="zákl. přenesená",J183,0)</f>
        <v>0</v>
      </c>
      <c r="BH183" s="189">
        <f>IF(N183="sníž. přenesená",J183,0)</f>
        <v>0</v>
      </c>
      <c r="BI183" s="189">
        <f>IF(N183="nulová",J183,0)</f>
        <v>0</v>
      </c>
      <c r="BJ183" s="19" t="s">
        <v>82</v>
      </c>
      <c r="BK183" s="189">
        <f>ROUND(I183*H183,2)</f>
        <v>0</v>
      </c>
      <c r="BL183" s="19" t="s">
        <v>176</v>
      </c>
      <c r="BM183" s="188" t="s">
        <v>3203</v>
      </c>
    </row>
    <row r="184" spans="1:47" s="2" customFormat="1" ht="11.25">
      <c r="A184" s="36"/>
      <c r="B184" s="37"/>
      <c r="C184" s="38"/>
      <c r="D184" s="190" t="s">
        <v>236</v>
      </c>
      <c r="E184" s="38"/>
      <c r="F184" s="191" t="s">
        <v>3204</v>
      </c>
      <c r="G184" s="38"/>
      <c r="H184" s="38"/>
      <c r="I184" s="192"/>
      <c r="J184" s="38"/>
      <c r="K184" s="38"/>
      <c r="L184" s="41"/>
      <c r="M184" s="193"/>
      <c r="N184" s="194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236</v>
      </c>
      <c r="AU184" s="19" t="s">
        <v>85</v>
      </c>
    </row>
    <row r="185" spans="2:51" s="13" customFormat="1" ht="22.5">
      <c r="B185" s="195"/>
      <c r="C185" s="196"/>
      <c r="D185" s="197" t="s">
        <v>238</v>
      </c>
      <c r="E185" s="198" t="s">
        <v>28</v>
      </c>
      <c r="F185" s="199" t="s">
        <v>3127</v>
      </c>
      <c r="G185" s="196"/>
      <c r="H185" s="198" t="s">
        <v>28</v>
      </c>
      <c r="I185" s="200"/>
      <c r="J185" s="196"/>
      <c r="K185" s="196"/>
      <c r="L185" s="201"/>
      <c r="M185" s="202"/>
      <c r="N185" s="203"/>
      <c r="O185" s="203"/>
      <c r="P185" s="203"/>
      <c r="Q185" s="203"/>
      <c r="R185" s="203"/>
      <c r="S185" s="203"/>
      <c r="T185" s="204"/>
      <c r="AT185" s="205" t="s">
        <v>238</v>
      </c>
      <c r="AU185" s="205" t="s">
        <v>85</v>
      </c>
      <c r="AV185" s="13" t="s">
        <v>82</v>
      </c>
      <c r="AW185" s="13" t="s">
        <v>35</v>
      </c>
      <c r="AX185" s="13" t="s">
        <v>74</v>
      </c>
      <c r="AY185" s="205" t="s">
        <v>228</v>
      </c>
    </row>
    <row r="186" spans="2:51" s="14" customFormat="1" ht="11.25">
      <c r="B186" s="206"/>
      <c r="C186" s="207"/>
      <c r="D186" s="197" t="s">
        <v>238</v>
      </c>
      <c r="E186" s="208" t="s">
        <v>28</v>
      </c>
      <c r="F186" s="209" t="s">
        <v>3205</v>
      </c>
      <c r="G186" s="207"/>
      <c r="H186" s="210">
        <v>9.53</v>
      </c>
      <c r="I186" s="211"/>
      <c r="J186" s="207"/>
      <c r="K186" s="207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238</v>
      </c>
      <c r="AU186" s="216" t="s">
        <v>85</v>
      </c>
      <c r="AV186" s="14" t="s">
        <v>85</v>
      </c>
      <c r="AW186" s="14" t="s">
        <v>35</v>
      </c>
      <c r="AX186" s="14" t="s">
        <v>74</v>
      </c>
      <c r="AY186" s="216" t="s">
        <v>228</v>
      </c>
    </row>
    <row r="187" spans="2:51" s="15" customFormat="1" ht="11.25">
      <c r="B187" s="217"/>
      <c r="C187" s="218"/>
      <c r="D187" s="197" t="s">
        <v>238</v>
      </c>
      <c r="E187" s="219" t="s">
        <v>3119</v>
      </c>
      <c r="F187" s="220" t="s">
        <v>241</v>
      </c>
      <c r="G187" s="218"/>
      <c r="H187" s="221">
        <v>9.53</v>
      </c>
      <c r="I187" s="222"/>
      <c r="J187" s="218"/>
      <c r="K187" s="218"/>
      <c r="L187" s="223"/>
      <c r="M187" s="224"/>
      <c r="N187" s="225"/>
      <c r="O187" s="225"/>
      <c r="P187" s="225"/>
      <c r="Q187" s="225"/>
      <c r="R187" s="225"/>
      <c r="S187" s="225"/>
      <c r="T187" s="226"/>
      <c r="AT187" s="227" t="s">
        <v>238</v>
      </c>
      <c r="AU187" s="227" t="s">
        <v>85</v>
      </c>
      <c r="AV187" s="15" t="s">
        <v>176</v>
      </c>
      <c r="AW187" s="15" t="s">
        <v>35</v>
      </c>
      <c r="AX187" s="15" t="s">
        <v>82</v>
      </c>
      <c r="AY187" s="227" t="s">
        <v>228</v>
      </c>
    </row>
    <row r="188" spans="1:65" s="2" customFormat="1" ht="44.25" customHeight="1">
      <c r="A188" s="36"/>
      <c r="B188" s="37"/>
      <c r="C188" s="177" t="s">
        <v>364</v>
      </c>
      <c r="D188" s="177" t="s">
        <v>230</v>
      </c>
      <c r="E188" s="178" t="s">
        <v>3206</v>
      </c>
      <c r="F188" s="179" t="s">
        <v>3207</v>
      </c>
      <c r="G188" s="180" t="s">
        <v>510</v>
      </c>
      <c r="H188" s="181">
        <v>3</v>
      </c>
      <c r="I188" s="182"/>
      <c r="J188" s="183">
        <f>ROUND(I188*H188,2)</f>
        <v>0</v>
      </c>
      <c r="K188" s="179" t="s">
        <v>234</v>
      </c>
      <c r="L188" s="41"/>
      <c r="M188" s="184" t="s">
        <v>28</v>
      </c>
      <c r="N188" s="185" t="s">
        <v>45</v>
      </c>
      <c r="O188" s="66"/>
      <c r="P188" s="186">
        <f>O188*H188</f>
        <v>0</v>
      </c>
      <c r="Q188" s="186">
        <v>0</v>
      </c>
      <c r="R188" s="186">
        <f>Q188*H188</f>
        <v>0</v>
      </c>
      <c r="S188" s="186">
        <v>0</v>
      </c>
      <c r="T188" s="187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88" t="s">
        <v>176</v>
      </c>
      <c r="AT188" s="188" t="s">
        <v>230</v>
      </c>
      <c r="AU188" s="188" t="s">
        <v>85</v>
      </c>
      <c r="AY188" s="19" t="s">
        <v>228</v>
      </c>
      <c r="BE188" s="189">
        <f>IF(N188="základní",J188,0)</f>
        <v>0</v>
      </c>
      <c r="BF188" s="189">
        <f>IF(N188="snížená",J188,0)</f>
        <v>0</v>
      </c>
      <c r="BG188" s="189">
        <f>IF(N188="zákl. přenesená",J188,0)</f>
        <v>0</v>
      </c>
      <c r="BH188" s="189">
        <f>IF(N188="sníž. přenesená",J188,0)</f>
        <v>0</v>
      </c>
      <c r="BI188" s="189">
        <f>IF(N188="nulová",J188,0)</f>
        <v>0</v>
      </c>
      <c r="BJ188" s="19" t="s">
        <v>82</v>
      </c>
      <c r="BK188" s="189">
        <f>ROUND(I188*H188,2)</f>
        <v>0</v>
      </c>
      <c r="BL188" s="19" t="s">
        <v>176</v>
      </c>
      <c r="BM188" s="188" t="s">
        <v>3208</v>
      </c>
    </row>
    <row r="189" spans="1:47" s="2" customFormat="1" ht="11.25">
      <c r="A189" s="36"/>
      <c r="B189" s="37"/>
      <c r="C189" s="38"/>
      <c r="D189" s="190" t="s">
        <v>236</v>
      </c>
      <c r="E189" s="38"/>
      <c r="F189" s="191" t="s">
        <v>3209</v>
      </c>
      <c r="G189" s="38"/>
      <c r="H189" s="38"/>
      <c r="I189" s="192"/>
      <c r="J189" s="38"/>
      <c r="K189" s="38"/>
      <c r="L189" s="41"/>
      <c r="M189" s="193"/>
      <c r="N189" s="194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236</v>
      </c>
      <c r="AU189" s="19" t="s">
        <v>85</v>
      </c>
    </row>
    <row r="190" spans="2:51" s="13" customFormat="1" ht="22.5">
      <c r="B190" s="195"/>
      <c r="C190" s="196"/>
      <c r="D190" s="197" t="s">
        <v>238</v>
      </c>
      <c r="E190" s="198" t="s">
        <v>28</v>
      </c>
      <c r="F190" s="199" t="s">
        <v>3127</v>
      </c>
      <c r="G190" s="196"/>
      <c r="H190" s="198" t="s">
        <v>28</v>
      </c>
      <c r="I190" s="200"/>
      <c r="J190" s="196"/>
      <c r="K190" s="196"/>
      <c r="L190" s="201"/>
      <c r="M190" s="202"/>
      <c r="N190" s="203"/>
      <c r="O190" s="203"/>
      <c r="P190" s="203"/>
      <c r="Q190" s="203"/>
      <c r="R190" s="203"/>
      <c r="S190" s="203"/>
      <c r="T190" s="204"/>
      <c r="AT190" s="205" t="s">
        <v>238</v>
      </c>
      <c r="AU190" s="205" t="s">
        <v>85</v>
      </c>
      <c r="AV190" s="13" t="s">
        <v>82</v>
      </c>
      <c r="AW190" s="13" t="s">
        <v>35</v>
      </c>
      <c r="AX190" s="13" t="s">
        <v>74</v>
      </c>
      <c r="AY190" s="205" t="s">
        <v>228</v>
      </c>
    </row>
    <row r="191" spans="2:51" s="14" customFormat="1" ht="11.25">
      <c r="B191" s="206"/>
      <c r="C191" s="207"/>
      <c r="D191" s="197" t="s">
        <v>238</v>
      </c>
      <c r="E191" s="208" t="s">
        <v>28</v>
      </c>
      <c r="F191" s="209" t="s">
        <v>246</v>
      </c>
      <c r="G191" s="207"/>
      <c r="H191" s="210">
        <v>3</v>
      </c>
      <c r="I191" s="211"/>
      <c r="J191" s="207"/>
      <c r="K191" s="207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238</v>
      </c>
      <c r="AU191" s="216" t="s">
        <v>85</v>
      </c>
      <c r="AV191" s="14" t="s">
        <v>85</v>
      </c>
      <c r="AW191" s="14" t="s">
        <v>35</v>
      </c>
      <c r="AX191" s="14" t="s">
        <v>74</v>
      </c>
      <c r="AY191" s="216" t="s">
        <v>228</v>
      </c>
    </row>
    <row r="192" spans="2:51" s="15" customFormat="1" ht="11.25">
      <c r="B192" s="217"/>
      <c r="C192" s="218"/>
      <c r="D192" s="197" t="s">
        <v>238</v>
      </c>
      <c r="E192" s="219" t="s">
        <v>3121</v>
      </c>
      <c r="F192" s="220" t="s">
        <v>241</v>
      </c>
      <c r="G192" s="218"/>
      <c r="H192" s="221">
        <v>3</v>
      </c>
      <c r="I192" s="222"/>
      <c r="J192" s="218"/>
      <c r="K192" s="218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238</v>
      </c>
      <c r="AU192" s="227" t="s">
        <v>85</v>
      </c>
      <c r="AV192" s="15" t="s">
        <v>176</v>
      </c>
      <c r="AW192" s="15" t="s">
        <v>35</v>
      </c>
      <c r="AX192" s="15" t="s">
        <v>82</v>
      </c>
      <c r="AY192" s="227" t="s">
        <v>228</v>
      </c>
    </row>
    <row r="193" spans="1:65" s="2" customFormat="1" ht="16.5" customHeight="1">
      <c r="A193" s="36"/>
      <c r="B193" s="37"/>
      <c r="C193" s="228" t="s">
        <v>376</v>
      </c>
      <c r="D193" s="228" t="s">
        <v>395</v>
      </c>
      <c r="E193" s="229" t="s">
        <v>3210</v>
      </c>
      <c r="F193" s="230" t="s">
        <v>3211</v>
      </c>
      <c r="G193" s="231" t="s">
        <v>510</v>
      </c>
      <c r="H193" s="232">
        <v>3</v>
      </c>
      <c r="I193" s="233"/>
      <c r="J193" s="234">
        <f>ROUND(I193*H193,2)</f>
        <v>0</v>
      </c>
      <c r="K193" s="230" t="s">
        <v>234</v>
      </c>
      <c r="L193" s="235"/>
      <c r="M193" s="236" t="s">
        <v>28</v>
      </c>
      <c r="N193" s="237" t="s">
        <v>45</v>
      </c>
      <c r="O193" s="66"/>
      <c r="P193" s="186">
        <f>O193*H193</f>
        <v>0</v>
      </c>
      <c r="Q193" s="186">
        <v>0.0255</v>
      </c>
      <c r="R193" s="186">
        <f>Q193*H193</f>
        <v>0.0765</v>
      </c>
      <c r="S193" s="186">
        <v>0</v>
      </c>
      <c r="T193" s="187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8" t="s">
        <v>272</v>
      </c>
      <c r="AT193" s="188" t="s">
        <v>395</v>
      </c>
      <c r="AU193" s="188" t="s">
        <v>85</v>
      </c>
      <c r="AY193" s="19" t="s">
        <v>228</v>
      </c>
      <c r="BE193" s="189">
        <f>IF(N193="základní",J193,0)</f>
        <v>0</v>
      </c>
      <c r="BF193" s="189">
        <f>IF(N193="snížená",J193,0)</f>
        <v>0</v>
      </c>
      <c r="BG193" s="189">
        <f>IF(N193="zákl. přenesená",J193,0)</f>
        <v>0</v>
      </c>
      <c r="BH193" s="189">
        <f>IF(N193="sníž. přenesená",J193,0)</f>
        <v>0</v>
      </c>
      <c r="BI193" s="189">
        <f>IF(N193="nulová",J193,0)</f>
        <v>0</v>
      </c>
      <c r="BJ193" s="19" t="s">
        <v>82</v>
      </c>
      <c r="BK193" s="189">
        <f>ROUND(I193*H193,2)</f>
        <v>0</v>
      </c>
      <c r="BL193" s="19" t="s">
        <v>176</v>
      </c>
      <c r="BM193" s="188" t="s">
        <v>3212</v>
      </c>
    </row>
    <row r="194" spans="2:51" s="14" customFormat="1" ht="11.25">
      <c r="B194" s="206"/>
      <c r="C194" s="207"/>
      <c r="D194" s="197" t="s">
        <v>238</v>
      </c>
      <c r="E194" s="208" t="s">
        <v>28</v>
      </c>
      <c r="F194" s="209" t="s">
        <v>3121</v>
      </c>
      <c r="G194" s="207"/>
      <c r="H194" s="210">
        <v>3</v>
      </c>
      <c r="I194" s="211"/>
      <c r="J194" s="207"/>
      <c r="K194" s="207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238</v>
      </c>
      <c r="AU194" s="216" t="s">
        <v>85</v>
      </c>
      <c r="AV194" s="14" t="s">
        <v>85</v>
      </c>
      <c r="AW194" s="14" t="s">
        <v>35</v>
      </c>
      <c r="AX194" s="14" t="s">
        <v>82</v>
      </c>
      <c r="AY194" s="216" t="s">
        <v>228</v>
      </c>
    </row>
    <row r="195" spans="1:65" s="2" customFormat="1" ht="37.9" customHeight="1">
      <c r="A195" s="36"/>
      <c r="B195" s="37"/>
      <c r="C195" s="177" t="s">
        <v>381</v>
      </c>
      <c r="D195" s="177" t="s">
        <v>230</v>
      </c>
      <c r="E195" s="178" t="s">
        <v>3048</v>
      </c>
      <c r="F195" s="179" t="s">
        <v>3049</v>
      </c>
      <c r="G195" s="180" t="s">
        <v>510</v>
      </c>
      <c r="H195" s="181">
        <v>10</v>
      </c>
      <c r="I195" s="182"/>
      <c r="J195" s="183">
        <f>ROUND(I195*H195,2)</f>
        <v>0</v>
      </c>
      <c r="K195" s="179" t="s">
        <v>234</v>
      </c>
      <c r="L195" s="41"/>
      <c r="M195" s="184" t="s">
        <v>28</v>
      </c>
      <c r="N195" s="185" t="s">
        <v>45</v>
      </c>
      <c r="O195" s="66"/>
      <c r="P195" s="186">
        <f>O195*H195</f>
        <v>0</v>
      </c>
      <c r="Q195" s="186">
        <v>0</v>
      </c>
      <c r="R195" s="186">
        <f>Q195*H195</f>
        <v>0</v>
      </c>
      <c r="S195" s="186">
        <v>0</v>
      </c>
      <c r="T195" s="187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8" t="s">
        <v>176</v>
      </c>
      <c r="AT195" s="188" t="s">
        <v>230</v>
      </c>
      <c r="AU195" s="188" t="s">
        <v>85</v>
      </c>
      <c r="AY195" s="19" t="s">
        <v>228</v>
      </c>
      <c r="BE195" s="189">
        <f>IF(N195="základní",J195,0)</f>
        <v>0</v>
      </c>
      <c r="BF195" s="189">
        <f>IF(N195="snížená",J195,0)</f>
        <v>0</v>
      </c>
      <c r="BG195" s="189">
        <f>IF(N195="zákl. přenesená",J195,0)</f>
        <v>0</v>
      </c>
      <c r="BH195" s="189">
        <f>IF(N195="sníž. přenesená",J195,0)</f>
        <v>0</v>
      </c>
      <c r="BI195" s="189">
        <f>IF(N195="nulová",J195,0)</f>
        <v>0</v>
      </c>
      <c r="BJ195" s="19" t="s">
        <v>82</v>
      </c>
      <c r="BK195" s="189">
        <f>ROUND(I195*H195,2)</f>
        <v>0</v>
      </c>
      <c r="BL195" s="19" t="s">
        <v>176</v>
      </c>
      <c r="BM195" s="188" t="s">
        <v>3213</v>
      </c>
    </row>
    <row r="196" spans="1:47" s="2" customFormat="1" ht="11.25">
      <c r="A196" s="36"/>
      <c r="B196" s="37"/>
      <c r="C196" s="38"/>
      <c r="D196" s="190" t="s">
        <v>236</v>
      </c>
      <c r="E196" s="38"/>
      <c r="F196" s="191" t="s">
        <v>3051</v>
      </c>
      <c r="G196" s="38"/>
      <c r="H196" s="38"/>
      <c r="I196" s="192"/>
      <c r="J196" s="38"/>
      <c r="K196" s="38"/>
      <c r="L196" s="41"/>
      <c r="M196" s="193"/>
      <c r="N196" s="194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236</v>
      </c>
      <c r="AU196" s="19" t="s">
        <v>85</v>
      </c>
    </row>
    <row r="197" spans="2:51" s="13" customFormat="1" ht="22.5">
      <c r="B197" s="195"/>
      <c r="C197" s="196"/>
      <c r="D197" s="197" t="s">
        <v>238</v>
      </c>
      <c r="E197" s="198" t="s">
        <v>28</v>
      </c>
      <c r="F197" s="199" t="s">
        <v>3127</v>
      </c>
      <c r="G197" s="196"/>
      <c r="H197" s="198" t="s">
        <v>28</v>
      </c>
      <c r="I197" s="200"/>
      <c r="J197" s="196"/>
      <c r="K197" s="196"/>
      <c r="L197" s="201"/>
      <c r="M197" s="202"/>
      <c r="N197" s="203"/>
      <c r="O197" s="203"/>
      <c r="P197" s="203"/>
      <c r="Q197" s="203"/>
      <c r="R197" s="203"/>
      <c r="S197" s="203"/>
      <c r="T197" s="204"/>
      <c r="AT197" s="205" t="s">
        <v>238</v>
      </c>
      <c r="AU197" s="205" t="s">
        <v>85</v>
      </c>
      <c r="AV197" s="13" t="s">
        <v>82</v>
      </c>
      <c r="AW197" s="13" t="s">
        <v>35</v>
      </c>
      <c r="AX197" s="13" t="s">
        <v>74</v>
      </c>
      <c r="AY197" s="205" t="s">
        <v>228</v>
      </c>
    </row>
    <row r="198" spans="2:51" s="14" customFormat="1" ht="11.25">
      <c r="B198" s="206"/>
      <c r="C198" s="207"/>
      <c r="D198" s="197" t="s">
        <v>238</v>
      </c>
      <c r="E198" s="208" t="s">
        <v>3122</v>
      </c>
      <c r="F198" s="209" t="s">
        <v>82</v>
      </c>
      <c r="G198" s="207"/>
      <c r="H198" s="210">
        <v>1</v>
      </c>
      <c r="I198" s="211"/>
      <c r="J198" s="207"/>
      <c r="K198" s="207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238</v>
      </c>
      <c r="AU198" s="216" t="s">
        <v>85</v>
      </c>
      <c r="AV198" s="14" t="s">
        <v>85</v>
      </c>
      <c r="AW198" s="14" t="s">
        <v>35</v>
      </c>
      <c r="AX198" s="14" t="s">
        <v>74</v>
      </c>
      <c r="AY198" s="216" t="s">
        <v>228</v>
      </c>
    </row>
    <row r="199" spans="2:51" s="14" customFormat="1" ht="11.25">
      <c r="B199" s="206"/>
      <c r="C199" s="207"/>
      <c r="D199" s="197" t="s">
        <v>238</v>
      </c>
      <c r="E199" s="208" t="s">
        <v>28</v>
      </c>
      <c r="F199" s="209" t="s">
        <v>261</v>
      </c>
      <c r="G199" s="207"/>
      <c r="H199" s="210">
        <v>6</v>
      </c>
      <c r="I199" s="211"/>
      <c r="J199" s="207"/>
      <c r="K199" s="207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238</v>
      </c>
      <c r="AU199" s="216" t="s">
        <v>85</v>
      </c>
      <c r="AV199" s="14" t="s">
        <v>85</v>
      </c>
      <c r="AW199" s="14" t="s">
        <v>35</v>
      </c>
      <c r="AX199" s="14" t="s">
        <v>74</v>
      </c>
      <c r="AY199" s="216" t="s">
        <v>228</v>
      </c>
    </row>
    <row r="200" spans="2:51" s="14" customFormat="1" ht="11.25">
      <c r="B200" s="206"/>
      <c r="C200" s="207"/>
      <c r="D200" s="197" t="s">
        <v>238</v>
      </c>
      <c r="E200" s="208" t="s">
        <v>28</v>
      </c>
      <c r="F200" s="209" t="s">
        <v>85</v>
      </c>
      <c r="G200" s="207"/>
      <c r="H200" s="210">
        <v>2</v>
      </c>
      <c r="I200" s="211"/>
      <c r="J200" s="207"/>
      <c r="K200" s="207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238</v>
      </c>
      <c r="AU200" s="216" t="s">
        <v>85</v>
      </c>
      <c r="AV200" s="14" t="s">
        <v>85</v>
      </c>
      <c r="AW200" s="14" t="s">
        <v>35</v>
      </c>
      <c r="AX200" s="14" t="s">
        <v>74</v>
      </c>
      <c r="AY200" s="216" t="s">
        <v>228</v>
      </c>
    </row>
    <row r="201" spans="2:51" s="14" customFormat="1" ht="11.25">
      <c r="B201" s="206"/>
      <c r="C201" s="207"/>
      <c r="D201" s="197" t="s">
        <v>238</v>
      </c>
      <c r="E201" s="208" t="s">
        <v>28</v>
      </c>
      <c r="F201" s="209" t="s">
        <v>82</v>
      </c>
      <c r="G201" s="207"/>
      <c r="H201" s="210">
        <v>1</v>
      </c>
      <c r="I201" s="211"/>
      <c r="J201" s="207"/>
      <c r="K201" s="207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238</v>
      </c>
      <c r="AU201" s="216" t="s">
        <v>85</v>
      </c>
      <c r="AV201" s="14" t="s">
        <v>85</v>
      </c>
      <c r="AW201" s="14" t="s">
        <v>35</v>
      </c>
      <c r="AX201" s="14" t="s">
        <v>74</v>
      </c>
      <c r="AY201" s="216" t="s">
        <v>228</v>
      </c>
    </row>
    <row r="202" spans="2:51" s="15" customFormat="1" ht="11.25">
      <c r="B202" s="217"/>
      <c r="C202" s="218"/>
      <c r="D202" s="197" t="s">
        <v>238</v>
      </c>
      <c r="E202" s="219" t="s">
        <v>28</v>
      </c>
      <c r="F202" s="220" t="s">
        <v>241</v>
      </c>
      <c r="G202" s="218"/>
      <c r="H202" s="221">
        <v>10</v>
      </c>
      <c r="I202" s="222"/>
      <c r="J202" s="218"/>
      <c r="K202" s="218"/>
      <c r="L202" s="223"/>
      <c r="M202" s="224"/>
      <c r="N202" s="225"/>
      <c r="O202" s="225"/>
      <c r="P202" s="225"/>
      <c r="Q202" s="225"/>
      <c r="R202" s="225"/>
      <c r="S202" s="225"/>
      <c r="T202" s="226"/>
      <c r="AT202" s="227" t="s">
        <v>238</v>
      </c>
      <c r="AU202" s="227" t="s">
        <v>85</v>
      </c>
      <c r="AV202" s="15" t="s">
        <v>176</v>
      </c>
      <c r="AW202" s="15" t="s">
        <v>35</v>
      </c>
      <c r="AX202" s="15" t="s">
        <v>82</v>
      </c>
      <c r="AY202" s="227" t="s">
        <v>228</v>
      </c>
    </row>
    <row r="203" spans="1:65" s="2" customFormat="1" ht="16.5" customHeight="1">
      <c r="A203" s="36"/>
      <c r="B203" s="37"/>
      <c r="C203" s="228" t="s">
        <v>387</v>
      </c>
      <c r="D203" s="228" t="s">
        <v>395</v>
      </c>
      <c r="E203" s="229" t="s">
        <v>3214</v>
      </c>
      <c r="F203" s="230" t="s">
        <v>3215</v>
      </c>
      <c r="G203" s="231" t="s">
        <v>510</v>
      </c>
      <c r="H203" s="232">
        <v>1</v>
      </c>
      <c r="I203" s="233"/>
      <c r="J203" s="234">
        <f>ROUND(I203*H203,2)</f>
        <v>0</v>
      </c>
      <c r="K203" s="230" t="s">
        <v>234</v>
      </c>
      <c r="L203" s="235"/>
      <c r="M203" s="236" t="s">
        <v>28</v>
      </c>
      <c r="N203" s="237" t="s">
        <v>45</v>
      </c>
      <c r="O203" s="66"/>
      <c r="P203" s="186">
        <f>O203*H203</f>
        <v>0</v>
      </c>
      <c r="Q203" s="186">
        <v>0.00064</v>
      </c>
      <c r="R203" s="186">
        <f>Q203*H203</f>
        <v>0.00064</v>
      </c>
      <c r="S203" s="186">
        <v>0</v>
      </c>
      <c r="T203" s="187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88" t="s">
        <v>272</v>
      </c>
      <c r="AT203" s="188" t="s">
        <v>395</v>
      </c>
      <c r="AU203" s="188" t="s">
        <v>85</v>
      </c>
      <c r="AY203" s="19" t="s">
        <v>228</v>
      </c>
      <c r="BE203" s="189">
        <f>IF(N203="základní",J203,0)</f>
        <v>0</v>
      </c>
      <c r="BF203" s="189">
        <f>IF(N203="snížená",J203,0)</f>
        <v>0</v>
      </c>
      <c r="BG203" s="189">
        <f>IF(N203="zákl. přenesená",J203,0)</f>
        <v>0</v>
      </c>
      <c r="BH203" s="189">
        <f>IF(N203="sníž. přenesená",J203,0)</f>
        <v>0</v>
      </c>
      <c r="BI203" s="189">
        <f>IF(N203="nulová",J203,0)</f>
        <v>0</v>
      </c>
      <c r="BJ203" s="19" t="s">
        <v>82</v>
      </c>
      <c r="BK203" s="189">
        <f>ROUND(I203*H203,2)</f>
        <v>0</v>
      </c>
      <c r="BL203" s="19" t="s">
        <v>176</v>
      </c>
      <c r="BM203" s="188" t="s">
        <v>3216</v>
      </c>
    </row>
    <row r="204" spans="2:51" s="14" customFormat="1" ht="11.25">
      <c r="B204" s="206"/>
      <c r="C204" s="207"/>
      <c r="D204" s="197" t="s">
        <v>238</v>
      </c>
      <c r="E204" s="208" t="s">
        <v>28</v>
      </c>
      <c r="F204" s="209" t="s">
        <v>3122</v>
      </c>
      <c r="G204" s="207"/>
      <c r="H204" s="210">
        <v>1</v>
      </c>
      <c r="I204" s="211"/>
      <c r="J204" s="207"/>
      <c r="K204" s="207"/>
      <c r="L204" s="212"/>
      <c r="M204" s="213"/>
      <c r="N204" s="214"/>
      <c r="O204" s="214"/>
      <c r="P204" s="214"/>
      <c r="Q204" s="214"/>
      <c r="R204" s="214"/>
      <c r="S204" s="214"/>
      <c r="T204" s="215"/>
      <c r="AT204" s="216" t="s">
        <v>238</v>
      </c>
      <c r="AU204" s="216" t="s">
        <v>85</v>
      </c>
      <c r="AV204" s="14" t="s">
        <v>85</v>
      </c>
      <c r="AW204" s="14" t="s">
        <v>35</v>
      </c>
      <c r="AX204" s="14" t="s">
        <v>82</v>
      </c>
      <c r="AY204" s="216" t="s">
        <v>228</v>
      </c>
    </row>
    <row r="205" spans="1:65" s="2" customFormat="1" ht="16.5" customHeight="1">
      <c r="A205" s="36"/>
      <c r="B205" s="37"/>
      <c r="C205" s="228" t="s">
        <v>394</v>
      </c>
      <c r="D205" s="228" t="s">
        <v>395</v>
      </c>
      <c r="E205" s="229" t="s">
        <v>3217</v>
      </c>
      <c r="F205" s="230" t="s">
        <v>3218</v>
      </c>
      <c r="G205" s="231" t="s">
        <v>510</v>
      </c>
      <c r="H205" s="232">
        <v>6</v>
      </c>
      <c r="I205" s="233"/>
      <c r="J205" s="234">
        <f>ROUND(I205*H205,2)</f>
        <v>0</v>
      </c>
      <c r="K205" s="230" t="s">
        <v>234</v>
      </c>
      <c r="L205" s="235"/>
      <c r="M205" s="236" t="s">
        <v>28</v>
      </c>
      <c r="N205" s="237" t="s">
        <v>45</v>
      </c>
      <c r="O205" s="66"/>
      <c r="P205" s="186">
        <f>O205*H205</f>
        <v>0</v>
      </c>
      <c r="Q205" s="186">
        <v>0.00065</v>
      </c>
      <c r="R205" s="186">
        <f>Q205*H205</f>
        <v>0.0039</v>
      </c>
      <c r="S205" s="186">
        <v>0</v>
      </c>
      <c r="T205" s="187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88" t="s">
        <v>272</v>
      </c>
      <c r="AT205" s="188" t="s">
        <v>395</v>
      </c>
      <c r="AU205" s="188" t="s">
        <v>85</v>
      </c>
      <c r="AY205" s="19" t="s">
        <v>228</v>
      </c>
      <c r="BE205" s="189">
        <f>IF(N205="základní",J205,0)</f>
        <v>0</v>
      </c>
      <c r="BF205" s="189">
        <f>IF(N205="snížená",J205,0)</f>
        <v>0</v>
      </c>
      <c r="BG205" s="189">
        <f>IF(N205="zákl. přenesená",J205,0)</f>
        <v>0</v>
      </c>
      <c r="BH205" s="189">
        <f>IF(N205="sníž. přenesená",J205,0)</f>
        <v>0</v>
      </c>
      <c r="BI205" s="189">
        <f>IF(N205="nulová",J205,0)</f>
        <v>0</v>
      </c>
      <c r="BJ205" s="19" t="s">
        <v>82</v>
      </c>
      <c r="BK205" s="189">
        <f>ROUND(I205*H205,2)</f>
        <v>0</v>
      </c>
      <c r="BL205" s="19" t="s">
        <v>176</v>
      </c>
      <c r="BM205" s="188" t="s">
        <v>3219</v>
      </c>
    </row>
    <row r="206" spans="2:51" s="14" customFormat="1" ht="11.25">
      <c r="B206" s="206"/>
      <c r="C206" s="207"/>
      <c r="D206" s="197" t="s">
        <v>238</v>
      </c>
      <c r="E206" s="208" t="s">
        <v>28</v>
      </c>
      <c r="F206" s="209" t="s">
        <v>3220</v>
      </c>
      <c r="G206" s="207"/>
      <c r="H206" s="210">
        <v>6</v>
      </c>
      <c r="I206" s="211"/>
      <c r="J206" s="207"/>
      <c r="K206" s="207"/>
      <c r="L206" s="212"/>
      <c r="M206" s="213"/>
      <c r="N206" s="214"/>
      <c r="O206" s="214"/>
      <c r="P206" s="214"/>
      <c r="Q206" s="214"/>
      <c r="R206" s="214"/>
      <c r="S206" s="214"/>
      <c r="T206" s="215"/>
      <c r="AT206" s="216" t="s">
        <v>238</v>
      </c>
      <c r="AU206" s="216" t="s">
        <v>85</v>
      </c>
      <c r="AV206" s="14" t="s">
        <v>85</v>
      </c>
      <c r="AW206" s="14" t="s">
        <v>35</v>
      </c>
      <c r="AX206" s="14" t="s">
        <v>82</v>
      </c>
      <c r="AY206" s="216" t="s">
        <v>228</v>
      </c>
    </row>
    <row r="207" spans="1:65" s="2" customFormat="1" ht="16.5" customHeight="1">
      <c r="A207" s="36"/>
      <c r="B207" s="37"/>
      <c r="C207" s="228" t="s">
        <v>400</v>
      </c>
      <c r="D207" s="228" t="s">
        <v>395</v>
      </c>
      <c r="E207" s="229" t="s">
        <v>3221</v>
      </c>
      <c r="F207" s="230" t="s">
        <v>3222</v>
      </c>
      <c r="G207" s="231" t="s">
        <v>510</v>
      </c>
      <c r="H207" s="232">
        <v>1</v>
      </c>
      <c r="I207" s="233"/>
      <c r="J207" s="234">
        <f>ROUND(I207*H207,2)</f>
        <v>0</v>
      </c>
      <c r="K207" s="230" t="s">
        <v>234</v>
      </c>
      <c r="L207" s="235"/>
      <c r="M207" s="236" t="s">
        <v>28</v>
      </c>
      <c r="N207" s="237" t="s">
        <v>45</v>
      </c>
      <c r="O207" s="66"/>
      <c r="P207" s="186">
        <f>O207*H207</f>
        <v>0</v>
      </c>
      <c r="Q207" s="186">
        <v>0.00072</v>
      </c>
      <c r="R207" s="186">
        <f>Q207*H207</f>
        <v>0.00072</v>
      </c>
      <c r="S207" s="186">
        <v>0</v>
      </c>
      <c r="T207" s="187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8" t="s">
        <v>272</v>
      </c>
      <c r="AT207" s="188" t="s">
        <v>395</v>
      </c>
      <c r="AU207" s="188" t="s">
        <v>85</v>
      </c>
      <c r="AY207" s="19" t="s">
        <v>228</v>
      </c>
      <c r="BE207" s="189">
        <f>IF(N207="základní",J207,0)</f>
        <v>0</v>
      </c>
      <c r="BF207" s="189">
        <f>IF(N207="snížená",J207,0)</f>
        <v>0</v>
      </c>
      <c r="BG207" s="189">
        <f>IF(N207="zákl. přenesená",J207,0)</f>
        <v>0</v>
      </c>
      <c r="BH207" s="189">
        <f>IF(N207="sníž. přenesená",J207,0)</f>
        <v>0</v>
      </c>
      <c r="BI207" s="189">
        <f>IF(N207="nulová",J207,0)</f>
        <v>0</v>
      </c>
      <c r="BJ207" s="19" t="s">
        <v>82</v>
      </c>
      <c r="BK207" s="189">
        <f>ROUND(I207*H207,2)</f>
        <v>0</v>
      </c>
      <c r="BL207" s="19" t="s">
        <v>176</v>
      </c>
      <c r="BM207" s="188" t="s">
        <v>3223</v>
      </c>
    </row>
    <row r="208" spans="2:51" s="14" customFormat="1" ht="11.25">
      <c r="B208" s="206"/>
      <c r="C208" s="207"/>
      <c r="D208" s="197" t="s">
        <v>238</v>
      </c>
      <c r="E208" s="208" t="s">
        <v>28</v>
      </c>
      <c r="F208" s="209" t="s">
        <v>3122</v>
      </c>
      <c r="G208" s="207"/>
      <c r="H208" s="210">
        <v>1</v>
      </c>
      <c r="I208" s="211"/>
      <c r="J208" s="207"/>
      <c r="K208" s="207"/>
      <c r="L208" s="212"/>
      <c r="M208" s="213"/>
      <c r="N208" s="214"/>
      <c r="O208" s="214"/>
      <c r="P208" s="214"/>
      <c r="Q208" s="214"/>
      <c r="R208" s="214"/>
      <c r="S208" s="214"/>
      <c r="T208" s="215"/>
      <c r="AT208" s="216" t="s">
        <v>238</v>
      </c>
      <c r="AU208" s="216" t="s">
        <v>85</v>
      </c>
      <c r="AV208" s="14" t="s">
        <v>85</v>
      </c>
      <c r="AW208" s="14" t="s">
        <v>35</v>
      </c>
      <c r="AX208" s="14" t="s">
        <v>82</v>
      </c>
      <c r="AY208" s="216" t="s">
        <v>228</v>
      </c>
    </row>
    <row r="209" spans="1:65" s="2" customFormat="1" ht="16.5" customHeight="1">
      <c r="A209" s="36"/>
      <c r="B209" s="37"/>
      <c r="C209" s="228" t="s">
        <v>406</v>
      </c>
      <c r="D209" s="228" t="s">
        <v>395</v>
      </c>
      <c r="E209" s="229" t="s">
        <v>3224</v>
      </c>
      <c r="F209" s="230" t="s">
        <v>3225</v>
      </c>
      <c r="G209" s="231" t="s">
        <v>510</v>
      </c>
      <c r="H209" s="232">
        <v>2</v>
      </c>
      <c r="I209" s="233"/>
      <c r="J209" s="234">
        <f>ROUND(I209*H209,2)</f>
        <v>0</v>
      </c>
      <c r="K209" s="230" t="s">
        <v>234</v>
      </c>
      <c r="L209" s="235"/>
      <c r="M209" s="236" t="s">
        <v>28</v>
      </c>
      <c r="N209" s="237" t="s">
        <v>45</v>
      </c>
      <c r="O209" s="66"/>
      <c r="P209" s="186">
        <f>O209*H209</f>
        <v>0</v>
      </c>
      <c r="Q209" s="186">
        <v>0.00041</v>
      </c>
      <c r="R209" s="186">
        <f>Q209*H209</f>
        <v>0.00082</v>
      </c>
      <c r="S209" s="186">
        <v>0</v>
      </c>
      <c r="T209" s="187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8" t="s">
        <v>272</v>
      </c>
      <c r="AT209" s="188" t="s">
        <v>395</v>
      </c>
      <c r="AU209" s="188" t="s">
        <v>85</v>
      </c>
      <c r="AY209" s="19" t="s">
        <v>228</v>
      </c>
      <c r="BE209" s="189">
        <f>IF(N209="základní",J209,0)</f>
        <v>0</v>
      </c>
      <c r="BF209" s="189">
        <f>IF(N209="snížená",J209,0)</f>
        <v>0</v>
      </c>
      <c r="BG209" s="189">
        <f>IF(N209="zákl. přenesená",J209,0)</f>
        <v>0</v>
      </c>
      <c r="BH209" s="189">
        <f>IF(N209="sníž. přenesená",J209,0)</f>
        <v>0</v>
      </c>
      <c r="BI209" s="189">
        <f>IF(N209="nulová",J209,0)</f>
        <v>0</v>
      </c>
      <c r="BJ209" s="19" t="s">
        <v>82</v>
      </c>
      <c r="BK209" s="189">
        <f>ROUND(I209*H209,2)</f>
        <v>0</v>
      </c>
      <c r="BL209" s="19" t="s">
        <v>176</v>
      </c>
      <c r="BM209" s="188" t="s">
        <v>3226</v>
      </c>
    </row>
    <row r="210" spans="2:51" s="14" customFormat="1" ht="11.25">
      <c r="B210" s="206"/>
      <c r="C210" s="207"/>
      <c r="D210" s="197" t="s">
        <v>238</v>
      </c>
      <c r="E210" s="208" t="s">
        <v>28</v>
      </c>
      <c r="F210" s="209" t="s">
        <v>3227</v>
      </c>
      <c r="G210" s="207"/>
      <c r="H210" s="210">
        <v>2</v>
      </c>
      <c r="I210" s="211"/>
      <c r="J210" s="207"/>
      <c r="K210" s="207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238</v>
      </c>
      <c r="AU210" s="216" t="s">
        <v>85</v>
      </c>
      <c r="AV210" s="14" t="s">
        <v>85</v>
      </c>
      <c r="AW210" s="14" t="s">
        <v>35</v>
      </c>
      <c r="AX210" s="14" t="s">
        <v>82</v>
      </c>
      <c r="AY210" s="216" t="s">
        <v>228</v>
      </c>
    </row>
    <row r="211" spans="1:65" s="2" customFormat="1" ht="37.9" customHeight="1">
      <c r="A211" s="36"/>
      <c r="B211" s="37"/>
      <c r="C211" s="177" t="s">
        <v>411</v>
      </c>
      <c r="D211" s="177" t="s">
        <v>230</v>
      </c>
      <c r="E211" s="178" t="s">
        <v>3228</v>
      </c>
      <c r="F211" s="179" t="s">
        <v>3229</v>
      </c>
      <c r="G211" s="180" t="s">
        <v>510</v>
      </c>
      <c r="H211" s="181">
        <v>1</v>
      </c>
      <c r="I211" s="182"/>
      <c r="J211" s="183">
        <f>ROUND(I211*H211,2)</f>
        <v>0</v>
      </c>
      <c r="K211" s="179" t="s">
        <v>234</v>
      </c>
      <c r="L211" s="41"/>
      <c r="M211" s="184" t="s">
        <v>28</v>
      </c>
      <c r="N211" s="185" t="s">
        <v>45</v>
      </c>
      <c r="O211" s="66"/>
      <c r="P211" s="186">
        <f>O211*H211</f>
        <v>0</v>
      </c>
      <c r="Q211" s="186">
        <v>1E-05</v>
      </c>
      <c r="R211" s="186">
        <f>Q211*H211</f>
        <v>1E-05</v>
      </c>
      <c r="S211" s="186">
        <v>0</v>
      </c>
      <c r="T211" s="187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88" t="s">
        <v>176</v>
      </c>
      <c r="AT211" s="188" t="s">
        <v>230</v>
      </c>
      <c r="AU211" s="188" t="s">
        <v>85</v>
      </c>
      <c r="AY211" s="19" t="s">
        <v>228</v>
      </c>
      <c r="BE211" s="189">
        <f>IF(N211="základní",J211,0)</f>
        <v>0</v>
      </c>
      <c r="BF211" s="189">
        <f>IF(N211="snížená",J211,0)</f>
        <v>0</v>
      </c>
      <c r="BG211" s="189">
        <f>IF(N211="zákl. přenesená",J211,0)</f>
        <v>0</v>
      </c>
      <c r="BH211" s="189">
        <f>IF(N211="sníž. přenesená",J211,0)</f>
        <v>0</v>
      </c>
      <c r="BI211" s="189">
        <f>IF(N211="nulová",J211,0)</f>
        <v>0</v>
      </c>
      <c r="BJ211" s="19" t="s">
        <v>82</v>
      </c>
      <c r="BK211" s="189">
        <f>ROUND(I211*H211,2)</f>
        <v>0</v>
      </c>
      <c r="BL211" s="19" t="s">
        <v>176</v>
      </c>
      <c r="BM211" s="188" t="s">
        <v>3230</v>
      </c>
    </row>
    <row r="212" spans="1:47" s="2" customFormat="1" ht="11.25">
      <c r="A212" s="36"/>
      <c r="B212" s="37"/>
      <c r="C212" s="38"/>
      <c r="D212" s="190" t="s">
        <v>236</v>
      </c>
      <c r="E212" s="38"/>
      <c r="F212" s="191" t="s">
        <v>3231</v>
      </c>
      <c r="G212" s="38"/>
      <c r="H212" s="38"/>
      <c r="I212" s="192"/>
      <c r="J212" s="38"/>
      <c r="K212" s="38"/>
      <c r="L212" s="41"/>
      <c r="M212" s="193"/>
      <c r="N212" s="194"/>
      <c r="O212" s="66"/>
      <c r="P212" s="66"/>
      <c r="Q212" s="66"/>
      <c r="R212" s="66"/>
      <c r="S212" s="66"/>
      <c r="T212" s="67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9" t="s">
        <v>236</v>
      </c>
      <c r="AU212" s="19" t="s">
        <v>85</v>
      </c>
    </row>
    <row r="213" spans="2:51" s="13" customFormat="1" ht="22.5">
      <c r="B213" s="195"/>
      <c r="C213" s="196"/>
      <c r="D213" s="197" t="s">
        <v>238</v>
      </c>
      <c r="E213" s="198" t="s">
        <v>28</v>
      </c>
      <c r="F213" s="199" t="s">
        <v>3127</v>
      </c>
      <c r="G213" s="196"/>
      <c r="H213" s="198" t="s">
        <v>28</v>
      </c>
      <c r="I213" s="200"/>
      <c r="J213" s="196"/>
      <c r="K213" s="196"/>
      <c r="L213" s="201"/>
      <c r="M213" s="202"/>
      <c r="N213" s="203"/>
      <c r="O213" s="203"/>
      <c r="P213" s="203"/>
      <c r="Q213" s="203"/>
      <c r="R213" s="203"/>
      <c r="S213" s="203"/>
      <c r="T213" s="204"/>
      <c r="AT213" s="205" t="s">
        <v>238</v>
      </c>
      <c r="AU213" s="205" t="s">
        <v>85</v>
      </c>
      <c r="AV213" s="13" t="s">
        <v>82</v>
      </c>
      <c r="AW213" s="13" t="s">
        <v>35</v>
      </c>
      <c r="AX213" s="13" t="s">
        <v>74</v>
      </c>
      <c r="AY213" s="205" t="s">
        <v>228</v>
      </c>
    </row>
    <row r="214" spans="2:51" s="14" customFormat="1" ht="11.25">
      <c r="B214" s="206"/>
      <c r="C214" s="207"/>
      <c r="D214" s="197" t="s">
        <v>238</v>
      </c>
      <c r="E214" s="208" t="s">
        <v>28</v>
      </c>
      <c r="F214" s="209" t="s">
        <v>82</v>
      </c>
      <c r="G214" s="207"/>
      <c r="H214" s="210">
        <v>1</v>
      </c>
      <c r="I214" s="211"/>
      <c r="J214" s="207"/>
      <c r="K214" s="207"/>
      <c r="L214" s="212"/>
      <c r="M214" s="213"/>
      <c r="N214" s="214"/>
      <c r="O214" s="214"/>
      <c r="P214" s="214"/>
      <c r="Q214" s="214"/>
      <c r="R214" s="214"/>
      <c r="S214" s="214"/>
      <c r="T214" s="215"/>
      <c r="AT214" s="216" t="s">
        <v>238</v>
      </c>
      <c r="AU214" s="216" t="s">
        <v>85</v>
      </c>
      <c r="AV214" s="14" t="s">
        <v>85</v>
      </c>
      <c r="AW214" s="14" t="s">
        <v>35</v>
      </c>
      <c r="AX214" s="14" t="s">
        <v>82</v>
      </c>
      <c r="AY214" s="216" t="s">
        <v>228</v>
      </c>
    </row>
    <row r="215" spans="1:65" s="2" customFormat="1" ht="16.5" customHeight="1">
      <c r="A215" s="36"/>
      <c r="B215" s="37"/>
      <c r="C215" s="228" t="s">
        <v>416</v>
      </c>
      <c r="D215" s="228" t="s">
        <v>395</v>
      </c>
      <c r="E215" s="229" t="s">
        <v>3232</v>
      </c>
      <c r="F215" s="230" t="s">
        <v>3233</v>
      </c>
      <c r="G215" s="231" t="s">
        <v>510</v>
      </c>
      <c r="H215" s="232">
        <v>1</v>
      </c>
      <c r="I215" s="233"/>
      <c r="J215" s="234">
        <f>ROUND(I215*H215,2)</f>
        <v>0</v>
      </c>
      <c r="K215" s="230" t="s">
        <v>234</v>
      </c>
      <c r="L215" s="235"/>
      <c r="M215" s="236" t="s">
        <v>28</v>
      </c>
      <c r="N215" s="237" t="s">
        <v>45</v>
      </c>
      <c r="O215" s="66"/>
      <c r="P215" s="186">
        <f>O215*H215</f>
        <v>0</v>
      </c>
      <c r="Q215" s="186">
        <v>0.00154</v>
      </c>
      <c r="R215" s="186">
        <f>Q215*H215</f>
        <v>0.00154</v>
      </c>
      <c r="S215" s="186">
        <v>0</v>
      </c>
      <c r="T215" s="187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88" t="s">
        <v>272</v>
      </c>
      <c r="AT215" s="188" t="s">
        <v>395</v>
      </c>
      <c r="AU215" s="188" t="s">
        <v>85</v>
      </c>
      <c r="AY215" s="19" t="s">
        <v>228</v>
      </c>
      <c r="BE215" s="189">
        <f>IF(N215="základní",J215,0)</f>
        <v>0</v>
      </c>
      <c r="BF215" s="189">
        <f>IF(N215="snížená",J215,0)</f>
        <v>0</v>
      </c>
      <c r="BG215" s="189">
        <f>IF(N215="zákl. přenesená",J215,0)</f>
        <v>0</v>
      </c>
      <c r="BH215" s="189">
        <f>IF(N215="sníž. přenesená",J215,0)</f>
        <v>0</v>
      </c>
      <c r="BI215" s="189">
        <f>IF(N215="nulová",J215,0)</f>
        <v>0</v>
      </c>
      <c r="BJ215" s="19" t="s">
        <v>82</v>
      </c>
      <c r="BK215" s="189">
        <f>ROUND(I215*H215,2)</f>
        <v>0</v>
      </c>
      <c r="BL215" s="19" t="s">
        <v>176</v>
      </c>
      <c r="BM215" s="188" t="s">
        <v>3234</v>
      </c>
    </row>
    <row r="216" spans="2:51" s="13" customFormat="1" ht="22.5">
      <c r="B216" s="195"/>
      <c r="C216" s="196"/>
      <c r="D216" s="197" t="s">
        <v>238</v>
      </c>
      <c r="E216" s="198" t="s">
        <v>28</v>
      </c>
      <c r="F216" s="199" t="s">
        <v>3127</v>
      </c>
      <c r="G216" s="196"/>
      <c r="H216" s="198" t="s">
        <v>28</v>
      </c>
      <c r="I216" s="200"/>
      <c r="J216" s="196"/>
      <c r="K216" s="196"/>
      <c r="L216" s="201"/>
      <c r="M216" s="202"/>
      <c r="N216" s="203"/>
      <c r="O216" s="203"/>
      <c r="P216" s="203"/>
      <c r="Q216" s="203"/>
      <c r="R216" s="203"/>
      <c r="S216" s="203"/>
      <c r="T216" s="204"/>
      <c r="AT216" s="205" t="s">
        <v>238</v>
      </c>
      <c r="AU216" s="205" t="s">
        <v>85</v>
      </c>
      <c r="AV216" s="13" t="s">
        <v>82</v>
      </c>
      <c r="AW216" s="13" t="s">
        <v>35</v>
      </c>
      <c r="AX216" s="13" t="s">
        <v>74</v>
      </c>
      <c r="AY216" s="205" t="s">
        <v>228</v>
      </c>
    </row>
    <row r="217" spans="2:51" s="14" customFormat="1" ht="11.25">
      <c r="B217" s="206"/>
      <c r="C217" s="207"/>
      <c r="D217" s="197" t="s">
        <v>238</v>
      </c>
      <c r="E217" s="208" t="s">
        <v>28</v>
      </c>
      <c r="F217" s="209" t="s">
        <v>82</v>
      </c>
      <c r="G217" s="207"/>
      <c r="H217" s="210">
        <v>1</v>
      </c>
      <c r="I217" s="211"/>
      <c r="J217" s="207"/>
      <c r="K217" s="207"/>
      <c r="L217" s="212"/>
      <c r="M217" s="213"/>
      <c r="N217" s="214"/>
      <c r="O217" s="214"/>
      <c r="P217" s="214"/>
      <c r="Q217" s="214"/>
      <c r="R217" s="214"/>
      <c r="S217" s="214"/>
      <c r="T217" s="215"/>
      <c r="AT217" s="216" t="s">
        <v>238</v>
      </c>
      <c r="AU217" s="216" t="s">
        <v>85</v>
      </c>
      <c r="AV217" s="14" t="s">
        <v>85</v>
      </c>
      <c r="AW217" s="14" t="s">
        <v>35</v>
      </c>
      <c r="AX217" s="14" t="s">
        <v>82</v>
      </c>
      <c r="AY217" s="216" t="s">
        <v>228</v>
      </c>
    </row>
    <row r="218" spans="1:65" s="2" customFormat="1" ht="37.9" customHeight="1">
      <c r="A218" s="36"/>
      <c r="B218" s="37"/>
      <c r="C218" s="177" t="s">
        <v>420</v>
      </c>
      <c r="D218" s="177" t="s">
        <v>230</v>
      </c>
      <c r="E218" s="178" t="s">
        <v>3235</v>
      </c>
      <c r="F218" s="179" t="s">
        <v>3236</v>
      </c>
      <c r="G218" s="180" t="s">
        <v>510</v>
      </c>
      <c r="H218" s="181">
        <v>6</v>
      </c>
      <c r="I218" s="182"/>
      <c r="J218" s="183">
        <f>ROUND(I218*H218,2)</f>
        <v>0</v>
      </c>
      <c r="K218" s="179" t="s">
        <v>234</v>
      </c>
      <c r="L218" s="41"/>
      <c r="M218" s="184" t="s">
        <v>28</v>
      </c>
      <c r="N218" s="185" t="s">
        <v>45</v>
      </c>
      <c r="O218" s="66"/>
      <c r="P218" s="186">
        <f>O218*H218</f>
        <v>0</v>
      </c>
      <c r="Q218" s="186">
        <v>1E-05</v>
      </c>
      <c r="R218" s="186">
        <f>Q218*H218</f>
        <v>6.000000000000001E-05</v>
      </c>
      <c r="S218" s="186">
        <v>0</v>
      </c>
      <c r="T218" s="187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88" t="s">
        <v>176</v>
      </c>
      <c r="AT218" s="188" t="s">
        <v>230</v>
      </c>
      <c r="AU218" s="188" t="s">
        <v>85</v>
      </c>
      <c r="AY218" s="19" t="s">
        <v>228</v>
      </c>
      <c r="BE218" s="189">
        <f>IF(N218="základní",J218,0)</f>
        <v>0</v>
      </c>
      <c r="BF218" s="189">
        <f>IF(N218="snížená",J218,0)</f>
        <v>0</v>
      </c>
      <c r="BG218" s="189">
        <f>IF(N218="zákl. přenesená",J218,0)</f>
        <v>0</v>
      </c>
      <c r="BH218" s="189">
        <f>IF(N218="sníž. přenesená",J218,0)</f>
        <v>0</v>
      </c>
      <c r="BI218" s="189">
        <f>IF(N218="nulová",J218,0)</f>
        <v>0</v>
      </c>
      <c r="BJ218" s="19" t="s">
        <v>82</v>
      </c>
      <c r="BK218" s="189">
        <f>ROUND(I218*H218,2)</f>
        <v>0</v>
      </c>
      <c r="BL218" s="19" t="s">
        <v>176</v>
      </c>
      <c r="BM218" s="188" t="s">
        <v>3237</v>
      </c>
    </row>
    <row r="219" spans="1:47" s="2" customFormat="1" ht="11.25">
      <c r="A219" s="36"/>
      <c r="B219" s="37"/>
      <c r="C219" s="38"/>
      <c r="D219" s="190" t="s">
        <v>236</v>
      </c>
      <c r="E219" s="38"/>
      <c r="F219" s="191" t="s">
        <v>3238</v>
      </c>
      <c r="G219" s="38"/>
      <c r="H219" s="38"/>
      <c r="I219" s="192"/>
      <c r="J219" s="38"/>
      <c r="K219" s="38"/>
      <c r="L219" s="41"/>
      <c r="M219" s="193"/>
      <c r="N219" s="194"/>
      <c r="O219" s="66"/>
      <c r="P219" s="66"/>
      <c r="Q219" s="66"/>
      <c r="R219" s="66"/>
      <c r="S219" s="66"/>
      <c r="T219" s="67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9" t="s">
        <v>236</v>
      </c>
      <c r="AU219" s="19" t="s">
        <v>85</v>
      </c>
    </row>
    <row r="220" spans="2:51" s="13" customFormat="1" ht="22.5">
      <c r="B220" s="195"/>
      <c r="C220" s="196"/>
      <c r="D220" s="197" t="s">
        <v>238</v>
      </c>
      <c r="E220" s="198" t="s">
        <v>28</v>
      </c>
      <c r="F220" s="199" t="s">
        <v>3127</v>
      </c>
      <c r="G220" s="196"/>
      <c r="H220" s="198" t="s">
        <v>28</v>
      </c>
      <c r="I220" s="200"/>
      <c r="J220" s="196"/>
      <c r="K220" s="196"/>
      <c r="L220" s="201"/>
      <c r="M220" s="202"/>
      <c r="N220" s="203"/>
      <c r="O220" s="203"/>
      <c r="P220" s="203"/>
      <c r="Q220" s="203"/>
      <c r="R220" s="203"/>
      <c r="S220" s="203"/>
      <c r="T220" s="204"/>
      <c r="AT220" s="205" t="s">
        <v>238</v>
      </c>
      <c r="AU220" s="205" t="s">
        <v>85</v>
      </c>
      <c r="AV220" s="13" t="s">
        <v>82</v>
      </c>
      <c r="AW220" s="13" t="s">
        <v>35</v>
      </c>
      <c r="AX220" s="13" t="s">
        <v>74</v>
      </c>
      <c r="AY220" s="205" t="s">
        <v>228</v>
      </c>
    </row>
    <row r="221" spans="2:51" s="14" customFormat="1" ht="11.25">
      <c r="B221" s="206"/>
      <c r="C221" s="207"/>
      <c r="D221" s="197" t="s">
        <v>238</v>
      </c>
      <c r="E221" s="208" t="s">
        <v>3124</v>
      </c>
      <c r="F221" s="209" t="s">
        <v>82</v>
      </c>
      <c r="G221" s="207"/>
      <c r="H221" s="210">
        <v>1</v>
      </c>
      <c r="I221" s="211"/>
      <c r="J221" s="207"/>
      <c r="K221" s="207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238</v>
      </c>
      <c r="AU221" s="216" t="s">
        <v>85</v>
      </c>
      <c r="AV221" s="14" t="s">
        <v>85</v>
      </c>
      <c r="AW221" s="14" t="s">
        <v>35</v>
      </c>
      <c r="AX221" s="14" t="s">
        <v>74</v>
      </c>
      <c r="AY221" s="216" t="s">
        <v>228</v>
      </c>
    </row>
    <row r="222" spans="2:51" s="14" customFormat="1" ht="11.25">
      <c r="B222" s="206"/>
      <c r="C222" s="207"/>
      <c r="D222" s="197" t="s">
        <v>238</v>
      </c>
      <c r="E222" s="208" t="s">
        <v>28</v>
      </c>
      <c r="F222" s="209" t="s">
        <v>3239</v>
      </c>
      <c r="G222" s="207"/>
      <c r="H222" s="210">
        <v>5</v>
      </c>
      <c r="I222" s="211"/>
      <c r="J222" s="207"/>
      <c r="K222" s="207"/>
      <c r="L222" s="212"/>
      <c r="M222" s="213"/>
      <c r="N222" s="214"/>
      <c r="O222" s="214"/>
      <c r="P222" s="214"/>
      <c r="Q222" s="214"/>
      <c r="R222" s="214"/>
      <c r="S222" s="214"/>
      <c r="T222" s="215"/>
      <c r="AT222" s="216" t="s">
        <v>238</v>
      </c>
      <c r="AU222" s="216" t="s">
        <v>85</v>
      </c>
      <c r="AV222" s="14" t="s">
        <v>85</v>
      </c>
      <c r="AW222" s="14" t="s">
        <v>35</v>
      </c>
      <c r="AX222" s="14" t="s">
        <v>74</v>
      </c>
      <c r="AY222" s="216" t="s">
        <v>228</v>
      </c>
    </row>
    <row r="223" spans="2:51" s="15" customFormat="1" ht="11.25">
      <c r="B223" s="217"/>
      <c r="C223" s="218"/>
      <c r="D223" s="197" t="s">
        <v>238</v>
      </c>
      <c r="E223" s="219" t="s">
        <v>28</v>
      </c>
      <c r="F223" s="220" t="s">
        <v>241</v>
      </c>
      <c r="G223" s="218"/>
      <c r="H223" s="221">
        <v>6</v>
      </c>
      <c r="I223" s="222"/>
      <c r="J223" s="218"/>
      <c r="K223" s="218"/>
      <c r="L223" s="223"/>
      <c r="M223" s="224"/>
      <c r="N223" s="225"/>
      <c r="O223" s="225"/>
      <c r="P223" s="225"/>
      <c r="Q223" s="225"/>
      <c r="R223" s="225"/>
      <c r="S223" s="225"/>
      <c r="T223" s="226"/>
      <c r="AT223" s="227" t="s">
        <v>238</v>
      </c>
      <c r="AU223" s="227" t="s">
        <v>85</v>
      </c>
      <c r="AV223" s="15" t="s">
        <v>176</v>
      </c>
      <c r="AW223" s="15" t="s">
        <v>35</v>
      </c>
      <c r="AX223" s="15" t="s">
        <v>82</v>
      </c>
      <c r="AY223" s="227" t="s">
        <v>228</v>
      </c>
    </row>
    <row r="224" spans="1:65" s="2" customFormat="1" ht="16.5" customHeight="1">
      <c r="A224" s="36"/>
      <c r="B224" s="37"/>
      <c r="C224" s="228" t="s">
        <v>424</v>
      </c>
      <c r="D224" s="228" t="s">
        <v>395</v>
      </c>
      <c r="E224" s="229" t="s">
        <v>3240</v>
      </c>
      <c r="F224" s="230" t="s">
        <v>3241</v>
      </c>
      <c r="G224" s="231" t="s">
        <v>510</v>
      </c>
      <c r="H224" s="232">
        <v>3</v>
      </c>
      <c r="I224" s="233"/>
      <c r="J224" s="234">
        <f>ROUND(I224*H224,2)</f>
        <v>0</v>
      </c>
      <c r="K224" s="230" t="s">
        <v>234</v>
      </c>
      <c r="L224" s="235"/>
      <c r="M224" s="236" t="s">
        <v>28</v>
      </c>
      <c r="N224" s="237" t="s">
        <v>45</v>
      </c>
      <c r="O224" s="66"/>
      <c r="P224" s="186">
        <f>O224*H224</f>
        <v>0</v>
      </c>
      <c r="Q224" s="186">
        <v>0.0014</v>
      </c>
      <c r="R224" s="186">
        <f>Q224*H224</f>
        <v>0.0042</v>
      </c>
      <c r="S224" s="186">
        <v>0</v>
      </c>
      <c r="T224" s="187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88" t="s">
        <v>272</v>
      </c>
      <c r="AT224" s="188" t="s">
        <v>395</v>
      </c>
      <c r="AU224" s="188" t="s">
        <v>85</v>
      </c>
      <c r="AY224" s="19" t="s">
        <v>228</v>
      </c>
      <c r="BE224" s="189">
        <f>IF(N224="základní",J224,0)</f>
        <v>0</v>
      </c>
      <c r="BF224" s="189">
        <f>IF(N224="snížená",J224,0)</f>
        <v>0</v>
      </c>
      <c r="BG224" s="189">
        <f>IF(N224="zákl. přenesená",J224,0)</f>
        <v>0</v>
      </c>
      <c r="BH224" s="189">
        <f>IF(N224="sníž. přenesená",J224,0)</f>
        <v>0</v>
      </c>
      <c r="BI224" s="189">
        <f>IF(N224="nulová",J224,0)</f>
        <v>0</v>
      </c>
      <c r="BJ224" s="19" t="s">
        <v>82</v>
      </c>
      <c r="BK224" s="189">
        <f>ROUND(I224*H224,2)</f>
        <v>0</v>
      </c>
      <c r="BL224" s="19" t="s">
        <v>176</v>
      </c>
      <c r="BM224" s="188" t="s">
        <v>3242</v>
      </c>
    </row>
    <row r="225" spans="2:51" s="14" customFormat="1" ht="11.25">
      <c r="B225" s="206"/>
      <c r="C225" s="207"/>
      <c r="D225" s="197" t="s">
        <v>238</v>
      </c>
      <c r="E225" s="208" t="s">
        <v>28</v>
      </c>
      <c r="F225" s="209" t="s">
        <v>3243</v>
      </c>
      <c r="G225" s="207"/>
      <c r="H225" s="210">
        <v>3</v>
      </c>
      <c r="I225" s="211"/>
      <c r="J225" s="207"/>
      <c r="K225" s="207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238</v>
      </c>
      <c r="AU225" s="216" t="s">
        <v>85</v>
      </c>
      <c r="AV225" s="14" t="s">
        <v>85</v>
      </c>
      <c r="AW225" s="14" t="s">
        <v>35</v>
      </c>
      <c r="AX225" s="14" t="s">
        <v>82</v>
      </c>
      <c r="AY225" s="216" t="s">
        <v>228</v>
      </c>
    </row>
    <row r="226" spans="1:65" s="2" customFormat="1" ht="16.5" customHeight="1">
      <c r="A226" s="36"/>
      <c r="B226" s="37"/>
      <c r="C226" s="228" t="s">
        <v>429</v>
      </c>
      <c r="D226" s="228" t="s">
        <v>395</v>
      </c>
      <c r="E226" s="229" t="s">
        <v>3244</v>
      </c>
      <c r="F226" s="230" t="s">
        <v>3245</v>
      </c>
      <c r="G226" s="231" t="s">
        <v>510</v>
      </c>
      <c r="H226" s="232">
        <v>1</v>
      </c>
      <c r="I226" s="233"/>
      <c r="J226" s="234">
        <f>ROUND(I226*H226,2)</f>
        <v>0</v>
      </c>
      <c r="K226" s="230" t="s">
        <v>234</v>
      </c>
      <c r="L226" s="235"/>
      <c r="M226" s="236" t="s">
        <v>28</v>
      </c>
      <c r="N226" s="237" t="s">
        <v>45</v>
      </c>
      <c r="O226" s="66"/>
      <c r="P226" s="186">
        <f>O226*H226</f>
        <v>0</v>
      </c>
      <c r="Q226" s="186">
        <v>0.0014</v>
      </c>
      <c r="R226" s="186">
        <f>Q226*H226</f>
        <v>0.0014</v>
      </c>
      <c r="S226" s="186">
        <v>0</v>
      </c>
      <c r="T226" s="187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8" t="s">
        <v>272</v>
      </c>
      <c r="AT226" s="188" t="s">
        <v>395</v>
      </c>
      <c r="AU226" s="188" t="s">
        <v>85</v>
      </c>
      <c r="AY226" s="19" t="s">
        <v>228</v>
      </c>
      <c r="BE226" s="189">
        <f>IF(N226="základní",J226,0)</f>
        <v>0</v>
      </c>
      <c r="BF226" s="189">
        <f>IF(N226="snížená",J226,0)</f>
        <v>0</v>
      </c>
      <c r="BG226" s="189">
        <f>IF(N226="zákl. přenesená",J226,0)</f>
        <v>0</v>
      </c>
      <c r="BH226" s="189">
        <f>IF(N226="sníž. přenesená",J226,0)</f>
        <v>0</v>
      </c>
      <c r="BI226" s="189">
        <f>IF(N226="nulová",J226,0)</f>
        <v>0</v>
      </c>
      <c r="BJ226" s="19" t="s">
        <v>82</v>
      </c>
      <c r="BK226" s="189">
        <f>ROUND(I226*H226,2)</f>
        <v>0</v>
      </c>
      <c r="BL226" s="19" t="s">
        <v>176</v>
      </c>
      <c r="BM226" s="188" t="s">
        <v>3246</v>
      </c>
    </row>
    <row r="227" spans="2:51" s="14" customFormat="1" ht="11.25">
      <c r="B227" s="206"/>
      <c r="C227" s="207"/>
      <c r="D227" s="197" t="s">
        <v>238</v>
      </c>
      <c r="E227" s="208" t="s">
        <v>28</v>
      </c>
      <c r="F227" s="209" t="s">
        <v>3124</v>
      </c>
      <c r="G227" s="207"/>
      <c r="H227" s="210">
        <v>1</v>
      </c>
      <c r="I227" s="211"/>
      <c r="J227" s="207"/>
      <c r="K227" s="207"/>
      <c r="L227" s="212"/>
      <c r="M227" s="213"/>
      <c r="N227" s="214"/>
      <c r="O227" s="214"/>
      <c r="P227" s="214"/>
      <c r="Q227" s="214"/>
      <c r="R227" s="214"/>
      <c r="S227" s="214"/>
      <c r="T227" s="215"/>
      <c r="AT227" s="216" t="s">
        <v>238</v>
      </c>
      <c r="AU227" s="216" t="s">
        <v>85</v>
      </c>
      <c r="AV227" s="14" t="s">
        <v>85</v>
      </c>
      <c r="AW227" s="14" t="s">
        <v>35</v>
      </c>
      <c r="AX227" s="14" t="s">
        <v>82</v>
      </c>
      <c r="AY227" s="216" t="s">
        <v>228</v>
      </c>
    </row>
    <row r="228" spans="1:65" s="2" customFormat="1" ht="16.5" customHeight="1">
      <c r="A228" s="36"/>
      <c r="B228" s="37"/>
      <c r="C228" s="228" t="s">
        <v>435</v>
      </c>
      <c r="D228" s="228" t="s">
        <v>395</v>
      </c>
      <c r="E228" s="229" t="s">
        <v>3247</v>
      </c>
      <c r="F228" s="230" t="s">
        <v>3248</v>
      </c>
      <c r="G228" s="231" t="s">
        <v>510</v>
      </c>
      <c r="H228" s="232">
        <v>1</v>
      </c>
      <c r="I228" s="233"/>
      <c r="J228" s="234">
        <f>ROUND(I228*H228,2)</f>
        <v>0</v>
      </c>
      <c r="K228" s="230" t="s">
        <v>28</v>
      </c>
      <c r="L228" s="235"/>
      <c r="M228" s="236" t="s">
        <v>28</v>
      </c>
      <c r="N228" s="237" t="s">
        <v>45</v>
      </c>
      <c r="O228" s="66"/>
      <c r="P228" s="186">
        <f>O228*H228</f>
        <v>0</v>
      </c>
      <c r="Q228" s="186">
        <v>0.0005</v>
      </c>
      <c r="R228" s="186">
        <f>Q228*H228</f>
        <v>0.0005</v>
      </c>
      <c r="S228" s="186">
        <v>0</v>
      </c>
      <c r="T228" s="187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88" t="s">
        <v>272</v>
      </c>
      <c r="AT228" s="188" t="s">
        <v>395</v>
      </c>
      <c r="AU228" s="188" t="s">
        <v>85</v>
      </c>
      <c r="AY228" s="19" t="s">
        <v>228</v>
      </c>
      <c r="BE228" s="189">
        <f>IF(N228="základní",J228,0)</f>
        <v>0</v>
      </c>
      <c r="BF228" s="189">
        <f>IF(N228="snížená",J228,0)</f>
        <v>0</v>
      </c>
      <c r="BG228" s="189">
        <f>IF(N228="zákl. přenesená",J228,0)</f>
        <v>0</v>
      </c>
      <c r="BH228" s="189">
        <f>IF(N228="sníž. přenesená",J228,0)</f>
        <v>0</v>
      </c>
      <c r="BI228" s="189">
        <f>IF(N228="nulová",J228,0)</f>
        <v>0</v>
      </c>
      <c r="BJ228" s="19" t="s">
        <v>82</v>
      </c>
      <c r="BK228" s="189">
        <f>ROUND(I228*H228,2)</f>
        <v>0</v>
      </c>
      <c r="BL228" s="19" t="s">
        <v>176</v>
      </c>
      <c r="BM228" s="188" t="s">
        <v>3249</v>
      </c>
    </row>
    <row r="229" spans="2:51" s="14" customFormat="1" ht="11.25">
      <c r="B229" s="206"/>
      <c r="C229" s="207"/>
      <c r="D229" s="197" t="s">
        <v>238</v>
      </c>
      <c r="E229" s="208" t="s">
        <v>28</v>
      </c>
      <c r="F229" s="209" t="s">
        <v>3124</v>
      </c>
      <c r="G229" s="207"/>
      <c r="H229" s="210">
        <v>1</v>
      </c>
      <c r="I229" s="211"/>
      <c r="J229" s="207"/>
      <c r="K229" s="207"/>
      <c r="L229" s="212"/>
      <c r="M229" s="213"/>
      <c r="N229" s="214"/>
      <c r="O229" s="214"/>
      <c r="P229" s="214"/>
      <c r="Q229" s="214"/>
      <c r="R229" s="214"/>
      <c r="S229" s="214"/>
      <c r="T229" s="215"/>
      <c r="AT229" s="216" t="s">
        <v>238</v>
      </c>
      <c r="AU229" s="216" t="s">
        <v>85</v>
      </c>
      <c r="AV229" s="14" t="s">
        <v>85</v>
      </c>
      <c r="AW229" s="14" t="s">
        <v>35</v>
      </c>
      <c r="AX229" s="14" t="s">
        <v>82</v>
      </c>
      <c r="AY229" s="216" t="s">
        <v>228</v>
      </c>
    </row>
    <row r="230" spans="1:65" s="2" customFormat="1" ht="24.2" customHeight="1">
      <c r="A230" s="36"/>
      <c r="B230" s="37"/>
      <c r="C230" s="228" t="s">
        <v>441</v>
      </c>
      <c r="D230" s="228" t="s">
        <v>395</v>
      </c>
      <c r="E230" s="229" t="s">
        <v>3250</v>
      </c>
      <c r="F230" s="230" t="s">
        <v>3251</v>
      </c>
      <c r="G230" s="231" t="s">
        <v>510</v>
      </c>
      <c r="H230" s="232">
        <v>1</v>
      </c>
      <c r="I230" s="233"/>
      <c r="J230" s="234">
        <f>ROUND(I230*H230,2)</f>
        <v>0</v>
      </c>
      <c r="K230" s="230" t="s">
        <v>28</v>
      </c>
      <c r="L230" s="235"/>
      <c r="M230" s="236" t="s">
        <v>28</v>
      </c>
      <c r="N230" s="237" t="s">
        <v>45</v>
      </c>
      <c r="O230" s="66"/>
      <c r="P230" s="186">
        <f>O230*H230</f>
        <v>0</v>
      </c>
      <c r="Q230" s="186">
        <v>0.0008</v>
      </c>
      <c r="R230" s="186">
        <f>Q230*H230</f>
        <v>0.0008</v>
      </c>
      <c r="S230" s="186">
        <v>0</v>
      </c>
      <c r="T230" s="187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88" t="s">
        <v>272</v>
      </c>
      <c r="AT230" s="188" t="s">
        <v>395</v>
      </c>
      <c r="AU230" s="188" t="s">
        <v>85</v>
      </c>
      <c r="AY230" s="19" t="s">
        <v>228</v>
      </c>
      <c r="BE230" s="189">
        <f>IF(N230="základní",J230,0)</f>
        <v>0</v>
      </c>
      <c r="BF230" s="189">
        <f>IF(N230="snížená",J230,0)</f>
        <v>0</v>
      </c>
      <c r="BG230" s="189">
        <f>IF(N230="zákl. přenesená",J230,0)</f>
        <v>0</v>
      </c>
      <c r="BH230" s="189">
        <f>IF(N230="sníž. přenesená",J230,0)</f>
        <v>0</v>
      </c>
      <c r="BI230" s="189">
        <f>IF(N230="nulová",J230,0)</f>
        <v>0</v>
      </c>
      <c r="BJ230" s="19" t="s">
        <v>82</v>
      </c>
      <c r="BK230" s="189">
        <f>ROUND(I230*H230,2)</f>
        <v>0</v>
      </c>
      <c r="BL230" s="19" t="s">
        <v>176</v>
      </c>
      <c r="BM230" s="188" t="s">
        <v>3252</v>
      </c>
    </row>
    <row r="231" spans="2:51" s="14" customFormat="1" ht="11.25">
      <c r="B231" s="206"/>
      <c r="C231" s="207"/>
      <c r="D231" s="197" t="s">
        <v>238</v>
      </c>
      <c r="E231" s="208" t="s">
        <v>28</v>
      </c>
      <c r="F231" s="209" t="s">
        <v>3124</v>
      </c>
      <c r="G231" s="207"/>
      <c r="H231" s="210">
        <v>1</v>
      </c>
      <c r="I231" s="211"/>
      <c r="J231" s="207"/>
      <c r="K231" s="207"/>
      <c r="L231" s="212"/>
      <c r="M231" s="213"/>
      <c r="N231" s="214"/>
      <c r="O231" s="214"/>
      <c r="P231" s="214"/>
      <c r="Q231" s="214"/>
      <c r="R231" s="214"/>
      <c r="S231" s="214"/>
      <c r="T231" s="215"/>
      <c r="AT231" s="216" t="s">
        <v>238</v>
      </c>
      <c r="AU231" s="216" t="s">
        <v>85</v>
      </c>
      <c r="AV231" s="14" t="s">
        <v>85</v>
      </c>
      <c r="AW231" s="14" t="s">
        <v>35</v>
      </c>
      <c r="AX231" s="14" t="s">
        <v>82</v>
      </c>
      <c r="AY231" s="216" t="s">
        <v>228</v>
      </c>
    </row>
    <row r="232" spans="1:65" s="2" customFormat="1" ht="37.9" customHeight="1">
      <c r="A232" s="36"/>
      <c r="B232" s="37"/>
      <c r="C232" s="177" t="s">
        <v>447</v>
      </c>
      <c r="D232" s="177" t="s">
        <v>230</v>
      </c>
      <c r="E232" s="178" t="s">
        <v>3253</v>
      </c>
      <c r="F232" s="179" t="s">
        <v>3254</v>
      </c>
      <c r="G232" s="180" t="s">
        <v>510</v>
      </c>
      <c r="H232" s="181">
        <v>4</v>
      </c>
      <c r="I232" s="182"/>
      <c r="J232" s="183">
        <f>ROUND(I232*H232,2)</f>
        <v>0</v>
      </c>
      <c r="K232" s="179" t="s">
        <v>234</v>
      </c>
      <c r="L232" s="41"/>
      <c r="M232" s="184" t="s">
        <v>28</v>
      </c>
      <c r="N232" s="185" t="s">
        <v>45</v>
      </c>
      <c r="O232" s="66"/>
      <c r="P232" s="186">
        <f>O232*H232</f>
        <v>0</v>
      </c>
      <c r="Q232" s="186">
        <v>1E-05</v>
      </c>
      <c r="R232" s="186">
        <f>Q232*H232</f>
        <v>4E-05</v>
      </c>
      <c r="S232" s="186">
        <v>0</v>
      </c>
      <c r="T232" s="187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88" t="s">
        <v>176</v>
      </c>
      <c r="AT232" s="188" t="s">
        <v>230</v>
      </c>
      <c r="AU232" s="188" t="s">
        <v>85</v>
      </c>
      <c r="AY232" s="19" t="s">
        <v>228</v>
      </c>
      <c r="BE232" s="189">
        <f>IF(N232="základní",J232,0)</f>
        <v>0</v>
      </c>
      <c r="BF232" s="189">
        <f>IF(N232="snížená",J232,0)</f>
        <v>0</v>
      </c>
      <c r="BG232" s="189">
        <f>IF(N232="zákl. přenesená",J232,0)</f>
        <v>0</v>
      </c>
      <c r="BH232" s="189">
        <f>IF(N232="sníž. přenesená",J232,0)</f>
        <v>0</v>
      </c>
      <c r="BI232" s="189">
        <f>IF(N232="nulová",J232,0)</f>
        <v>0</v>
      </c>
      <c r="BJ232" s="19" t="s">
        <v>82</v>
      </c>
      <c r="BK232" s="189">
        <f>ROUND(I232*H232,2)</f>
        <v>0</v>
      </c>
      <c r="BL232" s="19" t="s">
        <v>176</v>
      </c>
      <c r="BM232" s="188" t="s">
        <v>3255</v>
      </c>
    </row>
    <row r="233" spans="1:47" s="2" customFormat="1" ht="11.25">
      <c r="A233" s="36"/>
      <c r="B233" s="37"/>
      <c r="C233" s="38"/>
      <c r="D233" s="190" t="s">
        <v>236</v>
      </c>
      <c r="E233" s="38"/>
      <c r="F233" s="191" t="s">
        <v>3256</v>
      </c>
      <c r="G233" s="38"/>
      <c r="H233" s="38"/>
      <c r="I233" s="192"/>
      <c r="J233" s="38"/>
      <c r="K233" s="38"/>
      <c r="L233" s="41"/>
      <c r="M233" s="193"/>
      <c r="N233" s="194"/>
      <c r="O233" s="66"/>
      <c r="P233" s="66"/>
      <c r="Q233" s="66"/>
      <c r="R233" s="66"/>
      <c r="S233" s="66"/>
      <c r="T233" s="67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9" t="s">
        <v>236</v>
      </c>
      <c r="AU233" s="19" t="s">
        <v>85</v>
      </c>
    </row>
    <row r="234" spans="2:51" s="13" customFormat="1" ht="22.5">
      <c r="B234" s="195"/>
      <c r="C234" s="196"/>
      <c r="D234" s="197" t="s">
        <v>238</v>
      </c>
      <c r="E234" s="198" t="s">
        <v>28</v>
      </c>
      <c r="F234" s="199" t="s">
        <v>3127</v>
      </c>
      <c r="G234" s="196"/>
      <c r="H234" s="198" t="s">
        <v>28</v>
      </c>
      <c r="I234" s="200"/>
      <c r="J234" s="196"/>
      <c r="K234" s="196"/>
      <c r="L234" s="201"/>
      <c r="M234" s="202"/>
      <c r="N234" s="203"/>
      <c r="O234" s="203"/>
      <c r="P234" s="203"/>
      <c r="Q234" s="203"/>
      <c r="R234" s="203"/>
      <c r="S234" s="203"/>
      <c r="T234" s="204"/>
      <c r="AT234" s="205" t="s">
        <v>238</v>
      </c>
      <c r="AU234" s="205" t="s">
        <v>85</v>
      </c>
      <c r="AV234" s="13" t="s">
        <v>82</v>
      </c>
      <c r="AW234" s="13" t="s">
        <v>35</v>
      </c>
      <c r="AX234" s="13" t="s">
        <v>74</v>
      </c>
      <c r="AY234" s="205" t="s">
        <v>228</v>
      </c>
    </row>
    <row r="235" spans="2:51" s="14" customFormat="1" ht="11.25">
      <c r="B235" s="206"/>
      <c r="C235" s="207"/>
      <c r="D235" s="197" t="s">
        <v>238</v>
      </c>
      <c r="E235" s="208" t="s">
        <v>3123</v>
      </c>
      <c r="F235" s="209" t="s">
        <v>82</v>
      </c>
      <c r="G235" s="207"/>
      <c r="H235" s="210">
        <v>1</v>
      </c>
      <c r="I235" s="211"/>
      <c r="J235" s="207"/>
      <c r="K235" s="207"/>
      <c r="L235" s="212"/>
      <c r="M235" s="213"/>
      <c r="N235" s="214"/>
      <c r="O235" s="214"/>
      <c r="P235" s="214"/>
      <c r="Q235" s="214"/>
      <c r="R235" s="214"/>
      <c r="S235" s="214"/>
      <c r="T235" s="215"/>
      <c r="AT235" s="216" t="s">
        <v>238</v>
      </c>
      <c r="AU235" s="216" t="s">
        <v>85</v>
      </c>
      <c r="AV235" s="14" t="s">
        <v>85</v>
      </c>
      <c r="AW235" s="14" t="s">
        <v>35</v>
      </c>
      <c r="AX235" s="14" t="s">
        <v>74</v>
      </c>
      <c r="AY235" s="216" t="s">
        <v>228</v>
      </c>
    </row>
    <row r="236" spans="2:51" s="14" customFormat="1" ht="11.25">
      <c r="B236" s="206"/>
      <c r="C236" s="207"/>
      <c r="D236" s="197" t="s">
        <v>238</v>
      </c>
      <c r="E236" s="208" t="s">
        <v>28</v>
      </c>
      <c r="F236" s="209" t="s">
        <v>246</v>
      </c>
      <c r="G236" s="207"/>
      <c r="H236" s="210">
        <v>3</v>
      </c>
      <c r="I236" s="211"/>
      <c r="J236" s="207"/>
      <c r="K236" s="207"/>
      <c r="L236" s="212"/>
      <c r="M236" s="213"/>
      <c r="N236" s="214"/>
      <c r="O236" s="214"/>
      <c r="P236" s="214"/>
      <c r="Q236" s="214"/>
      <c r="R236" s="214"/>
      <c r="S236" s="214"/>
      <c r="T236" s="215"/>
      <c r="AT236" s="216" t="s">
        <v>238</v>
      </c>
      <c r="AU236" s="216" t="s">
        <v>85</v>
      </c>
      <c r="AV236" s="14" t="s">
        <v>85</v>
      </c>
      <c r="AW236" s="14" t="s">
        <v>35</v>
      </c>
      <c r="AX236" s="14" t="s">
        <v>74</v>
      </c>
      <c r="AY236" s="216" t="s">
        <v>228</v>
      </c>
    </row>
    <row r="237" spans="2:51" s="15" customFormat="1" ht="11.25">
      <c r="B237" s="217"/>
      <c r="C237" s="218"/>
      <c r="D237" s="197" t="s">
        <v>238</v>
      </c>
      <c r="E237" s="219" t="s">
        <v>28</v>
      </c>
      <c r="F237" s="220" t="s">
        <v>241</v>
      </c>
      <c r="G237" s="218"/>
      <c r="H237" s="221">
        <v>4</v>
      </c>
      <c r="I237" s="222"/>
      <c r="J237" s="218"/>
      <c r="K237" s="218"/>
      <c r="L237" s="223"/>
      <c r="M237" s="224"/>
      <c r="N237" s="225"/>
      <c r="O237" s="225"/>
      <c r="P237" s="225"/>
      <c r="Q237" s="225"/>
      <c r="R237" s="225"/>
      <c r="S237" s="225"/>
      <c r="T237" s="226"/>
      <c r="AT237" s="227" t="s">
        <v>238</v>
      </c>
      <c r="AU237" s="227" t="s">
        <v>85</v>
      </c>
      <c r="AV237" s="15" t="s">
        <v>176</v>
      </c>
      <c r="AW237" s="15" t="s">
        <v>35</v>
      </c>
      <c r="AX237" s="15" t="s">
        <v>82</v>
      </c>
      <c r="AY237" s="227" t="s">
        <v>228</v>
      </c>
    </row>
    <row r="238" spans="1:65" s="2" customFormat="1" ht="16.5" customHeight="1">
      <c r="A238" s="36"/>
      <c r="B238" s="37"/>
      <c r="C238" s="228" t="s">
        <v>454</v>
      </c>
      <c r="D238" s="228" t="s">
        <v>395</v>
      </c>
      <c r="E238" s="229" t="s">
        <v>3257</v>
      </c>
      <c r="F238" s="230" t="s">
        <v>3258</v>
      </c>
      <c r="G238" s="231" t="s">
        <v>510</v>
      </c>
      <c r="H238" s="232">
        <v>3</v>
      </c>
      <c r="I238" s="233"/>
      <c r="J238" s="234">
        <f>ROUND(I238*H238,2)</f>
        <v>0</v>
      </c>
      <c r="K238" s="230" t="s">
        <v>234</v>
      </c>
      <c r="L238" s="235"/>
      <c r="M238" s="236" t="s">
        <v>28</v>
      </c>
      <c r="N238" s="237" t="s">
        <v>45</v>
      </c>
      <c r="O238" s="66"/>
      <c r="P238" s="186">
        <f>O238*H238</f>
        <v>0</v>
      </c>
      <c r="Q238" s="186">
        <v>0.0034</v>
      </c>
      <c r="R238" s="186">
        <f>Q238*H238</f>
        <v>0.010199999999999999</v>
      </c>
      <c r="S238" s="186">
        <v>0</v>
      </c>
      <c r="T238" s="187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88" t="s">
        <v>272</v>
      </c>
      <c r="AT238" s="188" t="s">
        <v>395</v>
      </c>
      <c r="AU238" s="188" t="s">
        <v>85</v>
      </c>
      <c r="AY238" s="19" t="s">
        <v>228</v>
      </c>
      <c r="BE238" s="189">
        <f>IF(N238="základní",J238,0)</f>
        <v>0</v>
      </c>
      <c r="BF238" s="189">
        <f>IF(N238="snížená",J238,0)</f>
        <v>0</v>
      </c>
      <c r="BG238" s="189">
        <f>IF(N238="zákl. přenesená",J238,0)</f>
        <v>0</v>
      </c>
      <c r="BH238" s="189">
        <f>IF(N238="sníž. přenesená",J238,0)</f>
        <v>0</v>
      </c>
      <c r="BI238" s="189">
        <f>IF(N238="nulová",J238,0)</f>
        <v>0</v>
      </c>
      <c r="BJ238" s="19" t="s">
        <v>82</v>
      </c>
      <c r="BK238" s="189">
        <f>ROUND(I238*H238,2)</f>
        <v>0</v>
      </c>
      <c r="BL238" s="19" t="s">
        <v>176</v>
      </c>
      <c r="BM238" s="188" t="s">
        <v>3259</v>
      </c>
    </row>
    <row r="239" spans="2:51" s="14" customFormat="1" ht="11.25">
      <c r="B239" s="206"/>
      <c r="C239" s="207"/>
      <c r="D239" s="197" t="s">
        <v>238</v>
      </c>
      <c r="E239" s="208" t="s">
        <v>28</v>
      </c>
      <c r="F239" s="209" t="s">
        <v>3260</v>
      </c>
      <c r="G239" s="207"/>
      <c r="H239" s="210">
        <v>3</v>
      </c>
      <c r="I239" s="211"/>
      <c r="J239" s="207"/>
      <c r="K239" s="207"/>
      <c r="L239" s="212"/>
      <c r="M239" s="213"/>
      <c r="N239" s="214"/>
      <c r="O239" s="214"/>
      <c r="P239" s="214"/>
      <c r="Q239" s="214"/>
      <c r="R239" s="214"/>
      <c r="S239" s="214"/>
      <c r="T239" s="215"/>
      <c r="AT239" s="216" t="s">
        <v>238</v>
      </c>
      <c r="AU239" s="216" t="s">
        <v>85</v>
      </c>
      <c r="AV239" s="14" t="s">
        <v>85</v>
      </c>
      <c r="AW239" s="14" t="s">
        <v>35</v>
      </c>
      <c r="AX239" s="14" t="s">
        <v>82</v>
      </c>
      <c r="AY239" s="216" t="s">
        <v>228</v>
      </c>
    </row>
    <row r="240" spans="1:65" s="2" customFormat="1" ht="16.5" customHeight="1">
      <c r="A240" s="36"/>
      <c r="B240" s="37"/>
      <c r="C240" s="228" t="s">
        <v>460</v>
      </c>
      <c r="D240" s="228" t="s">
        <v>395</v>
      </c>
      <c r="E240" s="229" t="s">
        <v>3261</v>
      </c>
      <c r="F240" s="230" t="s">
        <v>3262</v>
      </c>
      <c r="G240" s="231" t="s">
        <v>510</v>
      </c>
      <c r="H240" s="232">
        <v>1</v>
      </c>
      <c r="I240" s="233"/>
      <c r="J240" s="234">
        <f>ROUND(I240*H240,2)</f>
        <v>0</v>
      </c>
      <c r="K240" s="230" t="s">
        <v>234</v>
      </c>
      <c r="L240" s="235"/>
      <c r="M240" s="236" t="s">
        <v>28</v>
      </c>
      <c r="N240" s="237" t="s">
        <v>45</v>
      </c>
      <c r="O240" s="66"/>
      <c r="P240" s="186">
        <f>O240*H240</f>
        <v>0</v>
      </c>
      <c r="Q240" s="186">
        <v>0.003</v>
      </c>
      <c r="R240" s="186">
        <f>Q240*H240</f>
        <v>0.003</v>
      </c>
      <c r="S240" s="186">
        <v>0</v>
      </c>
      <c r="T240" s="187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88" t="s">
        <v>272</v>
      </c>
      <c r="AT240" s="188" t="s">
        <v>395</v>
      </c>
      <c r="AU240" s="188" t="s">
        <v>85</v>
      </c>
      <c r="AY240" s="19" t="s">
        <v>228</v>
      </c>
      <c r="BE240" s="189">
        <f>IF(N240="základní",J240,0)</f>
        <v>0</v>
      </c>
      <c r="BF240" s="189">
        <f>IF(N240="snížená",J240,0)</f>
        <v>0</v>
      </c>
      <c r="BG240" s="189">
        <f>IF(N240="zákl. přenesená",J240,0)</f>
        <v>0</v>
      </c>
      <c r="BH240" s="189">
        <f>IF(N240="sníž. přenesená",J240,0)</f>
        <v>0</v>
      </c>
      <c r="BI240" s="189">
        <f>IF(N240="nulová",J240,0)</f>
        <v>0</v>
      </c>
      <c r="BJ240" s="19" t="s">
        <v>82</v>
      </c>
      <c r="BK240" s="189">
        <f>ROUND(I240*H240,2)</f>
        <v>0</v>
      </c>
      <c r="BL240" s="19" t="s">
        <v>176</v>
      </c>
      <c r="BM240" s="188" t="s">
        <v>3263</v>
      </c>
    </row>
    <row r="241" spans="2:51" s="14" customFormat="1" ht="11.25">
      <c r="B241" s="206"/>
      <c r="C241" s="207"/>
      <c r="D241" s="197" t="s">
        <v>238</v>
      </c>
      <c r="E241" s="208" t="s">
        <v>28</v>
      </c>
      <c r="F241" s="209" t="s">
        <v>3123</v>
      </c>
      <c r="G241" s="207"/>
      <c r="H241" s="210">
        <v>1</v>
      </c>
      <c r="I241" s="211"/>
      <c r="J241" s="207"/>
      <c r="K241" s="207"/>
      <c r="L241" s="212"/>
      <c r="M241" s="213"/>
      <c r="N241" s="214"/>
      <c r="O241" s="214"/>
      <c r="P241" s="214"/>
      <c r="Q241" s="214"/>
      <c r="R241" s="214"/>
      <c r="S241" s="214"/>
      <c r="T241" s="215"/>
      <c r="AT241" s="216" t="s">
        <v>238</v>
      </c>
      <c r="AU241" s="216" t="s">
        <v>85</v>
      </c>
      <c r="AV241" s="14" t="s">
        <v>85</v>
      </c>
      <c r="AW241" s="14" t="s">
        <v>35</v>
      </c>
      <c r="AX241" s="14" t="s">
        <v>82</v>
      </c>
      <c r="AY241" s="216" t="s">
        <v>228</v>
      </c>
    </row>
    <row r="242" spans="1:65" s="2" customFormat="1" ht="33" customHeight="1">
      <c r="A242" s="36"/>
      <c r="B242" s="37"/>
      <c r="C242" s="177" t="s">
        <v>465</v>
      </c>
      <c r="D242" s="177" t="s">
        <v>230</v>
      </c>
      <c r="E242" s="178" t="s">
        <v>3055</v>
      </c>
      <c r="F242" s="179" t="s">
        <v>3056</v>
      </c>
      <c r="G242" s="180" t="s">
        <v>233</v>
      </c>
      <c r="H242" s="181">
        <v>2.5</v>
      </c>
      <c r="I242" s="182"/>
      <c r="J242" s="183">
        <f>ROUND(I242*H242,2)</f>
        <v>0</v>
      </c>
      <c r="K242" s="179" t="s">
        <v>234</v>
      </c>
      <c r="L242" s="41"/>
      <c r="M242" s="184" t="s">
        <v>28</v>
      </c>
      <c r="N242" s="185" t="s">
        <v>45</v>
      </c>
      <c r="O242" s="66"/>
      <c r="P242" s="186">
        <f>O242*H242</f>
        <v>0</v>
      </c>
      <c r="Q242" s="186">
        <v>0</v>
      </c>
      <c r="R242" s="186">
        <f>Q242*H242</f>
        <v>0</v>
      </c>
      <c r="S242" s="186">
        <v>0.6</v>
      </c>
      <c r="T242" s="187">
        <f>S242*H242</f>
        <v>1.5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88" t="s">
        <v>176</v>
      </c>
      <c r="AT242" s="188" t="s">
        <v>230</v>
      </c>
      <c r="AU242" s="188" t="s">
        <v>85</v>
      </c>
      <c r="AY242" s="19" t="s">
        <v>228</v>
      </c>
      <c r="BE242" s="189">
        <f>IF(N242="základní",J242,0)</f>
        <v>0</v>
      </c>
      <c r="BF242" s="189">
        <f>IF(N242="snížená",J242,0)</f>
        <v>0</v>
      </c>
      <c r="BG242" s="189">
        <f>IF(N242="zákl. přenesená",J242,0)</f>
        <v>0</v>
      </c>
      <c r="BH242" s="189">
        <f>IF(N242="sníž. přenesená",J242,0)</f>
        <v>0</v>
      </c>
      <c r="BI242" s="189">
        <f>IF(N242="nulová",J242,0)</f>
        <v>0</v>
      </c>
      <c r="BJ242" s="19" t="s">
        <v>82</v>
      </c>
      <c r="BK242" s="189">
        <f>ROUND(I242*H242,2)</f>
        <v>0</v>
      </c>
      <c r="BL242" s="19" t="s">
        <v>176</v>
      </c>
      <c r="BM242" s="188" t="s">
        <v>3264</v>
      </c>
    </row>
    <row r="243" spans="1:47" s="2" customFormat="1" ht="11.25">
      <c r="A243" s="36"/>
      <c r="B243" s="37"/>
      <c r="C243" s="38"/>
      <c r="D243" s="190" t="s">
        <v>236</v>
      </c>
      <c r="E243" s="38"/>
      <c r="F243" s="191" t="s">
        <v>3058</v>
      </c>
      <c r="G243" s="38"/>
      <c r="H243" s="38"/>
      <c r="I243" s="192"/>
      <c r="J243" s="38"/>
      <c r="K243" s="38"/>
      <c r="L243" s="41"/>
      <c r="M243" s="193"/>
      <c r="N243" s="194"/>
      <c r="O243" s="66"/>
      <c r="P243" s="66"/>
      <c r="Q243" s="66"/>
      <c r="R243" s="66"/>
      <c r="S243" s="66"/>
      <c r="T243" s="67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9" t="s">
        <v>236</v>
      </c>
      <c r="AU243" s="19" t="s">
        <v>85</v>
      </c>
    </row>
    <row r="244" spans="2:51" s="13" customFormat="1" ht="22.5">
      <c r="B244" s="195"/>
      <c r="C244" s="196"/>
      <c r="D244" s="197" t="s">
        <v>238</v>
      </c>
      <c r="E244" s="198" t="s">
        <v>28</v>
      </c>
      <c r="F244" s="199" t="s">
        <v>3127</v>
      </c>
      <c r="G244" s="196"/>
      <c r="H244" s="198" t="s">
        <v>28</v>
      </c>
      <c r="I244" s="200"/>
      <c r="J244" s="196"/>
      <c r="K244" s="196"/>
      <c r="L244" s="201"/>
      <c r="M244" s="202"/>
      <c r="N244" s="203"/>
      <c r="O244" s="203"/>
      <c r="P244" s="203"/>
      <c r="Q244" s="203"/>
      <c r="R244" s="203"/>
      <c r="S244" s="203"/>
      <c r="T244" s="204"/>
      <c r="AT244" s="205" t="s">
        <v>238</v>
      </c>
      <c r="AU244" s="205" t="s">
        <v>85</v>
      </c>
      <c r="AV244" s="13" t="s">
        <v>82</v>
      </c>
      <c r="AW244" s="13" t="s">
        <v>35</v>
      </c>
      <c r="AX244" s="13" t="s">
        <v>74</v>
      </c>
      <c r="AY244" s="205" t="s">
        <v>228</v>
      </c>
    </row>
    <row r="245" spans="2:51" s="14" customFormat="1" ht="11.25">
      <c r="B245" s="206"/>
      <c r="C245" s="207"/>
      <c r="D245" s="197" t="s">
        <v>238</v>
      </c>
      <c r="E245" s="208" t="s">
        <v>28</v>
      </c>
      <c r="F245" s="209" t="s">
        <v>3059</v>
      </c>
      <c r="G245" s="207"/>
      <c r="H245" s="210">
        <v>2.5</v>
      </c>
      <c r="I245" s="211"/>
      <c r="J245" s="207"/>
      <c r="K245" s="207"/>
      <c r="L245" s="212"/>
      <c r="M245" s="213"/>
      <c r="N245" s="214"/>
      <c r="O245" s="214"/>
      <c r="P245" s="214"/>
      <c r="Q245" s="214"/>
      <c r="R245" s="214"/>
      <c r="S245" s="214"/>
      <c r="T245" s="215"/>
      <c r="AT245" s="216" t="s">
        <v>238</v>
      </c>
      <c r="AU245" s="216" t="s">
        <v>85</v>
      </c>
      <c r="AV245" s="14" t="s">
        <v>85</v>
      </c>
      <c r="AW245" s="14" t="s">
        <v>35</v>
      </c>
      <c r="AX245" s="14" t="s">
        <v>82</v>
      </c>
      <c r="AY245" s="216" t="s">
        <v>228</v>
      </c>
    </row>
    <row r="246" spans="1:65" s="2" customFormat="1" ht="21.75" customHeight="1">
      <c r="A246" s="36"/>
      <c r="B246" s="37"/>
      <c r="C246" s="177" t="s">
        <v>470</v>
      </c>
      <c r="D246" s="177" t="s">
        <v>230</v>
      </c>
      <c r="E246" s="178" t="s">
        <v>3265</v>
      </c>
      <c r="F246" s="179" t="s">
        <v>3266</v>
      </c>
      <c r="G246" s="180" t="s">
        <v>323</v>
      </c>
      <c r="H246" s="181">
        <v>3.65</v>
      </c>
      <c r="I246" s="182"/>
      <c r="J246" s="183">
        <f>ROUND(I246*H246,2)</f>
        <v>0</v>
      </c>
      <c r="K246" s="179" t="s">
        <v>234</v>
      </c>
      <c r="L246" s="41"/>
      <c r="M246" s="184" t="s">
        <v>28</v>
      </c>
      <c r="N246" s="185" t="s">
        <v>45</v>
      </c>
      <c r="O246" s="66"/>
      <c r="P246" s="186">
        <f>O246*H246</f>
        <v>0</v>
      </c>
      <c r="Q246" s="186">
        <v>0</v>
      </c>
      <c r="R246" s="186">
        <f>Q246*H246</f>
        <v>0</v>
      </c>
      <c r="S246" s="186">
        <v>0</v>
      </c>
      <c r="T246" s="187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88" t="s">
        <v>176</v>
      </c>
      <c r="AT246" s="188" t="s">
        <v>230</v>
      </c>
      <c r="AU246" s="188" t="s">
        <v>85</v>
      </c>
      <c r="AY246" s="19" t="s">
        <v>228</v>
      </c>
      <c r="BE246" s="189">
        <f>IF(N246="základní",J246,0)</f>
        <v>0</v>
      </c>
      <c r="BF246" s="189">
        <f>IF(N246="snížená",J246,0)</f>
        <v>0</v>
      </c>
      <c r="BG246" s="189">
        <f>IF(N246="zákl. přenesená",J246,0)</f>
        <v>0</v>
      </c>
      <c r="BH246" s="189">
        <f>IF(N246="sníž. přenesená",J246,0)</f>
        <v>0</v>
      </c>
      <c r="BI246" s="189">
        <f>IF(N246="nulová",J246,0)</f>
        <v>0</v>
      </c>
      <c r="BJ246" s="19" t="s">
        <v>82</v>
      </c>
      <c r="BK246" s="189">
        <f>ROUND(I246*H246,2)</f>
        <v>0</v>
      </c>
      <c r="BL246" s="19" t="s">
        <v>176</v>
      </c>
      <c r="BM246" s="188" t="s">
        <v>3267</v>
      </c>
    </row>
    <row r="247" spans="1:47" s="2" customFormat="1" ht="11.25">
      <c r="A247" s="36"/>
      <c r="B247" s="37"/>
      <c r="C247" s="38"/>
      <c r="D247" s="190" t="s">
        <v>236</v>
      </c>
      <c r="E247" s="38"/>
      <c r="F247" s="191" t="s">
        <v>3268</v>
      </c>
      <c r="G247" s="38"/>
      <c r="H247" s="38"/>
      <c r="I247" s="192"/>
      <c r="J247" s="38"/>
      <c r="K247" s="38"/>
      <c r="L247" s="41"/>
      <c r="M247" s="193"/>
      <c r="N247" s="194"/>
      <c r="O247" s="66"/>
      <c r="P247" s="66"/>
      <c r="Q247" s="66"/>
      <c r="R247" s="66"/>
      <c r="S247" s="66"/>
      <c r="T247" s="67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T247" s="19" t="s">
        <v>236</v>
      </c>
      <c r="AU247" s="19" t="s">
        <v>85</v>
      </c>
    </row>
    <row r="248" spans="2:51" s="14" customFormat="1" ht="11.25">
      <c r="B248" s="206"/>
      <c r="C248" s="207"/>
      <c r="D248" s="197" t="s">
        <v>238</v>
      </c>
      <c r="E248" s="208" t="s">
        <v>28</v>
      </c>
      <c r="F248" s="209" t="s">
        <v>1203</v>
      </c>
      <c r="G248" s="207"/>
      <c r="H248" s="210">
        <v>2.9</v>
      </c>
      <c r="I248" s="211"/>
      <c r="J248" s="207"/>
      <c r="K248" s="207"/>
      <c r="L248" s="212"/>
      <c r="M248" s="213"/>
      <c r="N248" s="214"/>
      <c r="O248" s="214"/>
      <c r="P248" s="214"/>
      <c r="Q248" s="214"/>
      <c r="R248" s="214"/>
      <c r="S248" s="214"/>
      <c r="T248" s="215"/>
      <c r="AT248" s="216" t="s">
        <v>238</v>
      </c>
      <c r="AU248" s="216" t="s">
        <v>85</v>
      </c>
      <c r="AV248" s="14" t="s">
        <v>85</v>
      </c>
      <c r="AW248" s="14" t="s">
        <v>35</v>
      </c>
      <c r="AX248" s="14" t="s">
        <v>74</v>
      </c>
      <c r="AY248" s="216" t="s">
        <v>228</v>
      </c>
    </row>
    <row r="249" spans="2:51" s="14" customFormat="1" ht="11.25">
      <c r="B249" s="206"/>
      <c r="C249" s="207"/>
      <c r="D249" s="197" t="s">
        <v>238</v>
      </c>
      <c r="E249" s="208" t="s">
        <v>28</v>
      </c>
      <c r="F249" s="209" t="s">
        <v>3114</v>
      </c>
      <c r="G249" s="207"/>
      <c r="H249" s="210">
        <v>0.75</v>
      </c>
      <c r="I249" s="211"/>
      <c r="J249" s="207"/>
      <c r="K249" s="207"/>
      <c r="L249" s="212"/>
      <c r="M249" s="213"/>
      <c r="N249" s="214"/>
      <c r="O249" s="214"/>
      <c r="P249" s="214"/>
      <c r="Q249" s="214"/>
      <c r="R249" s="214"/>
      <c r="S249" s="214"/>
      <c r="T249" s="215"/>
      <c r="AT249" s="216" t="s">
        <v>238</v>
      </c>
      <c r="AU249" s="216" t="s">
        <v>85</v>
      </c>
      <c r="AV249" s="14" t="s">
        <v>85</v>
      </c>
      <c r="AW249" s="14" t="s">
        <v>35</v>
      </c>
      <c r="AX249" s="14" t="s">
        <v>74</v>
      </c>
      <c r="AY249" s="216" t="s">
        <v>228</v>
      </c>
    </row>
    <row r="250" spans="2:51" s="15" customFormat="1" ht="11.25">
      <c r="B250" s="217"/>
      <c r="C250" s="218"/>
      <c r="D250" s="197" t="s">
        <v>238</v>
      </c>
      <c r="E250" s="219" t="s">
        <v>3269</v>
      </c>
      <c r="F250" s="220" t="s">
        <v>241</v>
      </c>
      <c r="G250" s="218"/>
      <c r="H250" s="221">
        <v>3.65</v>
      </c>
      <c r="I250" s="222"/>
      <c r="J250" s="218"/>
      <c r="K250" s="218"/>
      <c r="L250" s="223"/>
      <c r="M250" s="224"/>
      <c r="N250" s="225"/>
      <c r="O250" s="225"/>
      <c r="P250" s="225"/>
      <c r="Q250" s="225"/>
      <c r="R250" s="225"/>
      <c r="S250" s="225"/>
      <c r="T250" s="226"/>
      <c r="AT250" s="227" t="s">
        <v>238</v>
      </c>
      <c r="AU250" s="227" t="s">
        <v>85</v>
      </c>
      <c r="AV250" s="15" t="s">
        <v>176</v>
      </c>
      <c r="AW250" s="15" t="s">
        <v>35</v>
      </c>
      <c r="AX250" s="15" t="s">
        <v>82</v>
      </c>
      <c r="AY250" s="227" t="s">
        <v>228</v>
      </c>
    </row>
    <row r="251" spans="1:65" s="2" customFormat="1" ht="21.75" customHeight="1">
      <c r="A251" s="36"/>
      <c r="B251" s="37"/>
      <c r="C251" s="177" t="s">
        <v>475</v>
      </c>
      <c r="D251" s="177" t="s">
        <v>230</v>
      </c>
      <c r="E251" s="178" t="s">
        <v>3270</v>
      </c>
      <c r="F251" s="179" t="s">
        <v>3271</v>
      </c>
      <c r="G251" s="180" t="s">
        <v>323</v>
      </c>
      <c r="H251" s="181">
        <v>21.74</v>
      </c>
      <c r="I251" s="182"/>
      <c r="J251" s="183">
        <f>ROUND(I251*H251,2)</f>
        <v>0</v>
      </c>
      <c r="K251" s="179" t="s">
        <v>234</v>
      </c>
      <c r="L251" s="41"/>
      <c r="M251" s="184" t="s">
        <v>28</v>
      </c>
      <c r="N251" s="185" t="s">
        <v>45</v>
      </c>
      <c r="O251" s="66"/>
      <c r="P251" s="186">
        <f>O251*H251</f>
        <v>0</v>
      </c>
      <c r="Q251" s="186">
        <v>0</v>
      </c>
      <c r="R251" s="186">
        <f>Q251*H251</f>
        <v>0</v>
      </c>
      <c r="S251" s="186">
        <v>0</v>
      </c>
      <c r="T251" s="187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88" t="s">
        <v>176</v>
      </c>
      <c r="AT251" s="188" t="s">
        <v>230</v>
      </c>
      <c r="AU251" s="188" t="s">
        <v>85</v>
      </c>
      <c r="AY251" s="19" t="s">
        <v>228</v>
      </c>
      <c r="BE251" s="189">
        <f>IF(N251="základní",J251,0)</f>
        <v>0</v>
      </c>
      <c r="BF251" s="189">
        <f>IF(N251="snížená",J251,0)</f>
        <v>0</v>
      </c>
      <c r="BG251" s="189">
        <f>IF(N251="zákl. přenesená",J251,0)</f>
        <v>0</v>
      </c>
      <c r="BH251" s="189">
        <f>IF(N251="sníž. přenesená",J251,0)</f>
        <v>0</v>
      </c>
      <c r="BI251" s="189">
        <f>IF(N251="nulová",J251,0)</f>
        <v>0</v>
      </c>
      <c r="BJ251" s="19" t="s">
        <v>82</v>
      </c>
      <c r="BK251" s="189">
        <f>ROUND(I251*H251,2)</f>
        <v>0</v>
      </c>
      <c r="BL251" s="19" t="s">
        <v>176</v>
      </c>
      <c r="BM251" s="188" t="s">
        <v>3272</v>
      </c>
    </row>
    <row r="252" spans="1:47" s="2" customFormat="1" ht="11.25">
      <c r="A252" s="36"/>
      <c r="B252" s="37"/>
      <c r="C252" s="38"/>
      <c r="D252" s="190" t="s">
        <v>236</v>
      </c>
      <c r="E252" s="38"/>
      <c r="F252" s="191" t="s">
        <v>3273</v>
      </c>
      <c r="G252" s="38"/>
      <c r="H252" s="38"/>
      <c r="I252" s="192"/>
      <c r="J252" s="38"/>
      <c r="K252" s="38"/>
      <c r="L252" s="41"/>
      <c r="M252" s="193"/>
      <c r="N252" s="194"/>
      <c r="O252" s="66"/>
      <c r="P252" s="66"/>
      <c r="Q252" s="66"/>
      <c r="R252" s="66"/>
      <c r="S252" s="66"/>
      <c r="T252" s="67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9" t="s">
        <v>236</v>
      </c>
      <c r="AU252" s="19" t="s">
        <v>85</v>
      </c>
    </row>
    <row r="253" spans="2:51" s="14" customFormat="1" ht="11.25">
      <c r="B253" s="206"/>
      <c r="C253" s="207"/>
      <c r="D253" s="197" t="s">
        <v>238</v>
      </c>
      <c r="E253" s="208" t="s">
        <v>28</v>
      </c>
      <c r="F253" s="209" t="s">
        <v>1206</v>
      </c>
      <c r="G253" s="207"/>
      <c r="H253" s="210">
        <v>12.21</v>
      </c>
      <c r="I253" s="211"/>
      <c r="J253" s="207"/>
      <c r="K253" s="207"/>
      <c r="L253" s="212"/>
      <c r="M253" s="213"/>
      <c r="N253" s="214"/>
      <c r="O253" s="214"/>
      <c r="P253" s="214"/>
      <c r="Q253" s="214"/>
      <c r="R253" s="214"/>
      <c r="S253" s="214"/>
      <c r="T253" s="215"/>
      <c r="AT253" s="216" t="s">
        <v>238</v>
      </c>
      <c r="AU253" s="216" t="s">
        <v>85</v>
      </c>
      <c r="AV253" s="14" t="s">
        <v>85</v>
      </c>
      <c r="AW253" s="14" t="s">
        <v>35</v>
      </c>
      <c r="AX253" s="14" t="s">
        <v>74</v>
      </c>
      <c r="AY253" s="216" t="s">
        <v>228</v>
      </c>
    </row>
    <row r="254" spans="2:51" s="14" customFormat="1" ht="11.25">
      <c r="B254" s="206"/>
      <c r="C254" s="207"/>
      <c r="D254" s="197" t="s">
        <v>238</v>
      </c>
      <c r="E254" s="208" t="s">
        <v>28</v>
      </c>
      <c r="F254" s="209" t="s">
        <v>3119</v>
      </c>
      <c r="G254" s="207"/>
      <c r="H254" s="210">
        <v>9.53</v>
      </c>
      <c r="I254" s="211"/>
      <c r="J254" s="207"/>
      <c r="K254" s="207"/>
      <c r="L254" s="212"/>
      <c r="M254" s="213"/>
      <c r="N254" s="214"/>
      <c r="O254" s="214"/>
      <c r="P254" s="214"/>
      <c r="Q254" s="214"/>
      <c r="R254" s="214"/>
      <c r="S254" s="214"/>
      <c r="T254" s="215"/>
      <c r="AT254" s="216" t="s">
        <v>238</v>
      </c>
      <c r="AU254" s="216" t="s">
        <v>85</v>
      </c>
      <c r="AV254" s="14" t="s">
        <v>85</v>
      </c>
      <c r="AW254" s="14" t="s">
        <v>35</v>
      </c>
      <c r="AX254" s="14" t="s">
        <v>74</v>
      </c>
      <c r="AY254" s="216" t="s">
        <v>228</v>
      </c>
    </row>
    <row r="255" spans="2:51" s="15" customFormat="1" ht="11.25">
      <c r="B255" s="217"/>
      <c r="C255" s="218"/>
      <c r="D255" s="197" t="s">
        <v>238</v>
      </c>
      <c r="E255" s="219" t="s">
        <v>3274</v>
      </c>
      <c r="F255" s="220" t="s">
        <v>241</v>
      </c>
      <c r="G255" s="218"/>
      <c r="H255" s="221">
        <v>21.74</v>
      </c>
      <c r="I255" s="222"/>
      <c r="J255" s="218"/>
      <c r="K255" s="218"/>
      <c r="L255" s="223"/>
      <c r="M255" s="224"/>
      <c r="N255" s="225"/>
      <c r="O255" s="225"/>
      <c r="P255" s="225"/>
      <c r="Q255" s="225"/>
      <c r="R255" s="225"/>
      <c r="S255" s="225"/>
      <c r="T255" s="226"/>
      <c r="AT255" s="227" t="s">
        <v>238</v>
      </c>
      <c r="AU255" s="227" t="s">
        <v>85</v>
      </c>
      <c r="AV255" s="15" t="s">
        <v>176</v>
      </c>
      <c r="AW255" s="15" t="s">
        <v>35</v>
      </c>
      <c r="AX255" s="15" t="s">
        <v>82</v>
      </c>
      <c r="AY255" s="227" t="s">
        <v>228</v>
      </c>
    </row>
    <row r="256" spans="1:65" s="2" customFormat="1" ht="24.2" customHeight="1">
      <c r="A256" s="36"/>
      <c r="B256" s="37"/>
      <c r="C256" s="177" t="s">
        <v>480</v>
      </c>
      <c r="D256" s="177" t="s">
        <v>230</v>
      </c>
      <c r="E256" s="178" t="s">
        <v>3275</v>
      </c>
      <c r="F256" s="179" t="s">
        <v>3276</v>
      </c>
      <c r="G256" s="180" t="s">
        <v>510</v>
      </c>
      <c r="H256" s="181">
        <v>6</v>
      </c>
      <c r="I256" s="182"/>
      <c r="J256" s="183">
        <f>ROUND(I256*H256,2)</f>
        <v>0</v>
      </c>
      <c r="K256" s="179" t="s">
        <v>234</v>
      </c>
      <c r="L256" s="41"/>
      <c r="M256" s="184" t="s">
        <v>28</v>
      </c>
      <c r="N256" s="185" t="s">
        <v>45</v>
      </c>
      <c r="O256" s="66"/>
      <c r="P256" s="186">
        <f>O256*H256</f>
        <v>0</v>
      </c>
      <c r="Q256" s="186">
        <v>0.45937</v>
      </c>
      <c r="R256" s="186">
        <f>Q256*H256</f>
        <v>2.75622</v>
      </c>
      <c r="S256" s="186">
        <v>0</v>
      </c>
      <c r="T256" s="187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88" t="s">
        <v>176</v>
      </c>
      <c r="AT256" s="188" t="s">
        <v>230</v>
      </c>
      <c r="AU256" s="188" t="s">
        <v>85</v>
      </c>
      <c r="AY256" s="19" t="s">
        <v>228</v>
      </c>
      <c r="BE256" s="189">
        <f>IF(N256="základní",J256,0)</f>
        <v>0</v>
      </c>
      <c r="BF256" s="189">
        <f>IF(N256="snížená",J256,0)</f>
        <v>0</v>
      </c>
      <c r="BG256" s="189">
        <f>IF(N256="zákl. přenesená",J256,0)</f>
        <v>0</v>
      </c>
      <c r="BH256" s="189">
        <f>IF(N256="sníž. přenesená",J256,0)</f>
        <v>0</v>
      </c>
      <c r="BI256" s="189">
        <f>IF(N256="nulová",J256,0)</f>
        <v>0</v>
      </c>
      <c r="BJ256" s="19" t="s">
        <v>82</v>
      </c>
      <c r="BK256" s="189">
        <f>ROUND(I256*H256,2)</f>
        <v>0</v>
      </c>
      <c r="BL256" s="19" t="s">
        <v>176</v>
      </c>
      <c r="BM256" s="188" t="s">
        <v>3277</v>
      </c>
    </row>
    <row r="257" spans="1:47" s="2" customFormat="1" ht="11.25">
      <c r="A257" s="36"/>
      <c r="B257" s="37"/>
      <c r="C257" s="38"/>
      <c r="D257" s="190" t="s">
        <v>236</v>
      </c>
      <c r="E257" s="38"/>
      <c r="F257" s="191" t="s">
        <v>3278</v>
      </c>
      <c r="G257" s="38"/>
      <c r="H257" s="38"/>
      <c r="I257" s="192"/>
      <c r="J257" s="38"/>
      <c r="K257" s="38"/>
      <c r="L257" s="41"/>
      <c r="M257" s="193"/>
      <c r="N257" s="194"/>
      <c r="O257" s="66"/>
      <c r="P257" s="66"/>
      <c r="Q257" s="66"/>
      <c r="R257" s="66"/>
      <c r="S257" s="66"/>
      <c r="T257" s="67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9" t="s">
        <v>236</v>
      </c>
      <c r="AU257" s="19" t="s">
        <v>85</v>
      </c>
    </row>
    <row r="258" spans="2:51" s="13" customFormat="1" ht="22.5">
      <c r="B258" s="195"/>
      <c r="C258" s="196"/>
      <c r="D258" s="197" t="s">
        <v>238</v>
      </c>
      <c r="E258" s="198" t="s">
        <v>28</v>
      </c>
      <c r="F258" s="199" t="s">
        <v>3127</v>
      </c>
      <c r="G258" s="196"/>
      <c r="H258" s="198" t="s">
        <v>28</v>
      </c>
      <c r="I258" s="200"/>
      <c r="J258" s="196"/>
      <c r="K258" s="196"/>
      <c r="L258" s="201"/>
      <c r="M258" s="202"/>
      <c r="N258" s="203"/>
      <c r="O258" s="203"/>
      <c r="P258" s="203"/>
      <c r="Q258" s="203"/>
      <c r="R258" s="203"/>
      <c r="S258" s="203"/>
      <c r="T258" s="204"/>
      <c r="AT258" s="205" t="s">
        <v>238</v>
      </c>
      <c r="AU258" s="205" t="s">
        <v>85</v>
      </c>
      <c r="AV258" s="13" t="s">
        <v>82</v>
      </c>
      <c r="AW258" s="13" t="s">
        <v>35</v>
      </c>
      <c r="AX258" s="13" t="s">
        <v>74</v>
      </c>
      <c r="AY258" s="205" t="s">
        <v>228</v>
      </c>
    </row>
    <row r="259" spans="2:51" s="14" customFormat="1" ht="11.25">
      <c r="B259" s="206"/>
      <c r="C259" s="207"/>
      <c r="D259" s="197" t="s">
        <v>238</v>
      </c>
      <c r="E259" s="208" t="s">
        <v>28</v>
      </c>
      <c r="F259" s="209" t="s">
        <v>261</v>
      </c>
      <c r="G259" s="207"/>
      <c r="H259" s="210">
        <v>6</v>
      </c>
      <c r="I259" s="211"/>
      <c r="J259" s="207"/>
      <c r="K259" s="207"/>
      <c r="L259" s="212"/>
      <c r="M259" s="213"/>
      <c r="N259" s="214"/>
      <c r="O259" s="214"/>
      <c r="P259" s="214"/>
      <c r="Q259" s="214"/>
      <c r="R259" s="214"/>
      <c r="S259" s="214"/>
      <c r="T259" s="215"/>
      <c r="AT259" s="216" t="s">
        <v>238</v>
      </c>
      <c r="AU259" s="216" t="s">
        <v>85</v>
      </c>
      <c r="AV259" s="14" t="s">
        <v>85</v>
      </c>
      <c r="AW259" s="14" t="s">
        <v>35</v>
      </c>
      <c r="AX259" s="14" t="s">
        <v>82</v>
      </c>
      <c r="AY259" s="216" t="s">
        <v>228</v>
      </c>
    </row>
    <row r="260" spans="1:65" s="2" customFormat="1" ht="37.9" customHeight="1">
      <c r="A260" s="36"/>
      <c r="B260" s="37"/>
      <c r="C260" s="177" t="s">
        <v>485</v>
      </c>
      <c r="D260" s="177" t="s">
        <v>230</v>
      </c>
      <c r="E260" s="178" t="s">
        <v>3279</v>
      </c>
      <c r="F260" s="179" t="s">
        <v>3280</v>
      </c>
      <c r="G260" s="180" t="s">
        <v>510</v>
      </c>
      <c r="H260" s="181">
        <v>1</v>
      </c>
      <c r="I260" s="182"/>
      <c r="J260" s="183">
        <f>ROUND(I260*H260,2)</f>
        <v>0</v>
      </c>
      <c r="K260" s="179" t="s">
        <v>234</v>
      </c>
      <c r="L260" s="41"/>
      <c r="M260" s="184" t="s">
        <v>28</v>
      </c>
      <c r="N260" s="185" t="s">
        <v>45</v>
      </c>
      <c r="O260" s="66"/>
      <c r="P260" s="186">
        <f>O260*H260</f>
        <v>0</v>
      </c>
      <c r="Q260" s="186">
        <v>0.06451</v>
      </c>
      <c r="R260" s="186">
        <f>Q260*H260</f>
        <v>0.06451</v>
      </c>
      <c r="S260" s="186">
        <v>0</v>
      </c>
      <c r="T260" s="187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88" t="s">
        <v>176</v>
      </c>
      <c r="AT260" s="188" t="s">
        <v>230</v>
      </c>
      <c r="AU260" s="188" t="s">
        <v>85</v>
      </c>
      <c r="AY260" s="19" t="s">
        <v>228</v>
      </c>
      <c r="BE260" s="189">
        <f>IF(N260="základní",J260,0)</f>
        <v>0</v>
      </c>
      <c r="BF260" s="189">
        <f>IF(N260="snížená",J260,0)</f>
        <v>0</v>
      </c>
      <c r="BG260" s="189">
        <f>IF(N260="zákl. přenesená",J260,0)</f>
        <v>0</v>
      </c>
      <c r="BH260" s="189">
        <f>IF(N260="sníž. přenesená",J260,0)</f>
        <v>0</v>
      </c>
      <c r="BI260" s="189">
        <f>IF(N260="nulová",J260,0)</f>
        <v>0</v>
      </c>
      <c r="BJ260" s="19" t="s">
        <v>82</v>
      </c>
      <c r="BK260" s="189">
        <f>ROUND(I260*H260,2)</f>
        <v>0</v>
      </c>
      <c r="BL260" s="19" t="s">
        <v>176</v>
      </c>
      <c r="BM260" s="188" t="s">
        <v>3281</v>
      </c>
    </row>
    <row r="261" spans="1:47" s="2" customFormat="1" ht="11.25">
      <c r="A261" s="36"/>
      <c r="B261" s="37"/>
      <c r="C261" s="38"/>
      <c r="D261" s="190" t="s">
        <v>236</v>
      </c>
      <c r="E261" s="38"/>
      <c r="F261" s="191" t="s">
        <v>3282</v>
      </c>
      <c r="G261" s="38"/>
      <c r="H261" s="38"/>
      <c r="I261" s="192"/>
      <c r="J261" s="38"/>
      <c r="K261" s="38"/>
      <c r="L261" s="41"/>
      <c r="M261" s="193"/>
      <c r="N261" s="194"/>
      <c r="O261" s="66"/>
      <c r="P261" s="66"/>
      <c r="Q261" s="66"/>
      <c r="R261" s="66"/>
      <c r="S261" s="66"/>
      <c r="T261" s="67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9" t="s">
        <v>236</v>
      </c>
      <c r="AU261" s="19" t="s">
        <v>85</v>
      </c>
    </row>
    <row r="262" spans="2:51" s="13" customFormat="1" ht="22.5">
      <c r="B262" s="195"/>
      <c r="C262" s="196"/>
      <c r="D262" s="197" t="s">
        <v>238</v>
      </c>
      <c r="E262" s="198" t="s">
        <v>28</v>
      </c>
      <c r="F262" s="199" t="s">
        <v>3127</v>
      </c>
      <c r="G262" s="196"/>
      <c r="H262" s="198" t="s">
        <v>28</v>
      </c>
      <c r="I262" s="200"/>
      <c r="J262" s="196"/>
      <c r="K262" s="196"/>
      <c r="L262" s="201"/>
      <c r="M262" s="202"/>
      <c r="N262" s="203"/>
      <c r="O262" s="203"/>
      <c r="P262" s="203"/>
      <c r="Q262" s="203"/>
      <c r="R262" s="203"/>
      <c r="S262" s="203"/>
      <c r="T262" s="204"/>
      <c r="AT262" s="205" t="s">
        <v>238</v>
      </c>
      <c r="AU262" s="205" t="s">
        <v>85</v>
      </c>
      <c r="AV262" s="13" t="s">
        <v>82</v>
      </c>
      <c r="AW262" s="13" t="s">
        <v>35</v>
      </c>
      <c r="AX262" s="13" t="s">
        <v>74</v>
      </c>
      <c r="AY262" s="205" t="s">
        <v>228</v>
      </c>
    </row>
    <row r="263" spans="2:51" s="14" customFormat="1" ht="11.25">
      <c r="B263" s="206"/>
      <c r="C263" s="207"/>
      <c r="D263" s="197" t="s">
        <v>238</v>
      </c>
      <c r="E263" s="208" t="s">
        <v>2884</v>
      </c>
      <c r="F263" s="209" t="s">
        <v>82</v>
      </c>
      <c r="G263" s="207"/>
      <c r="H263" s="210">
        <v>1</v>
      </c>
      <c r="I263" s="211"/>
      <c r="J263" s="207"/>
      <c r="K263" s="207"/>
      <c r="L263" s="212"/>
      <c r="M263" s="213"/>
      <c r="N263" s="214"/>
      <c r="O263" s="214"/>
      <c r="P263" s="214"/>
      <c r="Q263" s="214"/>
      <c r="R263" s="214"/>
      <c r="S263" s="214"/>
      <c r="T263" s="215"/>
      <c r="AT263" s="216" t="s">
        <v>238</v>
      </c>
      <c r="AU263" s="216" t="s">
        <v>85</v>
      </c>
      <c r="AV263" s="14" t="s">
        <v>85</v>
      </c>
      <c r="AW263" s="14" t="s">
        <v>35</v>
      </c>
      <c r="AX263" s="14" t="s">
        <v>82</v>
      </c>
      <c r="AY263" s="216" t="s">
        <v>228</v>
      </c>
    </row>
    <row r="264" spans="1:65" s="2" customFormat="1" ht="37.9" customHeight="1">
      <c r="A264" s="36"/>
      <c r="B264" s="37"/>
      <c r="C264" s="177" t="s">
        <v>491</v>
      </c>
      <c r="D264" s="177" t="s">
        <v>230</v>
      </c>
      <c r="E264" s="178" t="s">
        <v>3283</v>
      </c>
      <c r="F264" s="179" t="s">
        <v>3284</v>
      </c>
      <c r="G264" s="180" t="s">
        <v>510</v>
      </c>
      <c r="H264" s="181">
        <v>1</v>
      </c>
      <c r="I264" s="182"/>
      <c r="J264" s="183">
        <f>ROUND(I264*H264,2)</f>
        <v>0</v>
      </c>
      <c r="K264" s="179" t="s">
        <v>234</v>
      </c>
      <c r="L264" s="41"/>
      <c r="M264" s="184" t="s">
        <v>28</v>
      </c>
      <c r="N264" s="185" t="s">
        <v>45</v>
      </c>
      <c r="O264" s="66"/>
      <c r="P264" s="186">
        <f>O264*H264</f>
        <v>0</v>
      </c>
      <c r="Q264" s="186">
        <v>0.01818</v>
      </c>
      <c r="R264" s="186">
        <f>Q264*H264</f>
        <v>0.01818</v>
      </c>
      <c r="S264" s="186">
        <v>0</v>
      </c>
      <c r="T264" s="187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88" t="s">
        <v>176</v>
      </c>
      <c r="AT264" s="188" t="s">
        <v>230</v>
      </c>
      <c r="AU264" s="188" t="s">
        <v>85</v>
      </c>
      <c r="AY264" s="19" t="s">
        <v>228</v>
      </c>
      <c r="BE264" s="189">
        <f>IF(N264="základní",J264,0)</f>
        <v>0</v>
      </c>
      <c r="BF264" s="189">
        <f>IF(N264="snížená",J264,0)</f>
        <v>0</v>
      </c>
      <c r="BG264" s="189">
        <f>IF(N264="zákl. přenesená",J264,0)</f>
        <v>0</v>
      </c>
      <c r="BH264" s="189">
        <f>IF(N264="sníž. přenesená",J264,0)</f>
        <v>0</v>
      </c>
      <c r="BI264" s="189">
        <f>IF(N264="nulová",J264,0)</f>
        <v>0</v>
      </c>
      <c r="BJ264" s="19" t="s">
        <v>82</v>
      </c>
      <c r="BK264" s="189">
        <f>ROUND(I264*H264,2)</f>
        <v>0</v>
      </c>
      <c r="BL264" s="19" t="s">
        <v>176</v>
      </c>
      <c r="BM264" s="188" t="s">
        <v>3285</v>
      </c>
    </row>
    <row r="265" spans="1:47" s="2" customFormat="1" ht="11.25">
      <c r="A265" s="36"/>
      <c r="B265" s="37"/>
      <c r="C265" s="38"/>
      <c r="D265" s="190" t="s">
        <v>236</v>
      </c>
      <c r="E265" s="38"/>
      <c r="F265" s="191" t="s">
        <v>3286</v>
      </c>
      <c r="G265" s="38"/>
      <c r="H265" s="38"/>
      <c r="I265" s="192"/>
      <c r="J265" s="38"/>
      <c r="K265" s="38"/>
      <c r="L265" s="41"/>
      <c r="M265" s="193"/>
      <c r="N265" s="194"/>
      <c r="O265" s="66"/>
      <c r="P265" s="66"/>
      <c r="Q265" s="66"/>
      <c r="R265" s="66"/>
      <c r="S265" s="66"/>
      <c r="T265" s="67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9" t="s">
        <v>236</v>
      </c>
      <c r="AU265" s="19" t="s">
        <v>85</v>
      </c>
    </row>
    <row r="266" spans="2:51" s="14" customFormat="1" ht="11.25">
      <c r="B266" s="206"/>
      <c r="C266" s="207"/>
      <c r="D266" s="197" t="s">
        <v>238</v>
      </c>
      <c r="E266" s="208" t="s">
        <v>28</v>
      </c>
      <c r="F266" s="209" t="s">
        <v>2884</v>
      </c>
      <c r="G266" s="207"/>
      <c r="H266" s="210">
        <v>1</v>
      </c>
      <c r="I266" s="211"/>
      <c r="J266" s="207"/>
      <c r="K266" s="207"/>
      <c r="L266" s="212"/>
      <c r="M266" s="213"/>
      <c r="N266" s="214"/>
      <c r="O266" s="214"/>
      <c r="P266" s="214"/>
      <c r="Q266" s="214"/>
      <c r="R266" s="214"/>
      <c r="S266" s="214"/>
      <c r="T266" s="215"/>
      <c r="AT266" s="216" t="s">
        <v>238</v>
      </c>
      <c r="AU266" s="216" t="s">
        <v>85</v>
      </c>
      <c r="AV266" s="14" t="s">
        <v>85</v>
      </c>
      <c r="AW266" s="14" t="s">
        <v>35</v>
      </c>
      <c r="AX266" s="14" t="s">
        <v>82</v>
      </c>
      <c r="AY266" s="216" t="s">
        <v>228</v>
      </c>
    </row>
    <row r="267" spans="1:65" s="2" customFormat="1" ht="44.25" customHeight="1">
      <c r="A267" s="36"/>
      <c r="B267" s="37"/>
      <c r="C267" s="177" t="s">
        <v>496</v>
      </c>
      <c r="D267" s="177" t="s">
        <v>230</v>
      </c>
      <c r="E267" s="178" t="s">
        <v>3287</v>
      </c>
      <c r="F267" s="179" t="s">
        <v>3288</v>
      </c>
      <c r="G267" s="180" t="s">
        <v>510</v>
      </c>
      <c r="H267" s="181">
        <v>1</v>
      </c>
      <c r="I267" s="182"/>
      <c r="J267" s="183">
        <f>ROUND(I267*H267,2)</f>
        <v>0</v>
      </c>
      <c r="K267" s="179" t="s">
        <v>234</v>
      </c>
      <c r="L267" s="41"/>
      <c r="M267" s="184" t="s">
        <v>28</v>
      </c>
      <c r="N267" s="185" t="s">
        <v>45</v>
      </c>
      <c r="O267" s="66"/>
      <c r="P267" s="186">
        <f>O267*H267</f>
        <v>0</v>
      </c>
      <c r="Q267" s="186">
        <v>0.00622</v>
      </c>
      <c r="R267" s="186">
        <f>Q267*H267</f>
        <v>0.00622</v>
      </c>
      <c r="S267" s="186">
        <v>0</v>
      </c>
      <c r="T267" s="187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88" t="s">
        <v>176</v>
      </c>
      <c r="AT267" s="188" t="s">
        <v>230</v>
      </c>
      <c r="AU267" s="188" t="s">
        <v>85</v>
      </c>
      <c r="AY267" s="19" t="s">
        <v>228</v>
      </c>
      <c r="BE267" s="189">
        <f>IF(N267="základní",J267,0)</f>
        <v>0</v>
      </c>
      <c r="BF267" s="189">
        <f>IF(N267="snížená",J267,0)</f>
        <v>0</v>
      </c>
      <c r="BG267" s="189">
        <f>IF(N267="zákl. přenesená",J267,0)</f>
        <v>0</v>
      </c>
      <c r="BH267" s="189">
        <f>IF(N267="sníž. přenesená",J267,0)</f>
        <v>0</v>
      </c>
      <c r="BI267" s="189">
        <f>IF(N267="nulová",J267,0)</f>
        <v>0</v>
      </c>
      <c r="BJ267" s="19" t="s">
        <v>82</v>
      </c>
      <c r="BK267" s="189">
        <f>ROUND(I267*H267,2)</f>
        <v>0</v>
      </c>
      <c r="BL267" s="19" t="s">
        <v>176</v>
      </c>
      <c r="BM267" s="188" t="s">
        <v>3289</v>
      </c>
    </row>
    <row r="268" spans="1:47" s="2" customFormat="1" ht="11.25">
      <c r="A268" s="36"/>
      <c r="B268" s="37"/>
      <c r="C268" s="38"/>
      <c r="D268" s="190" t="s">
        <v>236</v>
      </c>
      <c r="E268" s="38"/>
      <c r="F268" s="191" t="s">
        <v>3290</v>
      </c>
      <c r="G268" s="38"/>
      <c r="H268" s="38"/>
      <c r="I268" s="192"/>
      <c r="J268" s="38"/>
      <c r="K268" s="38"/>
      <c r="L268" s="41"/>
      <c r="M268" s="193"/>
      <c r="N268" s="194"/>
      <c r="O268" s="66"/>
      <c r="P268" s="66"/>
      <c r="Q268" s="66"/>
      <c r="R268" s="66"/>
      <c r="S268" s="66"/>
      <c r="T268" s="67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9" t="s">
        <v>236</v>
      </c>
      <c r="AU268" s="19" t="s">
        <v>85</v>
      </c>
    </row>
    <row r="269" spans="2:51" s="14" customFormat="1" ht="11.25">
      <c r="B269" s="206"/>
      <c r="C269" s="207"/>
      <c r="D269" s="197" t="s">
        <v>238</v>
      </c>
      <c r="E269" s="208" t="s">
        <v>28</v>
      </c>
      <c r="F269" s="209" t="s">
        <v>2884</v>
      </c>
      <c r="G269" s="207"/>
      <c r="H269" s="210">
        <v>1</v>
      </c>
      <c r="I269" s="211"/>
      <c r="J269" s="207"/>
      <c r="K269" s="207"/>
      <c r="L269" s="212"/>
      <c r="M269" s="213"/>
      <c r="N269" s="214"/>
      <c r="O269" s="214"/>
      <c r="P269" s="214"/>
      <c r="Q269" s="214"/>
      <c r="R269" s="214"/>
      <c r="S269" s="214"/>
      <c r="T269" s="215"/>
      <c r="AT269" s="216" t="s">
        <v>238</v>
      </c>
      <c r="AU269" s="216" t="s">
        <v>85</v>
      </c>
      <c r="AV269" s="14" t="s">
        <v>85</v>
      </c>
      <c r="AW269" s="14" t="s">
        <v>35</v>
      </c>
      <c r="AX269" s="14" t="s">
        <v>82</v>
      </c>
      <c r="AY269" s="216" t="s">
        <v>228</v>
      </c>
    </row>
    <row r="270" spans="1:65" s="2" customFormat="1" ht="44.25" customHeight="1">
      <c r="A270" s="36"/>
      <c r="B270" s="37"/>
      <c r="C270" s="177" t="s">
        <v>502</v>
      </c>
      <c r="D270" s="177" t="s">
        <v>230</v>
      </c>
      <c r="E270" s="178" t="s">
        <v>3291</v>
      </c>
      <c r="F270" s="179" t="s">
        <v>3292</v>
      </c>
      <c r="G270" s="180" t="s">
        <v>510</v>
      </c>
      <c r="H270" s="181">
        <v>1</v>
      </c>
      <c r="I270" s="182"/>
      <c r="J270" s="183">
        <f>ROUND(I270*H270,2)</f>
        <v>0</v>
      </c>
      <c r="K270" s="179" t="s">
        <v>234</v>
      </c>
      <c r="L270" s="41"/>
      <c r="M270" s="184" t="s">
        <v>28</v>
      </c>
      <c r="N270" s="185" t="s">
        <v>45</v>
      </c>
      <c r="O270" s="66"/>
      <c r="P270" s="186">
        <f>O270*H270</f>
        <v>0</v>
      </c>
      <c r="Q270" s="186">
        <v>0</v>
      </c>
      <c r="R270" s="186">
        <f>Q270*H270</f>
        <v>0</v>
      </c>
      <c r="S270" s="186">
        <v>0</v>
      </c>
      <c r="T270" s="187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88" t="s">
        <v>176</v>
      </c>
      <c r="AT270" s="188" t="s">
        <v>230</v>
      </c>
      <c r="AU270" s="188" t="s">
        <v>85</v>
      </c>
      <c r="AY270" s="19" t="s">
        <v>228</v>
      </c>
      <c r="BE270" s="189">
        <f>IF(N270="základní",J270,0)</f>
        <v>0</v>
      </c>
      <c r="BF270" s="189">
        <f>IF(N270="snížená",J270,0)</f>
        <v>0</v>
      </c>
      <c r="BG270" s="189">
        <f>IF(N270="zákl. přenesená",J270,0)</f>
        <v>0</v>
      </c>
      <c r="BH270" s="189">
        <f>IF(N270="sníž. přenesená",J270,0)</f>
        <v>0</v>
      </c>
      <c r="BI270" s="189">
        <f>IF(N270="nulová",J270,0)</f>
        <v>0</v>
      </c>
      <c r="BJ270" s="19" t="s">
        <v>82</v>
      </c>
      <c r="BK270" s="189">
        <f>ROUND(I270*H270,2)</f>
        <v>0</v>
      </c>
      <c r="BL270" s="19" t="s">
        <v>176</v>
      </c>
      <c r="BM270" s="188" t="s">
        <v>3293</v>
      </c>
    </row>
    <row r="271" spans="1:47" s="2" customFormat="1" ht="11.25">
      <c r="A271" s="36"/>
      <c r="B271" s="37"/>
      <c r="C271" s="38"/>
      <c r="D271" s="190" t="s">
        <v>236</v>
      </c>
      <c r="E271" s="38"/>
      <c r="F271" s="191" t="s">
        <v>3294</v>
      </c>
      <c r="G271" s="38"/>
      <c r="H271" s="38"/>
      <c r="I271" s="192"/>
      <c r="J271" s="38"/>
      <c r="K271" s="38"/>
      <c r="L271" s="41"/>
      <c r="M271" s="193"/>
      <c r="N271" s="194"/>
      <c r="O271" s="66"/>
      <c r="P271" s="66"/>
      <c r="Q271" s="66"/>
      <c r="R271" s="66"/>
      <c r="S271" s="66"/>
      <c r="T271" s="67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9" t="s">
        <v>236</v>
      </c>
      <c r="AU271" s="19" t="s">
        <v>85</v>
      </c>
    </row>
    <row r="272" spans="2:51" s="14" customFormat="1" ht="11.25">
      <c r="B272" s="206"/>
      <c r="C272" s="207"/>
      <c r="D272" s="197" t="s">
        <v>238</v>
      </c>
      <c r="E272" s="208" t="s">
        <v>28</v>
      </c>
      <c r="F272" s="209" t="s">
        <v>2884</v>
      </c>
      <c r="G272" s="207"/>
      <c r="H272" s="210">
        <v>1</v>
      </c>
      <c r="I272" s="211"/>
      <c r="J272" s="207"/>
      <c r="K272" s="207"/>
      <c r="L272" s="212"/>
      <c r="M272" s="213"/>
      <c r="N272" s="214"/>
      <c r="O272" s="214"/>
      <c r="P272" s="214"/>
      <c r="Q272" s="214"/>
      <c r="R272" s="214"/>
      <c r="S272" s="214"/>
      <c r="T272" s="215"/>
      <c r="AT272" s="216" t="s">
        <v>238</v>
      </c>
      <c r="AU272" s="216" t="s">
        <v>85</v>
      </c>
      <c r="AV272" s="14" t="s">
        <v>85</v>
      </c>
      <c r="AW272" s="14" t="s">
        <v>35</v>
      </c>
      <c r="AX272" s="14" t="s">
        <v>82</v>
      </c>
      <c r="AY272" s="216" t="s">
        <v>228</v>
      </c>
    </row>
    <row r="273" spans="1:65" s="2" customFormat="1" ht="37.9" customHeight="1">
      <c r="A273" s="36"/>
      <c r="B273" s="37"/>
      <c r="C273" s="177" t="s">
        <v>507</v>
      </c>
      <c r="D273" s="177" t="s">
        <v>230</v>
      </c>
      <c r="E273" s="178" t="s">
        <v>3295</v>
      </c>
      <c r="F273" s="179" t="s">
        <v>3296</v>
      </c>
      <c r="G273" s="180" t="s">
        <v>510</v>
      </c>
      <c r="H273" s="181">
        <v>1</v>
      </c>
      <c r="I273" s="182"/>
      <c r="J273" s="183">
        <f>ROUND(I273*H273,2)</f>
        <v>0</v>
      </c>
      <c r="K273" s="179" t="s">
        <v>234</v>
      </c>
      <c r="L273" s="41"/>
      <c r="M273" s="184" t="s">
        <v>28</v>
      </c>
      <c r="N273" s="185" t="s">
        <v>45</v>
      </c>
      <c r="O273" s="66"/>
      <c r="P273" s="186">
        <f>O273*H273</f>
        <v>0</v>
      </c>
      <c r="Q273" s="186">
        <v>0.02144</v>
      </c>
      <c r="R273" s="186">
        <f>Q273*H273</f>
        <v>0.02144</v>
      </c>
      <c r="S273" s="186">
        <v>0</v>
      </c>
      <c r="T273" s="187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88" t="s">
        <v>176</v>
      </c>
      <c r="AT273" s="188" t="s">
        <v>230</v>
      </c>
      <c r="AU273" s="188" t="s">
        <v>85</v>
      </c>
      <c r="AY273" s="19" t="s">
        <v>228</v>
      </c>
      <c r="BE273" s="189">
        <f>IF(N273="základní",J273,0)</f>
        <v>0</v>
      </c>
      <c r="BF273" s="189">
        <f>IF(N273="snížená",J273,0)</f>
        <v>0</v>
      </c>
      <c r="BG273" s="189">
        <f>IF(N273="zákl. přenesená",J273,0)</f>
        <v>0</v>
      </c>
      <c r="BH273" s="189">
        <f>IF(N273="sníž. přenesená",J273,0)</f>
        <v>0</v>
      </c>
      <c r="BI273" s="189">
        <f>IF(N273="nulová",J273,0)</f>
        <v>0</v>
      </c>
      <c r="BJ273" s="19" t="s">
        <v>82</v>
      </c>
      <c r="BK273" s="189">
        <f>ROUND(I273*H273,2)</f>
        <v>0</v>
      </c>
      <c r="BL273" s="19" t="s">
        <v>176</v>
      </c>
      <c r="BM273" s="188" t="s">
        <v>3297</v>
      </c>
    </row>
    <row r="274" spans="1:47" s="2" customFormat="1" ht="11.25">
      <c r="A274" s="36"/>
      <c r="B274" s="37"/>
      <c r="C274" s="38"/>
      <c r="D274" s="190" t="s">
        <v>236</v>
      </c>
      <c r="E274" s="38"/>
      <c r="F274" s="191" t="s">
        <v>3298</v>
      </c>
      <c r="G274" s="38"/>
      <c r="H274" s="38"/>
      <c r="I274" s="192"/>
      <c r="J274" s="38"/>
      <c r="K274" s="38"/>
      <c r="L274" s="41"/>
      <c r="M274" s="193"/>
      <c r="N274" s="194"/>
      <c r="O274" s="66"/>
      <c r="P274" s="66"/>
      <c r="Q274" s="66"/>
      <c r="R274" s="66"/>
      <c r="S274" s="66"/>
      <c r="T274" s="67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T274" s="19" t="s">
        <v>236</v>
      </c>
      <c r="AU274" s="19" t="s">
        <v>85</v>
      </c>
    </row>
    <row r="275" spans="2:51" s="14" customFormat="1" ht="11.25">
      <c r="B275" s="206"/>
      <c r="C275" s="207"/>
      <c r="D275" s="197" t="s">
        <v>238</v>
      </c>
      <c r="E275" s="208" t="s">
        <v>28</v>
      </c>
      <c r="F275" s="209" t="s">
        <v>2884</v>
      </c>
      <c r="G275" s="207"/>
      <c r="H275" s="210">
        <v>1</v>
      </c>
      <c r="I275" s="211"/>
      <c r="J275" s="207"/>
      <c r="K275" s="207"/>
      <c r="L275" s="212"/>
      <c r="M275" s="213"/>
      <c r="N275" s="214"/>
      <c r="O275" s="214"/>
      <c r="P275" s="214"/>
      <c r="Q275" s="214"/>
      <c r="R275" s="214"/>
      <c r="S275" s="214"/>
      <c r="T275" s="215"/>
      <c r="AT275" s="216" t="s">
        <v>238</v>
      </c>
      <c r="AU275" s="216" t="s">
        <v>85</v>
      </c>
      <c r="AV275" s="14" t="s">
        <v>85</v>
      </c>
      <c r="AW275" s="14" t="s">
        <v>35</v>
      </c>
      <c r="AX275" s="14" t="s">
        <v>82</v>
      </c>
      <c r="AY275" s="216" t="s">
        <v>228</v>
      </c>
    </row>
    <row r="276" spans="1:65" s="2" customFormat="1" ht="44.25" customHeight="1">
      <c r="A276" s="36"/>
      <c r="B276" s="37"/>
      <c r="C276" s="177" t="s">
        <v>514</v>
      </c>
      <c r="D276" s="177" t="s">
        <v>230</v>
      </c>
      <c r="E276" s="178" t="s">
        <v>3299</v>
      </c>
      <c r="F276" s="179" t="s">
        <v>3300</v>
      </c>
      <c r="G276" s="180" t="s">
        <v>510</v>
      </c>
      <c r="H276" s="181">
        <v>1</v>
      </c>
      <c r="I276" s="182"/>
      <c r="J276" s="183">
        <f>ROUND(I276*H276,2)</f>
        <v>0</v>
      </c>
      <c r="K276" s="179" t="s">
        <v>234</v>
      </c>
      <c r="L276" s="41"/>
      <c r="M276" s="184" t="s">
        <v>28</v>
      </c>
      <c r="N276" s="185" t="s">
        <v>45</v>
      </c>
      <c r="O276" s="66"/>
      <c r="P276" s="186">
        <f>O276*H276</f>
        <v>0</v>
      </c>
      <c r="Q276" s="186">
        <v>0.10863</v>
      </c>
      <c r="R276" s="186">
        <f>Q276*H276</f>
        <v>0.10863</v>
      </c>
      <c r="S276" s="186">
        <v>0</v>
      </c>
      <c r="T276" s="187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88" t="s">
        <v>176</v>
      </c>
      <c r="AT276" s="188" t="s">
        <v>230</v>
      </c>
      <c r="AU276" s="188" t="s">
        <v>85</v>
      </c>
      <c r="AY276" s="19" t="s">
        <v>228</v>
      </c>
      <c r="BE276" s="189">
        <f>IF(N276="základní",J276,0)</f>
        <v>0</v>
      </c>
      <c r="BF276" s="189">
        <f>IF(N276="snížená",J276,0)</f>
        <v>0</v>
      </c>
      <c r="BG276" s="189">
        <f>IF(N276="zákl. přenesená",J276,0)</f>
        <v>0</v>
      </c>
      <c r="BH276" s="189">
        <f>IF(N276="sníž. přenesená",J276,0)</f>
        <v>0</v>
      </c>
      <c r="BI276" s="189">
        <f>IF(N276="nulová",J276,0)</f>
        <v>0</v>
      </c>
      <c r="BJ276" s="19" t="s">
        <v>82</v>
      </c>
      <c r="BK276" s="189">
        <f>ROUND(I276*H276,2)</f>
        <v>0</v>
      </c>
      <c r="BL276" s="19" t="s">
        <v>176</v>
      </c>
      <c r="BM276" s="188" t="s">
        <v>3301</v>
      </c>
    </row>
    <row r="277" spans="1:47" s="2" customFormat="1" ht="11.25">
      <c r="A277" s="36"/>
      <c r="B277" s="37"/>
      <c r="C277" s="38"/>
      <c r="D277" s="190" t="s">
        <v>236</v>
      </c>
      <c r="E277" s="38"/>
      <c r="F277" s="191" t="s">
        <v>3302</v>
      </c>
      <c r="G277" s="38"/>
      <c r="H277" s="38"/>
      <c r="I277" s="192"/>
      <c r="J277" s="38"/>
      <c r="K277" s="38"/>
      <c r="L277" s="41"/>
      <c r="M277" s="193"/>
      <c r="N277" s="194"/>
      <c r="O277" s="66"/>
      <c r="P277" s="66"/>
      <c r="Q277" s="66"/>
      <c r="R277" s="66"/>
      <c r="S277" s="66"/>
      <c r="T277" s="67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T277" s="19" t="s">
        <v>236</v>
      </c>
      <c r="AU277" s="19" t="s">
        <v>85</v>
      </c>
    </row>
    <row r="278" spans="2:51" s="13" customFormat="1" ht="22.5">
      <c r="B278" s="195"/>
      <c r="C278" s="196"/>
      <c r="D278" s="197" t="s">
        <v>238</v>
      </c>
      <c r="E278" s="198" t="s">
        <v>28</v>
      </c>
      <c r="F278" s="199" t="s">
        <v>3127</v>
      </c>
      <c r="G278" s="196"/>
      <c r="H278" s="198" t="s">
        <v>28</v>
      </c>
      <c r="I278" s="200"/>
      <c r="J278" s="196"/>
      <c r="K278" s="196"/>
      <c r="L278" s="201"/>
      <c r="M278" s="202"/>
      <c r="N278" s="203"/>
      <c r="O278" s="203"/>
      <c r="P278" s="203"/>
      <c r="Q278" s="203"/>
      <c r="R278" s="203"/>
      <c r="S278" s="203"/>
      <c r="T278" s="204"/>
      <c r="AT278" s="205" t="s">
        <v>238</v>
      </c>
      <c r="AU278" s="205" t="s">
        <v>85</v>
      </c>
      <c r="AV278" s="13" t="s">
        <v>82</v>
      </c>
      <c r="AW278" s="13" t="s">
        <v>35</v>
      </c>
      <c r="AX278" s="13" t="s">
        <v>74</v>
      </c>
      <c r="AY278" s="205" t="s">
        <v>228</v>
      </c>
    </row>
    <row r="279" spans="2:51" s="14" customFormat="1" ht="11.25">
      <c r="B279" s="206"/>
      <c r="C279" s="207"/>
      <c r="D279" s="197" t="s">
        <v>238</v>
      </c>
      <c r="E279" s="208" t="s">
        <v>28</v>
      </c>
      <c r="F279" s="209" t="s">
        <v>82</v>
      </c>
      <c r="G279" s="207"/>
      <c r="H279" s="210">
        <v>1</v>
      </c>
      <c r="I279" s="211"/>
      <c r="J279" s="207"/>
      <c r="K279" s="207"/>
      <c r="L279" s="212"/>
      <c r="M279" s="213"/>
      <c r="N279" s="214"/>
      <c r="O279" s="214"/>
      <c r="P279" s="214"/>
      <c r="Q279" s="214"/>
      <c r="R279" s="214"/>
      <c r="S279" s="214"/>
      <c r="T279" s="215"/>
      <c r="AT279" s="216" t="s">
        <v>238</v>
      </c>
      <c r="AU279" s="216" t="s">
        <v>85</v>
      </c>
      <c r="AV279" s="14" t="s">
        <v>85</v>
      </c>
      <c r="AW279" s="14" t="s">
        <v>35</v>
      </c>
      <c r="AX279" s="14" t="s">
        <v>74</v>
      </c>
      <c r="AY279" s="216" t="s">
        <v>228</v>
      </c>
    </row>
    <row r="280" spans="2:51" s="15" customFormat="1" ht="11.25">
      <c r="B280" s="217"/>
      <c r="C280" s="218"/>
      <c r="D280" s="197" t="s">
        <v>238</v>
      </c>
      <c r="E280" s="219" t="s">
        <v>3125</v>
      </c>
      <c r="F280" s="220" t="s">
        <v>241</v>
      </c>
      <c r="G280" s="218"/>
      <c r="H280" s="221">
        <v>1</v>
      </c>
      <c r="I280" s="222"/>
      <c r="J280" s="218"/>
      <c r="K280" s="218"/>
      <c r="L280" s="223"/>
      <c r="M280" s="224"/>
      <c r="N280" s="225"/>
      <c r="O280" s="225"/>
      <c r="P280" s="225"/>
      <c r="Q280" s="225"/>
      <c r="R280" s="225"/>
      <c r="S280" s="225"/>
      <c r="T280" s="226"/>
      <c r="AT280" s="227" t="s">
        <v>238</v>
      </c>
      <c r="AU280" s="227" t="s">
        <v>85</v>
      </c>
      <c r="AV280" s="15" t="s">
        <v>176</v>
      </c>
      <c r="AW280" s="15" t="s">
        <v>35</v>
      </c>
      <c r="AX280" s="15" t="s">
        <v>82</v>
      </c>
      <c r="AY280" s="227" t="s">
        <v>228</v>
      </c>
    </row>
    <row r="281" spans="1:65" s="2" customFormat="1" ht="37.9" customHeight="1">
      <c r="A281" s="36"/>
      <c r="B281" s="37"/>
      <c r="C281" s="177" t="s">
        <v>518</v>
      </c>
      <c r="D281" s="177" t="s">
        <v>230</v>
      </c>
      <c r="E281" s="178" t="s">
        <v>3303</v>
      </c>
      <c r="F281" s="179" t="s">
        <v>3304</v>
      </c>
      <c r="G281" s="180" t="s">
        <v>510</v>
      </c>
      <c r="H281" s="181">
        <v>1</v>
      </c>
      <c r="I281" s="182"/>
      <c r="J281" s="183">
        <f>ROUND(I281*H281,2)</f>
        <v>0</v>
      </c>
      <c r="K281" s="179" t="s">
        <v>234</v>
      </c>
      <c r="L281" s="41"/>
      <c r="M281" s="184" t="s">
        <v>28</v>
      </c>
      <c r="N281" s="185" t="s">
        <v>45</v>
      </c>
      <c r="O281" s="66"/>
      <c r="P281" s="186">
        <f>O281*H281</f>
        <v>0</v>
      </c>
      <c r="Q281" s="186">
        <v>0.02424</v>
      </c>
      <c r="R281" s="186">
        <f>Q281*H281</f>
        <v>0.02424</v>
      </c>
      <c r="S281" s="186">
        <v>0</v>
      </c>
      <c r="T281" s="187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188" t="s">
        <v>176</v>
      </c>
      <c r="AT281" s="188" t="s">
        <v>230</v>
      </c>
      <c r="AU281" s="188" t="s">
        <v>85</v>
      </c>
      <c r="AY281" s="19" t="s">
        <v>228</v>
      </c>
      <c r="BE281" s="189">
        <f>IF(N281="základní",J281,0)</f>
        <v>0</v>
      </c>
      <c r="BF281" s="189">
        <f>IF(N281="snížená",J281,0)</f>
        <v>0</v>
      </c>
      <c r="BG281" s="189">
        <f>IF(N281="zákl. přenesená",J281,0)</f>
        <v>0</v>
      </c>
      <c r="BH281" s="189">
        <f>IF(N281="sníž. přenesená",J281,0)</f>
        <v>0</v>
      </c>
      <c r="BI281" s="189">
        <f>IF(N281="nulová",J281,0)</f>
        <v>0</v>
      </c>
      <c r="BJ281" s="19" t="s">
        <v>82</v>
      </c>
      <c r="BK281" s="189">
        <f>ROUND(I281*H281,2)</f>
        <v>0</v>
      </c>
      <c r="BL281" s="19" t="s">
        <v>176</v>
      </c>
      <c r="BM281" s="188" t="s">
        <v>3305</v>
      </c>
    </row>
    <row r="282" spans="1:47" s="2" customFormat="1" ht="11.25">
      <c r="A282" s="36"/>
      <c r="B282" s="37"/>
      <c r="C282" s="38"/>
      <c r="D282" s="190" t="s">
        <v>236</v>
      </c>
      <c r="E282" s="38"/>
      <c r="F282" s="191" t="s">
        <v>3306</v>
      </c>
      <c r="G282" s="38"/>
      <c r="H282" s="38"/>
      <c r="I282" s="192"/>
      <c r="J282" s="38"/>
      <c r="K282" s="38"/>
      <c r="L282" s="41"/>
      <c r="M282" s="193"/>
      <c r="N282" s="194"/>
      <c r="O282" s="66"/>
      <c r="P282" s="66"/>
      <c r="Q282" s="66"/>
      <c r="R282" s="66"/>
      <c r="S282" s="66"/>
      <c r="T282" s="67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T282" s="19" t="s">
        <v>236</v>
      </c>
      <c r="AU282" s="19" t="s">
        <v>85</v>
      </c>
    </row>
    <row r="283" spans="2:51" s="14" customFormat="1" ht="11.25">
      <c r="B283" s="206"/>
      <c r="C283" s="207"/>
      <c r="D283" s="197" t="s">
        <v>238</v>
      </c>
      <c r="E283" s="208" t="s">
        <v>28</v>
      </c>
      <c r="F283" s="209" t="s">
        <v>3125</v>
      </c>
      <c r="G283" s="207"/>
      <c r="H283" s="210">
        <v>1</v>
      </c>
      <c r="I283" s="211"/>
      <c r="J283" s="207"/>
      <c r="K283" s="207"/>
      <c r="L283" s="212"/>
      <c r="M283" s="213"/>
      <c r="N283" s="214"/>
      <c r="O283" s="214"/>
      <c r="P283" s="214"/>
      <c r="Q283" s="214"/>
      <c r="R283" s="214"/>
      <c r="S283" s="214"/>
      <c r="T283" s="215"/>
      <c r="AT283" s="216" t="s">
        <v>238</v>
      </c>
      <c r="AU283" s="216" t="s">
        <v>85</v>
      </c>
      <c r="AV283" s="14" t="s">
        <v>85</v>
      </c>
      <c r="AW283" s="14" t="s">
        <v>35</v>
      </c>
      <c r="AX283" s="14" t="s">
        <v>82</v>
      </c>
      <c r="AY283" s="216" t="s">
        <v>228</v>
      </c>
    </row>
    <row r="284" spans="1:65" s="2" customFormat="1" ht="37.9" customHeight="1">
      <c r="A284" s="36"/>
      <c r="B284" s="37"/>
      <c r="C284" s="177" t="s">
        <v>523</v>
      </c>
      <c r="D284" s="177" t="s">
        <v>230</v>
      </c>
      <c r="E284" s="178" t="s">
        <v>3307</v>
      </c>
      <c r="F284" s="179" t="s">
        <v>3308</v>
      </c>
      <c r="G284" s="180" t="s">
        <v>510</v>
      </c>
      <c r="H284" s="181">
        <v>1</v>
      </c>
      <c r="I284" s="182"/>
      <c r="J284" s="183">
        <f>ROUND(I284*H284,2)</f>
        <v>0</v>
      </c>
      <c r="K284" s="179" t="s">
        <v>234</v>
      </c>
      <c r="L284" s="41"/>
      <c r="M284" s="184" t="s">
        <v>28</v>
      </c>
      <c r="N284" s="185" t="s">
        <v>45</v>
      </c>
      <c r="O284" s="66"/>
      <c r="P284" s="186">
        <f>O284*H284</f>
        <v>0</v>
      </c>
      <c r="Q284" s="186">
        <v>0</v>
      </c>
      <c r="R284" s="186">
        <f>Q284*H284</f>
        <v>0</v>
      </c>
      <c r="S284" s="186">
        <v>0</v>
      </c>
      <c r="T284" s="187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88" t="s">
        <v>176</v>
      </c>
      <c r="AT284" s="188" t="s">
        <v>230</v>
      </c>
      <c r="AU284" s="188" t="s">
        <v>85</v>
      </c>
      <c r="AY284" s="19" t="s">
        <v>228</v>
      </c>
      <c r="BE284" s="189">
        <f>IF(N284="základní",J284,0)</f>
        <v>0</v>
      </c>
      <c r="BF284" s="189">
        <f>IF(N284="snížená",J284,0)</f>
        <v>0</v>
      </c>
      <c r="BG284" s="189">
        <f>IF(N284="zákl. přenesená",J284,0)</f>
        <v>0</v>
      </c>
      <c r="BH284" s="189">
        <f>IF(N284="sníž. přenesená",J284,0)</f>
        <v>0</v>
      </c>
      <c r="BI284" s="189">
        <f>IF(N284="nulová",J284,0)</f>
        <v>0</v>
      </c>
      <c r="BJ284" s="19" t="s">
        <v>82</v>
      </c>
      <c r="BK284" s="189">
        <f>ROUND(I284*H284,2)</f>
        <v>0</v>
      </c>
      <c r="BL284" s="19" t="s">
        <v>176</v>
      </c>
      <c r="BM284" s="188" t="s">
        <v>3309</v>
      </c>
    </row>
    <row r="285" spans="1:47" s="2" customFormat="1" ht="11.25">
      <c r="A285" s="36"/>
      <c r="B285" s="37"/>
      <c r="C285" s="38"/>
      <c r="D285" s="190" t="s">
        <v>236</v>
      </c>
      <c r="E285" s="38"/>
      <c r="F285" s="191" t="s">
        <v>3310</v>
      </c>
      <c r="G285" s="38"/>
      <c r="H285" s="38"/>
      <c r="I285" s="192"/>
      <c r="J285" s="38"/>
      <c r="K285" s="38"/>
      <c r="L285" s="41"/>
      <c r="M285" s="193"/>
      <c r="N285" s="194"/>
      <c r="O285" s="66"/>
      <c r="P285" s="66"/>
      <c r="Q285" s="66"/>
      <c r="R285" s="66"/>
      <c r="S285" s="66"/>
      <c r="T285" s="67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T285" s="19" t="s">
        <v>236</v>
      </c>
      <c r="AU285" s="19" t="s">
        <v>85</v>
      </c>
    </row>
    <row r="286" spans="2:51" s="14" customFormat="1" ht="11.25">
      <c r="B286" s="206"/>
      <c r="C286" s="207"/>
      <c r="D286" s="197" t="s">
        <v>238</v>
      </c>
      <c r="E286" s="208" t="s">
        <v>28</v>
      </c>
      <c r="F286" s="209" t="s">
        <v>3125</v>
      </c>
      <c r="G286" s="207"/>
      <c r="H286" s="210">
        <v>1</v>
      </c>
      <c r="I286" s="211"/>
      <c r="J286" s="207"/>
      <c r="K286" s="207"/>
      <c r="L286" s="212"/>
      <c r="M286" s="213"/>
      <c r="N286" s="214"/>
      <c r="O286" s="214"/>
      <c r="P286" s="214"/>
      <c r="Q286" s="214"/>
      <c r="R286" s="214"/>
      <c r="S286" s="214"/>
      <c r="T286" s="215"/>
      <c r="AT286" s="216" t="s">
        <v>238</v>
      </c>
      <c r="AU286" s="216" t="s">
        <v>85</v>
      </c>
      <c r="AV286" s="14" t="s">
        <v>85</v>
      </c>
      <c r="AW286" s="14" t="s">
        <v>35</v>
      </c>
      <c r="AX286" s="14" t="s">
        <v>82</v>
      </c>
      <c r="AY286" s="216" t="s">
        <v>228</v>
      </c>
    </row>
    <row r="287" spans="1:65" s="2" customFormat="1" ht="24.2" customHeight="1">
      <c r="A287" s="36"/>
      <c r="B287" s="37"/>
      <c r="C287" s="177" t="s">
        <v>528</v>
      </c>
      <c r="D287" s="177" t="s">
        <v>230</v>
      </c>
      <c r="E287" s="178" t="s">
        <v>3311</v>
      </c>
      <c r="F287" s="179" t="s">
        <v>3312</v>
      </c>
      <c r="G287" s="180" t="s">
        <v>510</v>
      </c>
      <c r="H287" s="181">
        <v>1</v>
      </c>
      <c r="I287" s="182"/>
      <c r="J287" s="183">
        <f>ROUND(I287*H287,2)</f>
        <v>0</v>
      </c>
      <c r="K287" s="179" t="s">
        <v>234</v>
      </c>
      <c r="L287" s="41"/>
      <c r="M287" s="184" t="s">
        <v>28</v>
      </c>
      <c r="N287" s="185" t="s">
        <v>45</v>
      </c>
      <c r="O287" s="66"/>
      <c r="P287" s="186">
        <f>O287*H287</f>
        <v>0</v>
      </c>
      <c r="Q287" s="186">
        <v>0</v>
      </c>
      <c r="R287" s="186">
        <f>Q287*H287</f>
        <v>0</v>
      </c>
      <c r="S287" s="186">
        <v>0.1</v>
      </c>
      <c r="T287" s="187">
        <f>S287*H287</f>
        <v>0.1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188" t="s">
        <v>176</v>
      </c>
      <c r="AT287" s="188" t="s">
        <v>230</v>
      </c>
      <c r="AU287" s="188" t="s">
        <v>85</v>
      </c>
      <c r="AY287" s="19" t="s">
        <v>228</v>
      </c>
      <c r="BE287" s="189">
        <f>IF(N287="základní",J287,0)</f>
        <v>0</v>
      </c>
      <c r="BF287" s="189">
        <f>IF(N287="snížená",J287,0)</f>
        <v>0</v>
      </c>
      <c r="BG287" s="189">
        <f>IF(N287="zákl. přenesená",J287,0)</f>
        <v>0</v>
      </c>
      <c r="BH287" s="189">
        <f>IF(N287="sníž. přenesená",J287,0)</f>
        <v>0</v>
      </c>
      <c r="BI287" s="189">
        <f>IF(N287="nulová",J287,0)</f>
        <v>0</v>
      </c>
      <c r="BJ287" s="19" t="s">
        <v>82</v>
      </c>
      <c r="BK287" s="189">
        <f>ROUND(I287*H287,2)</f>
        <v>0</v>
      </c>
      <c r="BL287" s="19" t="s">
        <v>176</v>
      </c>
      <c r="BM287" s="188" t="s">
        <v>3313</v>
      </c>
    </row>
    <row r="288" spans="1:47" s="2" customFormat="1" ht="11.25">
      <c r="A288" s="36"/>
      <c r="B288" s="37"/>
      <c r="C288" s="38"/>
      <c r="D288" s="190" t="s">
        <v>236</v>
      </c>
      <c r="E288" s="38"/>
      <c r="F288" s="191" t="s">
        <v>3314</v>
      </c>
      <c r="G288" s="38"/>
      <c r="H288" s="38"/>
      <c r="I288" s="192"/>
      <c r="J288" s="38"/>
      <c r="K288" s="38"/>
      <c r="L288" s="41"/>
      <c r="M288" s="193"/>
      <c r="N288" s="194"/>
      <c r="O288" s="66"/>
      <c r="P288" s="66"/>
      <c r="Q288" s="66"/>
      <c r="R288" s="66"/>
      <c r="S288" s="66"/>
      <c r="T288" s="67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T288" s="19" t="s">
        <v>236</v>
      </c>
      <c r="AU288" s="19" t="s">
        <v>85</v>
      </c>
    </row>
    <row r="289" spans="2:51" s="13" customFormat="1" ht="22.5">
      <c r="B289" s="195"/>
      <c r="C289" s="196"/>
      <c r="D289" s="197" t="s">
        <v>238</v>
      </c>
      <c r="E289" s="198" t="s">
        <v>28</v>
      </c>
      <c r="F289" s="199" t="s">
        <v>3127</v>
      </c>
      <c r="G289" s="196"/>
      <c r="H289" s="198" t="s">
        <v>28</v>
      </c>
      <c r="I289" s="200"/>
      <c r="J289" s="196"/>
      <c r="K289" s="196"/>
      <c r="L289" s="201"/>
      <c r="M289" s="202"/>
      <c r="N289" s="203"/>
      <c r="O289" s="203"/>
      <c r="P289" s="203"/>
      <c r="Q289" s="203"/>
      <c r="R289" s="203"/>
      <c r="S289" s="203"/>
      <c r="T289" s="204"/>
      <c r="AT289" s="205" t="s">
        <v>238</v>
      </c>
      <c r="AU289" s="205" t="s">
        <v>85</v>
      </c>
      <c r="AV289" s="13" t="s">
        <v>82</v>
      </c>
      <c r="AW289" s="13" t="s">
        <v>35</v>
      </c>
      <c r="AX289" s="13" t="s">
        <v>74</v>
      </c>
      <c r="AY289" s="205" t="s">
        <v>228</v>
      </c>
    </row>
    <row r="290" spans="2:51" s="14" customFormat="1" ht="11.25">
      <c r="B290" s="206"/>
      <c r="C290" s="207"/>
      <c r="D290" s="197" t="s">
        <v>238</v>
      </c>
      <c r="E290" s="208" t="s">
        <v>28</v>
      </c>
      <c r="F290" s="209" t="s">
        <v>82</v>
      </c>
      <c r="G290" s="207"/>
      <c r="H290" s="210">
        <v>1</v>
      </c>
      <c r="I290" s="211"/>
      <c r="J290" s="207"/>
      <c r="K290" s="207"/>
      <c r="L290" s="212"/>
      <c r="M290" s="213"/>
      <c r="N290" s="214"/>
      <c r="O290" s="214"/>
      <c r="P290" s="214"/>
      <c r="Q290" s="214"/>
      <c r="R290" s="214"/>
      <c r="S290" s="214"/>
      <c r="T290" s="215"/>
      <c r="AT290" s="216" t="s">
        <v>238</v>
      </c>
      <c r="AU290" s="216" t="s">
        <v>85</v>
      </c>
      <c r="AV290" s="14" t="s">
        <v>85</v>
      </c>
      <c r="AW290" s="14" t="s">
        <v>35</v>
      </c>
      <c r="AX290" s="14" t="s">
        <v>74</v>
      </c>
      <c r="AY290" s="216" t="s">
        <v>228</v>
      </c>
    </row>
    <row r="291" spans="2:51" s="15" customFormat="1" ht="11.25">
      <c r="B291" s="217"/>
      <c r="C291" s="218"/>
      <c r="D291" s="197" t="s">
        <v>238</v>
      </c>
      <c r="E291" s="219" t="s">
        <v>3315</v>
      </c>
      <c r="F291" s="220" t="s">
        <v>241</v>
      </c>
      <c r="G291" s="218"/>
      <c r="H291" s="221">
        <v>1</v>
      </c>
      <c r="I291" s="222"/>
      <c r="J291" s="218"/>
      <c r="K291" s="218"/>
      <c r="L291" s="223"/>
      <c r="M291" s="224"/>
      <c r="N291" s="225"/>
      <c r="O291" s="225"/>
      <c r="P291" s="225"/>
      <c r="Q291" s="225"/>
      <c r="R291" s="225"/>
      <c r="S291" s="225"/>
      <c r="T291" s="226"/>
      <c r="AT291" s="227" t="s">
        <v>238</v>
      </c>
      <c r="AU291" s="227" t="s">
        <v>85</v>
      </c>
      <c r="AV291" s="15" t="s">
        <v>176</v>
      </c>
      <c r="AW291" s="15" t="s">
        <v>35</v>
      </c>
      <c r="AX291" s="15" t="s">
        <v>82</v>
      </c>
      <c r="AY291" s="227" t="s">
        <v>228</v>
      </c>
    </row>
    <row r="292" spans="1:65" s="2" customFormat="1" ht="44.25" customHeight="1">
      <c r="A292" s="36"/>
      <c r="B292" s="37"/>
      <c r="C292" s="177" t="s">
        <v>533</v>
      </c>
      <c r="D292" s="177" t="s">
        <v>230</v>
      </c>
      <c r="E292" s="178" t="s">
        <v>3316</v>
      </c>
      <c r="F292" s="179" t="s">
        <v>3317</v>
      </c>
      <c r="G292" s="180" t="s">
        <v>283</v>
      </c>
      <c r="H292" s="181">
        <v>1</v>
      </c>
      <c r="I292" s="182"/>
      <c r="J292" s="183">
        <f>ROUND(I292*H292,2)</f>
        <v>0</v>
      </c>
      <c r="K292" s="179" t="s">
        <v>28</v>
      </c>
      <c r="L292" s="41"/>
      <c r="M292" s="184" t="s">
        <v>28</v>
      </c>
      <c r="N292" s="185" t="s">
        <v>45</v>
      </c>
      <c r="O292" s="66"/>
      <c r="P292" s="186">
        <f>O292*H292</f>
        <v>0</v>
      </c>
      <c r="Q292" s="186">
        <v>0</v>
      </c>
      <c r="R292" s="186">
        <f>Q292*H292</f>
        <v>0</v>
      </c>
      <c r="S292" s="186">
        <v>0</v>
      </c>
      <c r="T292" s="187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88" t="s">
        <v>176</v>
      </c>
      <c r="AT292" s="188" t="s">
        <v>230</v>
      </c>
      <c r="AU292" s="188" t="s">
        <v>85</v>
      </c>
      <c r="AY292" s="19" t="s">
        <v>228</v>
      </c>
      <c r="BE292" s="189">
        <f>IF(N292="základní",J292,0)</f>
        <v>0</v>
      </c>
      <c r="BF292" s="189">
        <f>IF(N292="snížená",J292,0)</f>
        <v>0</v>
      </c>
      <c r="BG292" s="189">
        <f>IF(N292="zákl. přenesená",J292,0)</f>
        <v>0</v>
      </c>
      <c r="BH292" s="189">
        <f>IF(N292="sníž. přenesená",J292,0)</f>
        <v>0</v>
      </c>
      <c r="BI292" s="189">
        <f>IF(N292="nulová",J292,0)</f>
        <v>0</v>
      </c>
      <c r="BJ292" s="19" t="s">
        <v>82</v>
      </c>
      <c r="BK292" s="189">
        <f>ROUND(I292*H292,2)</f>
        <v>0</v>
      </c>
      <c r="BL292" s="19" t="s">
        <v>176</v>
      </c>
      <c r="BM292" s="188" t="s">
        <v>3318</v>
      </c>
    </row>
    <row r="293" spans="2:51" s="13" customFormat="1" ht="22.5">
      <c r="B293" s="195"/>
      <c r="C293" s="196"/>
      <c r="D293" s="197" t="s">
        <v>238</v>
      </c>
      <c r="E293" s="198" t="s">
        <v>28</v>
      </c>
      <c r="F293" s="199" t="s">
        <v>3127</v>
      </c>
      <c r="G293" s="196"/>
      <c r="H293" s="198" t="s">
        <v>28</v>
      </c>
      <c r="I293" s="200"/>
      <c r="J293" s="196"/>
      <c r="K293" s="196"/>
      <c r="L293" s="201"/>
      <c r="M293" s="202"/>
      <c r="N293" s="203"/>
      <c r="O293" s="203"/>
      <c r="P293" s="203"/>
      <c r="Q293" s="203"/>
      <c r="R293" s="203"/>
      <c r="S293" s="203"/>
      <c r="T293" s="204"/>
      <c r="AT293" s="205" t="s">
        <v>238</v>
      </c>
      <c r="AU293" s="205" t="s">
        <v>85</v>
      </c>
      <c r="AV293" s="13" t="s">
        <v>82</v>
      </c>
      <c r="AW293" s="13" t="s">
        <v>35</v>
      </c>
      <c r="AX293" s="13" t="s">
        <v>74</v>
      </c>
      <c r="AY293" s="205" t="s">
        <v>228</v>
      </c>
    </row>
    <row r="294" spans="2:51" s="14" customFormat="1" ht="11.25">
      <c r="B294" s="206"/>
      <c r="C294" s="207"/>
      <c r="D294" s="197" t="s">
        <v>238</v>
      </c>
      <c r="E294" s="208" t="s">
        <v>28</v>
      </c>
      <c r="F294" s="209" t="s">
        <v>82</v>
      </c>
      <c r="G294" s="207"/>
      <c r="H294" s="210">
        <v>1</v>
      </c>
      <c r="I294" s="211"/>
      <c r="J294" s="207"/>
      <c r="K294" s="207"/>
      <c r="L294" s="212"/>
      <c r="M294" s="213"/>
      <c r="N294" s="214"/>
      <c r="O294" s="214"/>
      <c r="P294" s="214"/>
      <c r="Q294" s="214"/>
      <c r="R294" s="214"/>
      <c r="S294" s="214"/>
      <c r="T294" s="215"/>
      <c r="AT294" s="216" t="s">
        <v>238</v>
      </c>
      <c r="AU294" s="216" t="s">
        <v>85</v>
      </c>
      <c r="AV294" s="14" t="s">
        <v>85</v>
      </c>
      <c r="AW294" s="14" t="s">
        <v>35</v>
      </c>
      <c r="AX294" s="14" t="s">
        <v>82</v>
      </c>
      <c r="AY294" s="216" t="s">
        <v>228</v>
      </c>
    </row>
    <row r="295" spans="1:65" s="2" customFormat="1" ht="37.9" customHeight="1">
      <c r="A295" s="36"/>
      <c r="B295" s="37"/>
      <c r="C295" s="177" t="s">
        <v>537</v>
      </c>
      <c r="D295" s="177" t="s">
        <v>230</v>
      </c>
      <c r="E295" s="178" t="s">
        <v>3319</v>
      </c>
      <c r="F295" s="179" t="s">
        <v>3320</v>
      </c>
      <c r="G295" s="180" t="s">
        <v>510</v>
      </c>
      <c r="H295" s="181">
        <v>1</v>
      </c>
      <c r="I295" s="182"/>
      <c r="J295" s="183">
        <f>ROUND(I295*H295,2)</f>
        <v>0</v>
      </c>
      <c r="K295" s="179" t="s">
        <v>234</v>
      </c>
      <c r="L295" s="41"/>
      <c r="M295" s="184" t="s">
        <v>28</v>
      </c>
      <c r="N295" s="185" t="s">
        <v>45</v>
      </c>
      <c r="O295" s="66"/>
      <c r="P295" s="186">
        <f>O295*H295</f>
        <v>0</v>
      </c>
      <c r="Q295" s="186">
        <v>0.2838</v>
      </c>
      <c r="R295" s="186">
        <f>Q295*H295</f>
        <v>0.2838</v>
      </c>
      <c r="S295" s="186">
        <v>0</v>
      </c>
      <c r="T295" s="187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88" t="s">
        <v>176</v>
      </c>
      <c r="AT295" s="188" t="s">
        <v>230</v>
      </c>
      <c r="AU295" s="188" t="s">
        <v>85</v>
      </c>
      <c r="AY295" s="19" t="s">
        <v>228</v>
      </c>
      <c r="BE295" s="189">
        <f>IF(N295="základní",J295,0)</f>
        <v>0</v>
      </c>
      <c r="BF295" s="189">
        <f>IF(N295="snížená",J295,0)</f>
        <v>0</v>
      </c>
      <c r="BG295" s="189">
        <f>IF(N295="zákl. přenesená",J295,0)</f>
        <v>0</v>
      </c>
      <c r="BH295" s="189">
        <f>IF(N295="sníž. přenesená",J295,0)</f>
        <v>0</v>
      </c>
      <c r="BI295" s="189">
        <f>IF(N295="nulová",J295,0)</f>
        <v>0</v>
      </c>
      <c r="BJ295" s="19" t="s">
        <v>82</v>
      </c>
      <c r="BK295" s="189">
        <f>ROUND(I295*H295,2)</f>
        <v>0</v>
      </c>
      <c r="BL295" s="19" t="s">
        <v>176</v>
      </c>
      <c r="BM295" s="188" t="s">
        <v>3321</v>
      </c>
    </row>
    <row r="296" spans="1:47" s="2" customFormat="1" ht="11.25">
      <c r="A296" s="36"/>
      <c r="B296" s="37"/>
      <c r="C296" s="38"/>
      <c r="D296" s="190" t="s">
        <v>236</v>
      </c>
      <c r="E296" s="38"/>
      <c r="F296" s="191" t="s">
        <v>3322</v>
      </c>
      <c r="G296" s="38"/>
      <c r="H296" s="38"/>
      <c r="I296" s="192"/>
      <c r="J296" s="38"/>
      <c r="K296" s="38"/>
      <c r="L296" s="41"/>
      <c r="M296" s="193"/>
      <c r="N296" s="194"/>
      <c r="O296" s="66"/>
      <c r="P296" s="66"/>
      <c r="Q296" s="66"/>
      <c r="R296" s="66"/>
      <c r="S296" s="66"/>
      <c r="T296" s="67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T296" s="19" t="s">
        <v>236</v>
      </c>
      <c r="AU296" s="19" t="s">
        <v>85</v>
      </c>
    </row>
    <row r="297" spans="2:51" s="14" customFormat="1" ht="11.25">
      <c r="B297" s="206"/>
      <c r="C297" s="207"/>
      <c r="D297" s="197" t="s">
        <v>238</v>
      </c>
      <c r="E297" s="208" t="s">
        <v>28</v>
      </c>
      <c r="F297" s="209" t="s">
        <v>3125</v>
      </c>
      <c r="G297" s="207"/>
      <c r="H297" s="210">
        <v>1</v>
      </c>
      <c r="I297" s="211"/>
      <c r="J297" s="207"/>
      <c r="K297" s="207"/>
      <c r="L297" s="212"/>
      <c r="M297" s="213"/>
      <c r="N297" s="214"/>
      <c r="O297" s="214"/>
      <c r="P297" s="214"/>
      <c r="Q297" s="214"/>
      <c r="R297" s="214"/>
      <c r="S297" s="214"/>
      <c r="T297" s="215"/>
      <c r="AT297" s="216" t="s">
        <v>238</v>
      </c>
      <c r="AU297" s="216" t="s">
        <v>85</v>
      </c>
      <c r="AV297" s="14" t="s">
        <v>85</v>
      </c>
      <c r="AW297" s="14" t="s">
        <v>35</v>
      </c>
      <c r="AX297" s="14" t="s">
        <v>82</v>
      </c>
      <c r="AY297" s="216" t="s">
        <v>228</v>
      </c>
    </row>
    <row r="298" spans="1:65" s="2" customFormat="1" ht="33" customHeight="1">
      <c r="A298" s="36"/>
      <c r="B298" s="37"/>
      <c r="C298" s="177" t="s">
        <v>541</v>
      </c>
      <c r="D298" s="177" t="s">
        <v>230</v>
      </c>
      <c r="E298" s="178" t="s">
        <v>3323</v>
      </c>
      <c r="F298" s="179" t="s">
        <v>3324</v>
      </c>
      <c r="G298" s="180" t="s">
        <v>233</v>
      </c>
      <c r="H298" s="181">
        <v>0.625</v>
      </c>
      <c r="I298" s="182"/>
      <c r="J298" s="183">
        <f>ROUND(I298*H298,2)</f>
        <v>0</v>
      </c>
      <c r="K298" s="179" t="s">
        <v>234</v>
      </c>
      <c r="L298" s="41"/>
      <c r="M298" s="184" t="s">
        <v>28</v>
      </c>
      <c r="N298" s="185" t="s">
        <v>45</v>
      </c>
      <c r="O298" s="66"/>
      <c r="P298" s="186">
        <f>O298*H298</f>
        <v>0</v>
      </c>
      <c r="Q298" s="186">
        <v>2.30102</v>
      </c>
      <c r="R298" s="186">
        <f>Q298*H298</f>
        <v>1.4381374999999998</v>
      </c>
      <c r="S298" s="186">
        <v>0</v>
      </c>
      <c r="T298" s="187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88" t="s">
        <v>176</v>
      </c>
      <c r="AT298" s="188" t="s">
        <v>230</v>
      </c>
      <c r="AU298" s="188" t="s">
        <v>85</v>
      </c>
      <c r="AY298" s="19" t="s">
        <v>228</v>
      </c>
      <c r="BE298" s="189">
        <f>IF(N298="základní",J298,0)</f>
        <v>0</v>
      </c>
      <c r="BF298" s="189">
        <f>IF(N298="snížená",J298,0)</f>
        <v>0</v>
      </c>
      <c r="BG298" s="189">
        <f>IF(N298="zákl. přenesená",J298,0)</f>
        <v>0</v>
      </c>
      <c r="BH298" s="189">
        <f>IF(N298="sníž. přenesená",J298,0)</f>
        <v>0</v>
      </c>
      <c r="BI298" s="189">
        <f>IF(N298="nulová",J298,0)</f>
        <v>0</v>
      </c>
      <c r="BJ298" s="19" t="s">
        <v>82</v>
      </c>
      <c r="BK298" s="189">
        <f>ROUND(I298*H298,2)</f>
        <v>0</v>
      </c>
      <c r="BL298" s="19" t="s">
        <v>176</v>
      </c>
      <c r="BM298" s="188" t="s">
        <v>3325</v>
      </c>
    </row>
    <row r="299" spans="1:47" s="2" customFormat="1" ht="11.25">
      <c r="A299" s="36"/>
      <c r="B299" s="37"/>
      <c r="C299" s="38"/>
      <c r="D299" s="190" t="s">
        <v>236</v>
      </c>
      <c r="E299" s="38"/>
      <c r="F299" s="191" t="s">
        <v>3326</v>
      </c>
      <c r="G299" s="38"/>
      <c r="H299" s="38"/>
      <c r="I299" s="192"/>
      <c r="J299" s="38"/>
      <c r="K299" s="38"/>
      <c r="L299" s="41"/>
      <c r="M299" s="193"/>
      <c r="N299" s="194"/>
      <c r="O299" s="66"/>
      <c r="P299" s="66"/>
      <c r="Q299" s="66"/>
      <c r="R299" s="66"/>
      <c r="S299" s="66"/>
      <c r="T299" s="67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T299" s="19" t="s">
        <v>236</v>
      </c>
      <c r="AU299" s="19" t="s">
        <v>85</v>
      </c>
    </row>
    <row r="300" spans="2:51" s="13" customFormat="1" ht="22.5">
      <c r="B300" s="195"/>
      <c r="C300" s="196"/>
      <c r="D300" s="197" t="s">
        <v>238</v>
      </c>
      <c r="E300" s="198" t="s">
        <v>28</v>
      </c>
      <c r="F300" s="199" t="s">
        <v>3127</v>
      </c>
      <c r="G300" s="196"/>
      <c r="H300" s="198" t="s">
        <v>28</v>
      </c>
      <c r="I300" s="200"/>
      <c r="J300" s="196"/>
      <c r="K300" s="196"/>
      <c r="L300" s="201"/>
      <c r="M300" s="202"/>
      <c r="N300" s="203"/>
      <c r="O300" s="203"/>
      <c r="P300" s="203"/>
      <c r="Q300" s="203"/>
      <c r="R300" s="203"/>
      <c r="S300" s="203"/>
      <c r="T300" s="204"/>
      <c r="AT300" s="205" t="s">
        <v>238</v>
      </c>
      <c r="AU300" s="205" t="s">
        <v>85</v>
      </c>
      <c r="AV300" s="13" t="s">
        <v>82</v>
      </c>
      <c r="AW300" s="13" t="s">
        <v>35</v>
      </c>
      <c r="AX300" s="13" t="s">
        <v>74</v>
      </c>
      <c r="AY300" s="205" t="s">
        <v>228</v>
      </c>
    </row>
    <row r="301" spans="2:51" s="14" customFormat="1" ht="11.25">
      <c r="B301" s="206"/>
      <c r="C301" s="207"/>
      <c r="D301" s="197" t="s">
        <v>238</v>
      </c>
      <c r="E301" s="208" t="s">
        <v>28</v>
      </c>
      <c r="F301" s="209" t="s">
        <v>3327</v>
      </c>
      <c r="G301" s="207"/>
      <c r="H301" s="210">
        <v>0.625</v>
      </c>
      <c r="I301" s="211"/>
      <c r="J301" s="207"/>
      <c r="K301" s="207"/>
      <c r="L301" s="212"/>
      <c r="M301" s="213"/>
      <c r="N301" s="214"/>
      <c r="O301" s="214"/>
      <c r="P301" s="214"/>
      <c r="Q301" s="214"/>
      <c r="R301" s="214"/>
      <c r="S301" s="214"/>
      <c r="T301" s="215"/>
      <c r="AT301" s="216" t="s">
        <v>238</v>
      </c>
      <c r="AU301" s="216" t="s">
        <v>85</v>
      </c>
      <c r="AV301" s="14" t="s">
        <v>85</v>
      </c>
      <c r="AW301" s="14" t="s">
        <v>35</v>
      </c>
      <c r="AX301" s="14" t="s">
        <v>82</v>
      </c>
      <c r="AY301" s="216" t="s">
        <v>228</v>
      </c>
    </row>
    <row r="302" spans="1:65" s="2" customFormat="1" ht="24.2" customHeight="1">
      <c r="A302" s="36"/>
      <c r="B302" s="37"/>
      <c r="C302" s="177" t="s">
        <v>548</v>
      </c>
      <c r="D302" s="177" t="s">
        <v>230</v>
      </c>
      <c r="E302" s="178" t="s">
        <v>3328</v>
      </c>
      <c r="F302" s="179" t="s">
        <v>3329</v>
      </c>
      <c r="G302" s="180" t="s">
        <v>283</v>
      </c>
      <c r="H302" s="181">
        <v>1</v>
      </c>
      <c r="I302" s="182"/>
      <c r="J302" s="183">
        <f>ROUND(I302*H302,2)</f>
        <v>0</v>
      </c>
      <c r="K302" s="179" t="s">
        <v>28</v>
      </c>
      <c r="L302" s="41"/>
      <c r="M302" s="184" t="s">
        <v>28</v>
      </c>
      <c r="N302" s="185" t="s">
        <v>45</v>
      </c>
      <c r="O302" s="66"/>
      <c r="P302" s="186">
        <f>O302*H302</f>
        <v>0</v>
      </c>
      <c r="Q302" s="186">
        <v>0</v>
      </c>
      <c r="R302" s="186">
        <f>Q302*H302</f>
        <v>0</v>
      </c>
      <c r="S302" s="186">
        <v>0</v>
      </c>
      <c r="T302" s="187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188" t="s">
        <v>176</v>
      </c>
      <c r="AT302" s="188" t="s">
        <v>230</v>
      </c>
      <c r="AU302" s="188" t="s">
        <v>85</v>
      </c>
      <c r="AY302" s="19" t="s">
        <v>228</v>
      </c>
      <c r="BE302" s="189">
        <f>IF(N302="základní",J302,0)</f>
        <v>0</v>
      </c>
      <c r="BF302" s="189">
        <f>IF(N302="snížená",J302,0)</f>
        <v>0</v>
      </c>
      <c r="BG302" s="189">
        <f>IF(N302="zákl. přenesená",J302,0)</f>
        <v>0</v>
      </c>
      <c r="BH302" s="189">
        <f>IF(N302="sníž. přenesená",J302,0)</f>
        <v>0</v>
      </c>
      <c r="BI302" s="189">
        <f>IF(N302="nulová",J302,0)</f>
        <v>0</v>
      </c>
      <c r="BJ302" s="19" t="s">
        <v>82</v>
      </c>
      <c r="BK302" s="189">
        <f>ROUND(I302*H302,2)</f>
        <v>0</v>
      </c>
      <c r="BL302" s="19" t="s">
        <v>176</v>
      </c>
      <c r="BM302" s="188" t="s">
        <v>3330</v>
      </c>
    </row>
    <row r="303" spans="2:51" s="13" customFormat="1" ht="22.5">
      <c r="B303" s="195"/>
      <c r="C303" s="196"/>
      <c r="D303" s="197" t="s">
        <v>238</v>
      </c>
      <c r="E303" s="198" t="s">
        <v>28</v>
      </c>
      <c r="F303" s="199" t="s">
        <v>3127</v>
      </c>
      <c r="G303" s="196"/>
      <c r="H303" s="198" t="s">
        <v>28</v>
      </c>
      <c r="I303" s="200"/>
      <c r="J303" s="196"/>
      <c r="K303" s="196"/>
      <c r="L303" s="201"/>
      <c r="M303" s="202"/>
      <c r="N303" s="203"/>
      <c r="O303" s="203"/>
      <c r="P303" s="203"/>
      <c r="Q303" s="203"/>
      <c r="R303" s="203"/>
      <c r="S303" s="203"/>
      <c r="T303" s="204"/>
      <c r="AT303" s="205" t="s">
        <v>238</v>
      </c>
      <c r="AU303" s="205" t="s">
        <v>85</v>
      </c>
      <c r="AV303" s="13" t="s">
        <v>82</v>
      </c>
      <c r="AW303" s="13" t="s">
        <v>35</v>
      </c>
      <c r="AX303" s="13" t="s">
        <v>74</v>
      </c>
      <c r="AY303" s="205" t="s">
        <v>228</v>
      </c>
    </row>
    <row r="304" spans="2:51" s="14" customFormat="1" ht="11.25">
      <c r="B304" s="206"/>
      <c r="C304" s="207"/>
      <c r="D304" s="197" t="s">
        <v>238</v>
      </c>
      <c r="E304" s="208" t="s">
        <v>28</v>
      </c>
      <c r="F304" s="209" t="s">
        <v>82</v>
      </c>
      <c r="G304" s="207"/>
      <c r="H304" s="210">
        <v>1</v>
      </c>
      <c r="I304" s="211"/>
      <c r="J304" s="207"/>
      <c r="K304" s="207"/>
      <c r="L304" s="212"/>
      <c r="M304" s="213"/>
      <c r="N304" s="214"/>
      <c r="O304" s="214"/>
      <c r="P304" s="214"/>
      <c r="Q304" s="214"/>
      <c r="R304" s="214"/>
      <c r="S304" s="214"/>
      <c r="T304" s="215"/>
      <c r="AT304" s="216" t="s">
        <v>238</v>
      </c>
      <c r="AU304" s="216" t="s">
        <v>85</v>
      </c>
      <c r="AV304" s="14" t="s">
        <v>85</v>
      </c>
      <c r="AW304" s="14" t="s">
        <v>35</v>
      </c>
      <c r="AX304" s="14" t="s">
        <v>82</v>
      </c>
      <c r="AY304" s="216" t="s">
        <v>228</v>
      </c>
    </row>
    <row r="305" spans="1:65" s="2" customFormat="1" ht="24.2" customHeight="1">
      <c r="A305" s="36"/>
      <c r="B305" s="37"/>
      <c r="C305" s="177" t="s">
        <v>558</v>
      </c>
      <c r="D305" s="177" t="s">
        <v>230</v>
      </c>
      <c r="E305" s="178" t="s">
        <v>3331</v>
      </c>
      <c r="F305" s="179" t="s">
        <v>3332</v>
      </c>
      <c r="G305" s="180" t="s">
        <v>233</v>
      </c>
      <c r="H305" s="181">
        <v>0.047</v>
      </c>
      <c r="I305" s="182"/>
      <c r="J305" s="183">
        <f>ROUND(I305*H305,2)</f>
        <v>0</v>
      </c>
      <c r="K305" s="179" t="s">
        <v>28</v>
      </c>
      <c r="L305" s="41"/>
      <c r="M305" s="184" t="s">
        <v>28</v>
      </c>
      <c r="N305" s="185" t="s">
        <v>45</v>
      </c>
      <c r="O305" s="66"/>
      <c r="P305" s="186">
        <f>O305*H305</f>
        <v>0</v>
      </c>
      <c r="Q305" s="186">
        <v>0</v>
      </c>
      <c r="R305" s="186">
        <f>Q305*H305</f>
        <v>0</v>
      </c>
      <c r="S305" s="186">
        <v>1</v>
      </c>
      <c r="T305" s="187">
        <f>S305*H305</f>
        <v>0.047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88" t="s">
        <v>176</v>
      </c>
      <c r="AT305" s="188" t="s">
        <v>230</v>
      </c>
      <c r="AU305" s="188" t="s">
        <v>85</v>
      </c>
      <c r="AY305" s="19" t="s">
        <v>228</v>
      </c>
      <c r="BE305" s="189">
        <f>IF(N305="základní",J305,0)</f>
        <v>0</v>
      </c>
      <c r="BF305" s="189">
        <f>IF(N305="snížená",J305,0)</f>
        <v>0</v>
      </c>
      <c r="BG305" s="189">
        <f>IF(N305="zákl. přenesená",J305,0)</f>
        <v>0</v>
      </c>
      <c r="BH305" s="189">
        <f>IF(N305="sníž. přenesená",J305,0)</f>
        <v>0</v>
      </c>
      <c r="BI305" s="189">
        <f>IF(N305="nulová",J305,0)</f>
        <v>0</v>
      </c>
      <c r="BJ305" s="19" t="s">
        <v>82</v>
      </c>
      <c r="BK305" s="189">
        <f>ROUND(I305*H305,2)</f>
        <v>0</v>
      </c>
      <c r="BL305" s="19" t="s">
        <v>176</v>
      </c>
      <c r="BM305" s="188" t="s">
        <v>3333</v>
      </c>
    </row>
    <row r="306" spans="2:51" s="13" customFormat="1" ht="22.5">
      <c r="B306" s="195"/>
      <c r="C306" s="196"/>
      <c r="D306" s="197" t="s">
        <v>238</v>
      </c>
      <c r="E306" s="198" t="s">
        <v>28</v>
      </c>
      <c r="F306" s="199" t="s">
        <v>3127</v>
      </c>
      <c r="G306" s="196"/>
      <c r="H306" s="198" t="s">
        <v>28</v>
      </c>
      <c r="I306" s="200"/>
      <c r="J306" s="196"/>
      <c r="K306" s="196"/>
      <c r="L306" s="201"/>
      <c r="M306" s="202"/>
      <c r="N306" s="203"/>
      <c r="O306" s="203"/>
      <c r="P306" s="203"/>
      <c r="Q306" s="203"/>
      <c r="R306" s="203"/>
      <c r="S306" s="203"/>
      <c r="T306" s="204"/>
      <c r="AT306" s="205" t="s">
        <v>238</v>
      </c>
      <c r="AU306" s="205" t="s">
        <v>85</v>
      </c>
      <c r="AV306" s="13" t="s">
        <v>82</v>
      </c>
      <c r="AW306" s="13" t="s">
        <v>35</v>
      </c>
      <c r="AX306" s="13" t="s">
        <v>74</v>
      </c>
      <c r="AY306" s="205" t="s">
        <v>228</v>
      </c>
    </row>
    <row r="307" spans="2:51" s="14" customFormat="1" ht="11.25">
      <c r="B307" s="206"/>
      <c r="C307" s="207"/>
      <c r="D307" s="197" t="s">
        <v>238</v>
      </c>
      <c r="E307" s="208" t="s">
        <v>28</v>
      </c>
      <c r="F307" s="209" t="s">
        <v>3334</v>
      </c>
      <c r="G307" s="207"/>
      <c r="H307" s="210">
        <v>0.047</v>
      </c>
      <c r="I307" s="211"/>
      <c r="J307" s="207"/>
      <c r="K307" s="207"/>
      <c r="L307" s="212"/>
      <c r="M307" s="213"/>
      <c r="N307" s="214"/>
      <c r="O307" s="214"/>
      <c r="P307" s="214"/>
      <c r="Q307" s="214"/>
      <c r="R307" s="214"/>
      <c r="S307" s="214"/>
      <c r="T307" s="215"/>
      <c r="AT307" s="216" t="s">
        <v>238</v>
      </c>
      <c r="AU307" s="216" t="s">
        <v>85</v>
      </c>
      <c r="AV307" s="14" t="s">
        <v>85</v>
      </c>
      <c r="AW307" s="14" t="s">
        <v>35</v>
      </c>
      <c r="AX307" s="14" t="s">
        <v>82</v>
      </c>
      <c r="AY307" s="216" t="s">
        <v>228</v>
      </c>
    </row>
    <row r="308" spans="1:65" s="2" customFormat="1" ht="24.2" customHeight="1">
      <c r="A308" s="36"/>
      <c r="B308" s="37"/>
      <c r="C308" s="177" t="s">
        <v>565</v>
      </c>
      <c r="D308" s="177" t="s">
        <v>230</v>
      </c>
      <c r="E308" s="178" t="s">
        <v>3335</v>
      </c>
      <c r="F308" s="179" t="s">
        <v>3336</v>
      </c>
      <c r="G308" s="180" t="s">
        <v>283</v>
      </c>
      <c r="H308" s="181">
        <v>1</v>
      </c>
      <c r="I308" s="182"/>
      <c r="J308" s="183">
        <f>ROUND(I308*H308,2)</f>
        <v>0</v>
      </c>
      <c r="K308" s="179" t="s">
        <v>28</v>
      </c>
      <c r="L308" s="41"/>
      <c r="M308" s="184" t="s">
        <v>28</v>
      </c>
      <c r="N308" s="185" t="s">
        <v>45</v>
      </c>
      <c r="O308" s="66"/>
      <c r="P308" s="186">
        <f>O308*H308</f>
        <v>0</v>
      </c>
      <c r="Q308" s="186">
        <v>0</v>
      </c>
      <c r="R308" s="186">
        <f>Q308*H308</f>
        <v>0</v>
      </c>
      <c r="S308" s="186">
        <v>1</v>
      </c>
      <c r="T308" s="187">
        <f>S308*H308</f>
        <v>1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88" t="s">
        <v>176</v>
      </c>
      <c r="AT308" s="188" t="s">
        <v>230</v>
      </c>
      <c r="AU308" s="188" t="s">
        <v>85</v>
      </c>
      <c r="AY308" s="19" t="s">
        <v>228</v>
      </c>
      <c r="BE308" s="189">
        <f>IF(N308="základní",J308,0)</f>
        <v>0</v>
      </c>
      <c r="BF308" s="189">
        <f>IF(N308="snížená",J308,0)</f>
        <v>0</v>
      </c>
      <c r="BG308" s="189">
        <f>IF(N308="zákl. přenesená",J308,0)</f>
        <v>0</v>
      </c>
      <c r="BH308" s="189">
        <f>IF(N308="sníž. přenesená",J308,0)</f>
        <v>0</v>
      </c>
      <c r="BI308" s="189">
        <f>IF(N308="nulová",J308,0)</f>
        <v>0</v>
      </c>
      <c r="BJ308" s="19" t="s">
        <v>82</v>
      </c>
      <c r="BK308" s="189">
        <f>ROUND(I308*H308,2)</f>
        <v>0</v>
      </c>
      <c r="BL308" s="19" t="s">
        <v>176</v>
      </c>
      <c r="BM308" s="188" t="s">
        <v>3337</v>
      </c>
    </row>
    <row r="309" spans="2:51" s="13" customFormat="1" ht="22.5">
      <c r="B309" s="195"/>
      <c r="C309" s="196"/>
      <c r="D309" s="197" t="s">
        <v>238</v>
      </c>
      <c r="E309" s="198" t="s">
        <v>28</v>
      </c>
      <c r="F309" s="199" t="s">
        <v>3127</v>
      </c>
      <c r="G309" s="196"/>
      <c r="H309" s="198" t="s">
        <v>28</v>
      </c>
      <c r="I309" s="200"/>
      <c r="J309" s="196"/>
      <c r="K309" s="196"/>
      <c r="L309" s="201"/>
      <c r="M309" s="202"/>
      <c r="N309" s="203"/>
      <c r="O309" s="203"/>
      <c r="P309" s="203"/>
      <c r="Q309" s="203"/>
      <c r="R309" s="203"/>
      <c r="S309" s="203"/>
      <c r="T309" s="204"/>
      <c r="AT309" s="205" t="s">
        <v>238</v>
      </c>
      <c r="AU309" s="205" t="s">
        <v>85</v>
      </c>
      <c r="AV309" s="13" t="s">
        <v>82</v>
      </c>
      <c r="AW309" s="13" t="s">
        <v>35</v>
      </c>
      <c r="AX309" s="13" t="s">
        <v>74</v>
      </c>
      <c r="AY309" s="205" t="s">
        <v>228</v>
      </c>
    </row>
    <row r="310" spans="2:51" s="14" customFormat="1" ht="11.25">
      <c r="B310" s="206"/>
      <c r="C310" s="207"/>
      <c r="D310" s="197" t="s">
        <v>238</v>
      </c>
      <c r="E310" s="208" t="s">
        <v>3338</v>
      </c>
      <c r="F310" s="209" t="s">
        <v>82</v>
      </c>
      <c r="G310" s="207"/>
      <c r="H310" s="210">
        <v>1</v>
      </c>
      <c r="I310" s="211"/>
      <c r="J310" s="207"/>
      <c r="K310" s="207"/>
      <c r="L310" s="212"/>
      <c r="M310" s="213"/>
      <c r="N310" s="214"/>
      <c r="O310" s="214"/>
      <c r="P310" s="214"/>
      <c r="Q310" s="214"/>
      <c r="R310" s="214"/>
      <c r="S310" s="214"/>
      <c r="T310" s="215"/>
      <c r="AT310" s="216" t="s">
        <v>238</v>
      </c>
      <c r="AU310" s="216" t="s">
        <v>85</v>
      </c>
      <c r="AV310" s="14" t="s">
        <v>85</v>
      </c>
      <c r="AW310" s="14" t="s">
        <v>35</v>
      </c>
      <c r="AX310" s="14" t="s">
        <v>82</v>
      </c>
      <c r="AY310" s="216" t="s">
        <v>228</v>
      </c>
    </row>
    <row r="311" spans="2:63" s="12" customFormat="1" ht="22.9" customHeight="1">
      <c r="B311" s="161"/>
      <c r="C311" s="162"/>
      <c r="D311" s="163" t="s">
        <v>73</v>
      </c>
      <c r="E311" s="175" t="s">
        <v>727</v>
      </c>
      <c r="F311" s="175" t="s">
        <v>728</v>
      </c>
      <c r="G311" s="162"/>
      <c r="H311" s="162"/>
      <c r="I311" s="165"/>
      <c r="J311" s="176">
        <f>BK311</f>
        <v>0</v>
      </c>
      <c r="K311" s="162"/>
      <c r="L311" s="167"/>
      <c r="M311" s="168"/>
      <c r="N311" s="169"/>
      <c r="O311" s="169"/>
      <c r="P311" s="170">
        <f>SUM(P312:P321)</f>
        <v>0</v>
      </c>
      <c r="Q311" s="169"/>
      <c r="R311" s="170">
        <f>SUM(R312:R321)</f>
        <v>0</v>
      </c>
      <c r="S311" s="169"/>
      <c r="T311" s="171">
        <f>SUM(T312:T321)</f>
        <v>0</v>
      </c>
      <c r="AR311" s="172" t="s">
        <v>82</v>
      </c>
      <c r="AT311" s="173" t="s">
        <v>73</v>
      </c>
      <c r="AU311" s="173" t="s">
        <v>82</v>
      </c>
      <c r="AY311" s="172" t="s">
        <v>228</v>
      </c>
      <c r="BK311" s="174">
        <f>SUM(BK312:BK321)</f>
        <v>0</v>
      </c>
    </row>
    <row r="312" spans="1:65" s="2" customFormat="1" ht="37.9" customHeight="1">
      <c r="A312" s="36"/>
      <c r="B312" s="37"/>
      <c r="C312" s="177" t="s">
        <v>571</v>
      </c>
      <c r="D312" s="177" t="s">
        <v>230</v>
      </c>
      <c r="E312" s="178" t="s">
        <v>730</v>
      </c>
      <c r="F312" s="179" t="s">
        <v>731</v>
      </c>
      <c r="G312" s="180" t="s">
        <v>264</v>
      </c>
      <c r="H312" s="181">
        <v>2.666</v>
      </c>
      <c r="I312" s="182"/>
      <c r="J312" s="183">
        <f>ROUND(I312*H312,2)</f>
        <v>0</v>
      </c>
      <c r="K312" s="179" t="s">
        <v>234</v>
      </c>
      <c r="L312" s="41"/>
      <c r="M312" s="184" t="s">
        <v>28</v>
      </c>
      <c r="N312" s="185" t="s">
        <v>45</v>
      </c>
      <c r="O312" s="66"/>
      <c r="P312" s="186">
        <f>O312*H312</f>
        <v>0</v>
      </c>
      <c r="Q312" s="186">
        <v>0</v>
      </c>
      <c r="R312" s="186">
        <f>Q312*H312</f>
        <v>0</v>
      </c>
      <c r="S312" s="186">
        <v>0</v>
      </c>
      <c r="T312" s="187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188" t="s">
        <v>176</v>
      </c>
      <c r="AT312" s="188" t="s">
        <v>230</v>
      </c>
      <c r="AU312" s="188" t="s">
        <v>85</v>
      </c>
      <c r="AY312" s="19" t="s">
        <v>228</v>
      </c>
      <c r="BE312" s="189">
        <f>IF(N312="základní",J312,0)</f>
        <v>0</v>
      </c>
      <c r="BF312" s="189">
        <f>IF(N312="snížená",J312,0)</f>
        <v>0</v>
      </c>
      <c r="BG312" s="189">
        <f>IF(N312="zákl. přenesená",J312,0)</f>
        <v>0</v>
      </c>
      <c r="BH312" s="189">
        <f>IF(N312="sníž. přenesená",J312,0)</f>
        <v>0</v>
      </c>
      <c r="BI312" s="189">
        <f>IF(N312="nulová",J312,0)</f>
        <v>0</v>
      </c>
      <c r="BJ312" s="19" t="s">
        <v>82</v>
      </c>
      <c r="BK312" s="189">
        <f>ROUND(I312*H312,2)</f>
        <v>0</v>
      </c>
      <c r="BL312" s="19" t="s">
        <v>176</v>
      </c>
      <c r="BM312" s="188" t="s">
        <v>3339</v>
      </c>
    </row>
    <row r="313" spans="1:47" s="2" customFormat="1" ht="11.25">
      <c r="A313" s="36"/>
      <c r="B313" s="37"/>
      <c r="C313" s="38"/>
      <c r="D313" s="190" t="s">
        <v>236</v>
      </c>
      <c r="E313" s="38"/>
      <c r="F313" s="191" t="s">
        <v>733</v>
      </c>
      <c r="G313" s="38"/>
      <c r="H313" s="38"/>
      <c r="I313" s="192"/>
      <c r="J313" s="38"/>
      <c r="K313" s="38"/>
      <c r="L313" s="41"/>
      <c r="M313" s="193"/>
      <c r="N313" s="194"/>
      <c r="O313" s="66"/>
      <c r="P313" s="66"/>
      <c r="Q313" s="66"/>
      <c r="R313" s="66"/>
      <c r="S313" s="66"/>
      <c r="T313" s="67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T313" s="19" t="s">
        <v>236</v>
      </c>
      <c r="AU313" s="19" t="s">
        <v>85</v>
      </c>
    </row>
    <row r="314" spans="1:65" s="2" customFormat="1" ht="33" customHeight="1">
      <c r="A314" s="36"/>
      <c r="B314" s="37"/>
      <c r="C314" s="177" t="s">
        <v>578</v>
      </c>
      <c r="D314" s="177" t="s">
        <v>230</v>
      </c>
      <c r="E314" s="178" t="s">
        <v>735</v>
      </c>
      <c r="F314" s="179" t="s">
        <v>736</v>
      </c>
      <c r="G314" s="180" t="s">
        <v>264</v>
      </c>
      <c r="H314" s="181">
        <v>2.666</v>
      </c>
      <c r="I314" s="182"/>
      <c r="J314" s="183">
        <f>ROUND(I314*H314,2)</f>
        <v>0</v>
      </c>
      <c r="K314" s="179" t="s">
        <v>234</v>
      </c>
      <c r="L314" s="41"/>
      <c r="M314" s="184" t="s">
        <v>28</v>
      </c>
      <c r="N314" s="185" t="s">
        <v>45</v>
      </c>
      <c r="O314" s="66"/>
      <c r="P314" s="186">
        <f>O314*H314</f>
        <v>0</v>
      </c>
      <c r="Q314" s="186">
        <v>0</v>
      </c>
      <c r="R314" s="186">
        <f>Q314*H314</f>
        <v>0</v>
      </c>
      <c r="S314" s="186">
        <v>0</v>
      </c>
      <c r="T314" s="187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188" t="s">
        <v>176</v>
      </c>
      <c r="AT314" s="188" t="s">
        <v>230</v>
      </c>
      <c r="AU314" s="188" t="s">
        <v>85</v>
      </c>
      <c r="AY314" s="19" t="s">
        <v>228</v>
      </c>
      <c r="BE314" s="189">
        <f>IF(N314="základní",J314,0)</f>
        <v>0</v>
      </c>
      <c r="BF314" s="189">
        <f>IF(N314="snížená",J314,0)</f>
        <v>0</v>
      </c>
      <c r="BG314" s="189">
        <f>IF(N314="zákl. přenesená",J314,0)</f>
        <v>0</v>
      </c>
      <c r="BH314" s="189">
        <f>IF(N314="sníž. přenesená",J314,0)</f>
        <v>0</v>
      </c>
      <c r="BI314" s="189">
        <f>IF(N314="nulová",J314,0)</f>
        <v>0</v>
      </c>
      <c r="BJ314" s="19" t="s">
        <v>82</v>
      </c>
      <c r="BK314" s="189">
        <f>ROUND(I314*H314,2)</f>
        <v>0</v>
      </c>
      <c r="BL314" s="19" t="s">
        <v>176</v>
      </c>
      <c r="BM314" s="188" t="s">
        <v>3340</v>
      </c>
    </row>
    <row r="315" spans="1:47" s="2" customFormat="1" ht="11.25">
      <c r="A315" s="36"/>
      <c r="B315" s="37"/>
      <c r="C315" s="38"/>
      <c r="D315" s="190" t="s">
        <v>236</v>
      </c>
      <c r="E315" s="38"/>
      <c r="F315" s="191" t="s">
        <v>738</v>
      </c>
      <c r="G315" s="38"/>
      <c r="H315" s="38"/>
      <c r="I315" s="192"/>
      <c r="J315" s="38"/>
      <c r="K315" s="38"/>
      <c r="L315" s="41"/>
      <c r="M315" s="193"/>
      <c r="N315" s="194"/>
      <c r="O315" s="66"/>
      <c r="P315" s="66"/>
      <c r="Q315" s="66"/>
      <c r="R315" s="66"/>
      <c r="S315" s="66"/>
      <c r="T315" s="67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T315" s="19" t="s">
        <v>236</v>
      </c>
      <c r="AU315" s="19" t="s">
        <v>85</v>
      </c>
    </row>
    <row r="316" spans="1:65" s="2" customFormat="1" ht="44.25" customHeight="1">
      <c r="A316" s="36"/>
      <c r="B316" s="37"/>
      <c r="C316" s="177" t="s">
        <v>585</v>
      </c>
      <c r="D316" s="177" t="s">
        <v>230</v>
      </c>
      <c r="E316" s="178" t="s">
        <v>740</v>
      </c>
      <c r="F316" s="179" t="s">
        <v>741</v>
      </c>
      <c r="G316" s="180" t="s">
        <v>264</v>
      </c>
      <c r="H316" s="181">
        <v>26.66</v>
      </c>
      <c r="I316" s="182"/>
      <c r="J316" s="183">
        <f>ROUND(I316*H316,2)</f>
        <v>0</v>
      </c>
      <c r="K316" s="179" t="s">
        <v>234</v>
      </c>
      <c r="L316" s="41"/>
      <c r="M316" s="184" t="s">
        <v>28</v>
      </c>
      <c r="N316" s="185" t="s">
        <v>45</v>
      </c>
      <c r="O316" s="66"/>
      <c r="P316" s="186">
        <f>O316*H316</f>
        <v>0</v>
      </c>
      <c r="Q316" s="186">
        <v>0</v>
      </c>
      <c r="R316" s="186">
        <f>Q316*H316</f>
        <v>0</v>
      </c>
      <c r="S316" s="186">
        <v>0</v>
      </c>
      <c r="T316" s="187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188" t="s">
        <v>176</v>
      </c>
      <c r="AT316" s="188" t="s">
        <v>230</v>
      </c>
      <c r="AU316" s="188" t="s">
        <v>85</v>
      </c>
      <c r="AY316" s="19" t="s">
        <v>228</v>
      </c>
      <c r="BE316" s="189">
        <f>IF(N316="základní",J316,0)</f>
        <v>0</v>
      </c>
      <c r="BF316" s="189">
        <f>IF(N316="snížená",J316,0)</f>
        <v>0</v>
      </c>
      <c r="BG316" s="189">
        <f>IF(N316="zákl. přenesená",J316,0)</f>
        <v>0</v>
      </c>
      <c r="BH316" s="189">
        <f>IF(N316="sníž. přenesená",J316,0)</f>
        <v>0</v>
      </c>
      <c r="BI316" s="189">
        <f>IF(N316="nulová",J316,0)</f>
        <v>0</v>
      </c>
      <c r="BJ316" s="19" t="s">
        <v>82</v>
      </c>
      <c r="BK316" s="189">
        <f>ROUND(I316*H316,2)</f>
        <v>0</v>
      </c>
      <c r="BL316" s="19" t="s">
        <v>176</v>
      </c>
      <c r="BM316" s="188" t="s">
        <v>3341</v>
      </c>
    </row>
    <row r="317" spans="1:47" s="2" customFormat="1" ht="11.25">
      <c r="A317" s="36"/>
      <c r="B317" s="37"/>
      <c r="C317" s="38"/>
      <c r="D317" s="190" t="s">
        <v>236</v>
      </c>
      <c r="E317" s="38"/>
      <c r="F317" s="191" t="s">
        <v>743</v>
      </c>
      <c r="G317" s="38"/>
      <c r="H317" s="38"/>
      <c r="I317" s="192"/>
      <c r="J317" s="38"/>
      <c r="K317" s="38"/>
      <c r="L317" s="41"/>
      <c r="M317" s="193"/>
      <c r="N317" s="194"/>
      <c r="O317" s="66"/>
      <c r="P317" s="66"/>
      <c r="Q317" s="66"/>
      <c r="R317" s="66"/>
      <c r="S317" s="66"/>
      <c r="T317" s="67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T317" s="19" t="s">
        <v>236</v>
      </c>
      <c r="AU317" s="19" t="s">
        <v>85</v>
      </c>
    </row>
    <row r="318" spans="2:51" s="14" customFormat="1" ht="11.25">
      <c r="B318" s="206"/>
      <c r="C318" s="207"/>
      <c r="D318" s="197" t="s">
        <v>238</v>
      </c>
      <c r="E318" s="208" t="s">
        <v>28</v>
      </c>
      <c r="F318" s="209" t="s">
        <v>3342</v>
      </c>
      <c r="G318" s="207"/>
      <c r="H318" s="210">
        <v>26.66</v>
      </c>
      <c r="I318" s="211"/>
      <c r="J318" s="207"/>
      <c r="K318" s="207"/>
      <c r="L318" s="212"/>
      <c r="M318" s="213"/>
      <c r="N318" s="214"/>
      <c r="O318" s="214"/>
      <c r="P318" s="214"/>
      <c r="Q318" s="214"/>
      <c r="R318" s="214"/>
      <c r="S318" s="214"/>
      <c r="T318" s="215"/>
      <c r="AT318" s="216" t="s">
        <v>238</v>
      </c>
      <c r="AU318" s="216" t="s">
        <v>85</v>
      </c>
      <c r="AV318" s="14" t="s">
        <v>85</v>
      </c>
      <c r="AW318" s="14" t="s">
        <v>35</v>
      </c>
      <c r="AX318" s="14" t="s">
        <v>82</v>
      </c>
      <c r="AY318" s="216" t="s">
        <v>228</v>
      </c>
    </row>
    <row r="319" spans="1:65" s="2" customFormat="1" ht="44.25" customHeight="1">
      <c r="A319" s="36"/>
      <c r="B319" s="37"/>
      <c r="C319" s="177" t="s">
        <v>590</v>
      </c>
      <c r="D319" s="177" t="s">
        <v>230</v>
      </c>
      <c r="E319" s="178" t="s">
        <v>746</v>
      </c>
      <c r="F319" s="179" t="s">
        <v>747</v>
      </c>
      <c r="G319" s="180" t="s">
        <v>264</v>
      </c>
      <c r="H319" s="181">
        <v>2.666</v>
      </c>
      <c r="I319" s="182"/>
      <c r="J319" s="183">
        <f>ROUND(I319*H319,2)</f>
        <v>0</v>
      </c>
      <c r="K319" s="179" t="s">
        <v>234</v>
      </c>
      <c r="L319" s="41"/>
      <c r="M319" s="184" t="s">
        <v>28</v>
      </c>
      <c r="N319" s="185" t="s">
        <v>45</v>
      </c>
      <c r="O319" s="66"/>
      <c r="P319" s="186">
        <f>O319*H319</f>
        <v>0</v>
      </c>
      <c r="Q319" s="186">
        <v>0</v>
      </c>
      <c r="R319" s="186">
        <f>Q319*H319</f>
        <v>0</v>
      </c>
      <c r="S319" s="186">
        <v>0</v>
      </c>
      <c r="T319" s="187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188" t="s">
        <v>176</v>
      </c>
      <c r="AT319" s="188" t="s">
        <v>230</v>
      </c>
      <c r="AU319" s="188" t="s">
        <v>85</v>
      </c>
      <c r="AY319" s="19" t="s">
        <v>228</v>
      </c>
      <c r="BE319" s="189">
        <f>IF(N319="základní",J319,0)</f>
        <v>0</v>
      </c>
      <c r="BF319" s="189">
        <f>IF(N319="snížená",J319,0)</f>
        <v>0</v>
      </c>
      <c r="BG319" s="189">
        <f>IF(N319="zákl. přenesená",J319,0)</f>
        <v>0</v>
      </c>
      <c r="BH319" s="189">
        <f>IF(N319="sníž. přenesená",J319,0)</f>
        <v>0</v>
      </c>
      <c r="BI319" s="189">
        <f>IF(N319="nulová",J319,0)</f>
        <v>0</v>
      </c>
      <c r="BJ319" s="19" t="s">
        <v>82</v>
      </c>
      <c r="BK319" s="189">
        <f>ROUND(I319*H319,2)</f>
        <v>0</v>
      </c>
      <c r="BL319" s="19" t="s">
        <v>176</v>
      </c>
      <c r="BM319" s="188" t="s">
        <v>3343</v>
      </c>
    </row>
    <row r="320" spans="1:47" s="2" customFormat="1" ht="11.25">
      <c r="A320" s="36"/>
      <c r="B320" s="37"/>
      <c r="C320" s="38"/>
      <c r="D320" s="190" t="s">
        <v>236</v>
      </c>
      <c r="E320" s="38"/>
      <c r="F320" s="191" t="s">
        <v>749</v>
      </c>
      <c r="G320" s="38"/>
      <c r="H320" s="38"/>
      <c r="I320" s="192"/>
      <c r="J320" s="38"/>
      <c r="K320" s="38"/>
      <c r="L320" s="41"/>
      <c r="M320" s="193"/>
      <c r="N320" s="194"/>
      <c r="O320" s="66"/>
      <c r="P320" s="66"/>
      <c r="Q320" s="66"/>
      <c r="R320" s="66"/>
      <c r="S320" s="66"/>
      <c r="T320" s="67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T320" s="19" t="s">
        <v>236</v>
      </c>
      <c r="AU320" s="19" t="s">
        <v>85</v>
      </c>
    </row>
    <row r="321" spans="2:51" s="14" customFormat="1" ht="11.25">
      <c r="B321" s="206"/>
      <c r="C321" s="207"/>
      <c r="D321" s="197" t="s">
        <v>238</v>
      </c>
      <c r="E321" s="208" t="s">
        <v>28</v>
      </c>
      <c r="F321" s="209" t="s">
        <v>3344</v>
      </c>
      <c r="G321" s="207"/>
      <c r="H321" s="210">
        <v>2.666</v>
      </c>
      <c r="I321" s="211"/>
      <c r="J321" s="207"/>
      <c r="K321" s="207"/>
      <c r="L321" s="212"/>
      <c r="M321" s="213"/>
      <c r="N321" s="214"/>
      <c r="O321" s="214"/>
      <c r="P321" s="214"/>
      <c r="Q321" s="214"/>
      <c r="R321" s="214"/>
      <c r="S321" s="214"/>
      <c r="T321" s="215"/>
      <c r="AT321" s="216" t="s">
        <v>238</v>
      </c>
      <c r="AU321" s="216" t="s">
        <v>85</v>
      </c>
      <c r="AV321" s="14" t="s">
        <v>85</v>
      </c>
      <c r="AW321" s="14" t="s">
        <v>35</v>
      </c>
      <c r="AX321" s="14" t="s">
        <v>82</v>
      </c>
      <c r="AY321" s="216" t="s">
        <v>228</v>
      </c>
    </row>
    <row r="322" spans="2:63" s="12" customFormat="1" ht="22.9" customHeight="1">
      <c r="B322" s="161"/>
      <c r="C322" s="162"/>
      <c r="D322" s="163" t="s">
        <v>73</v>
      </c>
      <c r="E322" s="175" t="s">
        <v>750</v>
      </c>
      <c r="F322" s="175" t="s">
        <v>751</v>
      </c>
      <c r="G322" s="162"/>
      <c r="H322" s="162"/>
      <c r="I322" s="165"/>
      <c r="J322" s="176">
        <f>BK322</f>
        <v>0</v>
      </c>
      <c r="K322" s="162"/>
      <c r="L322" s="167"/>
      <c r="M322" s="168"/>
      <c r="N322" s="169"/>
      <c r="O322" s="169"/>
      <c r="P322" s="170">
        <f>SUM(P323:P326)</f>
        <v>0</v>
      </c>
      <c r="Q322" s="169"/>
      <c r="R322" s="170">
        <f>SUM(R323:R326)</f>
        <v>0</v>
      </c>
      <c r="S322" s="169"/>
      <c r="T322" s="171">
        <f>SUM(T323:T326)</f>
        <v>0</v>
      </c>
      <c r="AR322" s="172" t="s">
        <v>82</v>
      </c>
      <c r="AT322" s="173" t="s">
        <v>73</v>
      </c>
      <c r="AU322" s="173" t="s">
        <v>82</v>
      </c>
      <c r="AY322" s="172" t="s">
        <v>228</v>
      </c>
      <c r="BK322" s="174">
        <f>SUM(BK323:BK326)</f>
        <v>0</v>
      </c>
    </row>
    <row r="323" spans="1:65" s="2" customFormat="1" ht="49.15" customHeight="1">
      <c r="A323" s="36"/>
      <c r="B323" s="37"/>
      <c r="C323" s="177" t="s">
        <v>595</v>
      </c>
      <c r="D323" s="177" t="s">
        <v>230</v>
      </c>
      <c r="E323" s="178" t="s">
        <v>1485</v>
      </c>
      <c r="F323" s="179" t="s">
        <v>1486</v>
      </c>
      <c r="G323" s="180" t="s">
        <v>264</v>
      </c>
      <c r="H323" s="181">
        <v>12.96</v>
      </c>
      <c r="I323" s="182"/>
      <c r="J323" s="183">
        <f>ROUND(I323*H323,2)</f>
        <v>0</v>
      </c>
      <c r="K323" s="179" t="s">
        <v>234</v>
      </c>
      <c r="L323" s="41"/>
      <c r="M323" s="184" t="s">
        <v>28</v>
      </c>
      <c r="N323" s="185" t="s">
        <v>45</v>
      </c>
      <c r="O323" s="66"/>
      <c r="P323" s="186">
        <f>O323*H323</f>
        <v>0</v>
      </c>
      <c r="Q323" s="186">
        <v>0</v>
      </c>
      <c r="R323" s="186">
        <f>Q323*H323</f>
        <v>0</v>
      </c>
      <c r="S323" s="186">
        <v>0</v>
      </c>
      <c r="T323" s="187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88" t="s">
        <v>176</v>
      </c>
      <c r="AT323" s="188" t="s">
        <v>230</v>
      </c>
      <c r="AU323" s="188" t="s">
        <v>85</v>
      </c>
      <c r="AY323" s="19" t="s">
        <v>228</v>
      </c>
      <c r="BE323" s="189">
        <f>IF(N323="základní",J323,0)</f>
        <v>0</v>
      </c>
      <c r="BF323" s="189">
        <f>IF(N323="snížená",J323,0)</f>
        <v>0</v>
      </c>
      <c r="BG323" s="189">
        <f>IF(N323="zákl. přenesená",J323,0)</f>
        <v>0</v>
      </c>
      <c r="BH323" s="189">
        <f>IF(N323="sníž. přenesená",J323,0)</f>
        <v>0</v>
      </c>
      <c r="BI323" s="189">
        <f>IF(N323="nulová",J323,0)</f>
        <v>0</v>
      </c>
      <c r="BJ323" s="19" t="s">
        <v>82</v>
      </c>
      <c r="BK323" s="189">
        <f>ROUND(I323*H323,2)</f>
        <v>0</v>
      </c>
      <c r="BL323" s="19" t="s">
        <v>176</v>
      </c>
      <c r="BM323" s="188" t="s">
        <v>3345</v>
      </c>
    </row>
    <row r="324" spans="1:47" s="2" customFormat="1" ht="11.25">
      <c r="A324" s="36"/>
      <c r="B324" s="37"/>
      <c r="C324" s="38"/>
      <c r="D324" s="190" t="s">
        <v>236</v>
      </c>
      <c r="E324" s="38"/>
      <c r="F324" s="191" t="s">
        <v>1488</v>
      </c>
      <c r="G324" s="38"/>
      <c r="H324" s="38"/>
      <c r="I324" s="192"/>
      <c r="J324" s="38"/>
      <c r="K324" s="38"/>
      <c r="L324" s="41"/>
      <c r="M324" s="193"/>
      <c r="N324" s="194"/>
      <c r="O324" s="66"/>
      <c r="P324" s="66"/>
      <c r="Q324" s="66"/>
      <c r="R324" s="66"/>
      <c r="S324" s="66"/>
      <c r="T324" s="67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T324" s="19" t="s">
        <v>236</v>
      </c>
      <c r="AU324" s="19" t="s">
        <v>85</v>
      </c>
    </row>
    <row r="325" spans="1:65" s="2" customFormat="1" ht="55.5" customHeight="1">
      <c r="A325" s="36"/>
      <c r="B325" s="37"/>
      <c r="C325" s="177" t="s">
        <v>601</v>
      </c>
      <c r="D325" s="177" t="s">
        <v>230</v>
      </c>
      <c r="E325" s="178" t="s">
        <v>3346</v>
      </c>
      <c r="F325" s="179" t="s">
        <v>3347</v>
      </c>
      <c r="G325" s="180" t="s">
        <v>264</v>
      </c>
      <c r="H325" s="181">
        <v>12.96</v>
      </c>
      <c r="I325" s="182"/>
      <c r="J325" s="183">
        <f>ROUND(I325*H325,2)</f>
        <v>0</v>
      </c>
      <c r="K325" s="179" t="s">
        <v>234</v>
      </c>
      <c r="L325" s="41"/>
      <c r="M325" s="184" t="s">
        <v>28</v>
      </c>
      <c r="N325" s="185" t="s">
        <v>45</v>
      </c>
      <c r="O325" s="66"/>
      <c r="P325" s="186">
        <f>O325*H325</f>
        <v>0</v>
      </c>
      <c r="Q325" s="186">
        <v>0</v>
      </c>
      <c r="R325" s="186">
        <f>Q325*H325</f>
        <v>0</v>
      </c>
      <c r="S325" s="186">
        <v>0</v>
      </c>
      <c r="T325" s="187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188" t="s">
        <v>176</v>
      </c>
      <c r="AT325" s="188" t="s">
        <v>230</v>
      </c>
      <c r="AU325" s="188" t="s">
        <v>85</v>
      </c>
      <c r="AY325" s="19" t="s">
        <v>228</v>
      </c>
      <c r="BE325" s="189">
        <f>IF(N325="základní",J325,0)</f>
        <v>0</v>
      </c>
      <c r="BF325" s="189">
        <f>IF(N325="snížená",J325,0)</f>
        <v>0</v>
      </c>
      <c r="BG325" s="189">
        <f>IF(N325="zákl. přenesená",J325,0)</f>
        <v>0</v>
      </c>
      <c r="BH325" s="189">
        <f>IF(N325="sníž. přenesená",J325,0)</f>
        <v>0</v>
      </c>
      <c r="BI325" s="189">
        <f>IF(N325="nulová",J325,0)</f>
        <v>0</v>
      </c>
      <c r="BJ325" s="19" t="s">
        <v>82</v>
      </c>
      <c r="BK325" s="189">
        <f>ROUND(I325*H325,2)</f>
        <v>0</v>
      </c>
      <c r="BL325" s="19" t="s">
        <v>176</v>
      </c>
      <c r="BM325" s="188" t="s">
        <v>3348</v>
      </c>
    </row>
    <row r="326" spans="1:47" s="2" customFormat="1" ht="11.25">
      <c r="A326" s="36"/>
      <c r="B326" s="37"/>
      <c r="C326" s="38"/>
      <c r="D326" s="190" t="s">
        <v>236</v>
      </c>
      <c r="E326" s="38"/>
      <c r="F326" s="191" t="s">
        <v>3349</v>
      </c>
      <c r="G326" s="38"/>
      <c r="H326" s="38"/>
      <c r="I326" s="192"/>
      <c r="J326" s="38"/>
      <c r="K326" s="38"/>
      <c r="L326" s="41"/>
      <c r="M326" s="260"/>
      <c r="N326" s="261"/>
      <c r="O326" s="257"/>
      <c r="P326" s="257"/>
      <c r="Q326" s="257"/>
      <c r="R326" s="257"/>
      <c r="S326" s="257"/>
      <c r="T326" s="262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T326" s="19" t="s">
        <v>236</v>
      </c>
      <c r="AU326" s="19" t="s">
        <v>85</v>
      </c>
    </row>
    <row r="327" spans="1:31" s="2" customFormat="1" ht="6.95" customHeight="1">
      <c r="A327" s="36"/>
      <c r="B327" s="49"/>
      <c r="C327" s="50"/>
      <c r="D327" s="50"/>
      <c r="E327" s="50"/>
      <c r="F327" s="50"/>
      <c r="G327" s="50"/>
      <c r="H327" s="50"/>
      <c r="I327" s="50"/>
      <c r="J327" s="50"/>
      <c r="K327" s="50"/>
      <c r="L327" s="41"/>
      <c r="M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</row>
  </sheetData>
  <sheetProtection algorithmName="SHA-512" hashValue="Bh96Yzlmd9yy4tArl4vB7yqqseCA/XmcBl5mdIwo83wzBMBOWQsxn3WlXrISFc4NNkcg0rsH+pE6I34UUZVeWg==" saltValue="hA+4smSbTzA/Wu03/wMoHXTiROJVzQ5fWAc6G3II6CZCd3eLBRQuC23OL+53C9VsbZML07g9NFa6ULQZr7OUzg==" spinCount="100000" sheet="1" objects="1" scenarios="1" formatColumns="0" formatRows="0" autoFilter="0"/>
  <autoFilter ref="C84:K326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2_01/132212221"/>
    <hyperlink ref="F98" r:id="rId2" display="https://podminky.urs.cz/item/CS_URS_2022_01/132312221"/>
    <hyperlink ref="F101" r:id="rId3" display="https://podminky.urs.cz/item/CS_URS_2022_01/151101101"/>
    <hyperlink ref="F110" r:id="rId4" display="https://podminky.urs.cz/item/CS_URS_2022_01/151101111"/>
    <hyperlink ref="F113" r:id="rId5" display="https://podminky.urs.cz/item/CS_URS_2022_01/162211211"/>
    <hyperlink ref="F118" r:id="rId6" display="https://podminky.urs.cz/item/CS_URS_2022_01/162211219"/>
    <hyperlink ref="F121" r:id="rId7" display="https://podminky.urs.cz/item/CS_URS_2022_01/162751137"/>
    <hyperlink ref="F124" r:id="rId8" display="https://podminky.urs.cz/item/CS_URS_2022_01/167111102"/>
    <hyperlink ref="F127" r:id="rId9" display="https://podminky.urs.cz/item/CS_URS_2022_01/171201221"/>
    <hyperlink ref="F130" r:id="rId10" display="https://podminky.urs.cz/item/CS_URS_2022_01/171251201"/>
    <hyperlink ref="F133" r:id="rId11" display="https://podminky.urs.cz/item/CS_URS_2022_01/174111101"/>
    <hyperlink ref="F139" r:id="rId12" display="https://podminky.urs.cz/item/CS_URS_2022_01/175111101"/>
    <hyperlink ref="F145" r:id="rId13" display="https://podminky.urs.cz/item/CS_URS_2022_01/175111109"/>
    <hyperlink ref="F149" r:id="rId14" display="https://podminky.urs.cz/item/CS_URS_2022_01/451572111"/>
    <hyperlink ref="F155" r:id="rId15" display="https://podminky.urs.cz/item/CS_URS_2022_01/452311131"/>
    <hyperlink ref="F160" r:id="rId16" display="https://podminky.urs.cz/item/CS_URS_2022_01/851311131"/>
    <hyperlink ref="F167" r:id="rId17" display="https://podminky.urs.cz/item/CS_URS_2022_01/857311131"/>
    <hyperlink ref="F174" r:id="rId18" display="https://podminky.urs.cz/item/CS_URS_2022_01/871275211"/>
    <hyperlink ref="F179" r:id="rId19" display="https://podminky.urs.cz/item/CS_URS_2022_01/871315211"/>
    <hyperlink ref="F184" r:id="rId20" display="https://podminky.urs.cz/item/CS_URS_2022_01/871355211"/>
    <hyperlink ref="F189" r:id="rId21" display="https://podminky.urs.cz/item/CS_URS_2022_01/877265271"/>
    <hyperlink ref="F196" r:id="rId22" display="https://podminky.urs.cz/item/CS_URS_2022_01/877315211"/>
    <hyperlink ref="F212" r:id="rId23" display="https://podminky.urs.cz/item/CS_URS_2022_01/877315221"/>
    <hyperlink ref="F219" r:id="rId24" display="https://podminky.urs.cz/item/CS_URS_2022_01/877355211"/>
    <hyperlink ref="F233" r:id="rId25" display="https://podminky.urs.cz/item/CS_URS_2022_01/877355221"/>
    <hyperlink ref="F243" r:id="rId26" display="https://podminky.urs.cz/item/CS_URS_2022_01/890431811"/>
    <hyperlink ref="F247" r:id="rId27" display="https://podminky.urs.cz/item/CS_URS_2022_01/892271111"/>
    <hyperlink ref="F252" r:id="rId28" display="https://podminky.urs.cz/item/CS_URS_2022_01/892351111"/>
    <hyperlink ref="F257" r:id="rId29" display="https://podminky.urs.cz/item/CS_URS_2022_01/892372111"/>
    <hyperlink ref="F261" r:id="rId30" display="https://podminky.urs.cz/item/CS_URS_2022_01/894812205"/>
    <hyperlink ref="F265" r:id="rId31" display="https://podminky.urs.cz/item/CS_URS_2022_01/894812232"/>
    <hyperlink ref="F268" r:id="rId32" display="https://podminky.urs.cz/item/CS_URS_2022_01/894812241"/>
    <hyperlink ref="F271" r:id="rId33" display="https://podminky.urs.cz/item/CS_URS_2022_01/894812249"/>
    <hyperlink ref="F274" r:id="rId34" display="https://podminky.urs.cz/item/CS_URS_2022_01/894812261"/>
    <hyperlink ref="F277" r:id="rId35" display="https://podminky.urs.cz/item/CS_URS_2022_01/894812318"/>
    <hyperlink ref="F282" r:id="rId36" display="https://podminky.urs.cz/item/CS_URS_2022_01/894812332"/>
    <hyperlink ref="F285" r:id="rId37" display="https://podminky.urs.cz/item/CS_URS_2022_01/894812339"/>
    <hyperlink ref="F288" r:id="rId38" display="https://podminky.urs.cz/item/CS_URS_2022_01/899102211"/>
    <hyperlink ref="F296" r:id="rId39" display="https://podminky.urs.cz/item/CS_URS_2022_01/894812351"/>
    <hyperlink ref="F299" r:id="rId40" display="https://podminky.urs.cz/item/CS_URS_2022_01/899623141"/>
    <hyperlink ref="F313" r:id="rId41" display="https://podminky.urs.cz/item/CS_URS_2022_01/997013211"/>
    <hyperlink ref="F315" r:id="rId42" display="https://podminky.urs.cz/item/CS_URS_2022_01/997013501"/>
    <hyperlink ref="F317" r:id="rId43" display="https://podminky.urs.cz/item/CS_URS_2022_01/997013509"/>
    <hyperlink ref="F320" r:id="rId44" display="https://podminky.urs.cz/item/CS_URS_2022_01/997013631"/>
    <hyperlink ref="F324" r:id="rId45" display="https://podminky.urs.cz/item/CS_URS_2022_01/998276101"/>
    <hyperlink ref="F326" r:id="rId46" display="https://podminky.urs.cz/item/CS_URS_2022_01/99827612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DESKTOP-JCK6SLS\Uzivatel</dc:creator>
  <cp:keywords/>
  <dc:description/>
  <cp:lastModifiedBy>Vítů Michaela Bc.</cp:lastModifiedBy>
  <dcterms:created xsi:type="dcterms:W3CDTF">2022-06-20T13:03:24Z</dcterms:created>
  <dcterms:modified xsi:type="dcterms:W3CDTF">2022-06-20T13:51:26Z</dcterms:modified>
  <cp:category/>
  <cp:version/>
  <cp:contentType/>
  <cp:contentStatus/>
</cp:coreProperties>
</file>