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<sst xmlns="http://schemas.openxmlformats.org/spreadsheetml/2006/main" count="690" uniqueCount="265">
  <si>
    <t>Rekapitulace ceny</t>
  </si>
  <si>
    <t>Stavba: ZR 2022 - II/602 - Oprava vysokorychlostního vážení Velké Meziříčí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</si>
  <si>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</si>
  <si>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</si>
  <si>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</si>
  <si>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</si>
  <si>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</si>
  <si>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</si>
  <si>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</si>
  <si>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</si>
  <si>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</si>
  <si>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</si>
  <si>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</si>
  <si>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</si>
  <si>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ZR 2022</t>
  </si>
  <si>
    <t>II/602 - Oprava vysokorychlostního vážení Velké Meziříčí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</si>
  <si>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</si>
  <si>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</si>
  <si>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</si>
  <si>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</si>
  <si>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</si>
  <si>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</si>
  <si>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</si>
  <si>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</si>
  <si>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stavební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</si>
  <si>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</si>
  <si>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</si>
  <si>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</si>
  <si>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</si>
  <si>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</si>
  <si>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</si>
  <si>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</si>
  <si>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</si>
  <si>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</si>
  <si>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</si>
  <si>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</si>
  <si>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</si>
  <si>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</si>
  <si>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</si>
  <si>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</si>
  <si>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</si>
  <si>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</si>
  <si>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</si>
  <si>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</si>
  <si>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</si>
  <si>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</si>
  <si>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</si>
  <si>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</si>
  <si>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</si>
  <si>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</si>
  <si>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Zajištění dopravně inženýrského opatření včetně projednání s Policíí ČR a získání povolení uzavírky silnice. Veškeré přechodné svislé i vodorovné dopravní značení, dopravní zařízení, výstražné vozíky, montáž, demontáž, pronájem, pravidelná kontrola, údržba, servis, přemisťování, přeznačování a manipulace s nimi.</t>
  </si>
  <si>
    <t>VV</t>
  </si>
  <si>
    <t>1=1,000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</si>
  <si>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</si>
  <si>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</si>
  <si>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</si>
  <si>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</si>
  <si>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</t>
  </si>
  <si>
    <t>02910</t>
  </si>
  <si>
    <t>OSTATNÍ POŽADAVKY - ZEMĚMĚŘIČSKÁ MĚŘENÍ</t>
  </si>
  <si>
    <t>Zaměření skutečného provedení stavby vč. digitální podoby, 3x tištěné + 1x CD.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</si>
  <si>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</si>
  <si>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</si>
  <si>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</si>
  <si>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Dokumentace skutečného provedení stavby  tiskem 3x + 1x CD.</t>
  </si>
  <si>
    <t>zahrnuje veškeré náklady spojené s objednatelem požadovanými pracemi</t>
  </si>
  <si>
    <t>02946</t>
  </si>
  <si>
    <t>OSTAT POŽADAVKY - FOTODOKUMENTACE</t>
  </si>
  <si>
    <t>Průběžná fotodokumentace a závěrečná fotodokumentace o průběhu výstavby v albu s popisem (1x tištěně + 1x elektronicky).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</si>
  <si>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</si>
  <si>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</si>
  <si>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</si>
  <si>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</si>
  <si>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a udržování informačních tabulí (po dobu výstavby) s údaji o stavbě s textem dle vzoru objednatele. Po ukončení stavby jejich odstranění.</t>
  </si>
  <si>
    <t>ČERPÁNÍ SE SOUHLASEM TDS 
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</si>
  <si>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</si>
  <si>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7</t>
  </si>
  <si>
    <t>03100</t>
  </si>
  <si>
    <t>ZAŘÍZENÍ STAVENIŠTĚ - ZŘÍZENÍ, PROVOZ, DEMONTÁŽ</t>
  </si>
  <si>
    <t>ČERPÁNÍ SE SOUHLASEM TDS!  
Kompletní zařízení staveniště včetně oplocení staveniště - dodávka, montáž a demontáž, včetně nákladů na odstranění zařízení staveniště a uvedení do původního stavu, včetně dočasných záborů, jejich pronájmů a zpětné rekultivace. Oplocené zařízení staveniště se stavební buňkou a WC.</t>
  </si>
  <si>
    <t>zahrnuje objednatelem povolené náklady na pořízení (event. pronájem), provozování, udržování a likvidaci zhotovitelova zařízení</t>
  </si>
  <si>
    <t>SO 101</t>
  </si>
  <si>
    <t>Komunikace</t>
  </si>
  <si>
    <t>014102</t>
  </si>
  <si>
    <t>A</t>
  </si>
  <si>
    <t>POPLATKY ZA SKLÁDKU</t>
  </si>
  <si>
    <t>T</t>
  </si>
  <si>
    <t>Zemina a podkladní vrstvy vozovek.</t>
  </si>
  <si>
    <t>"123738" 47,49*2=94,980 [A] 
"12931" 93,125*2=186,250 [B] 
"129957" 1,75*2=3,500 [C] 
"129958" 5,625*2=11,250 [D] 
Celkem: A+B+C+D=295,980 [E]</t>
  </si>
  <si>
    <t>zahrnuje veškeré poplatky provozovateli skládky související s uložením odpadu na skládce.</t>
  </si>
  <si>
    <t>B</t>
  </si>
  <si>
    <t>Betony, kámen a stavební sutě.</t>
  </si>
  <si>
    <t>"914913" (1*(0,4*0,20*0,20))*2,3=0,037 [B] (betonové patky) 
"935211" (38*0,02)*2,3=1,748 [C]  
Celkem: B+C=1,785 [D]</t>
  </si>
  <si>
    <t>Zemní práce</t>
  </si>
  <si>
    <t>113724</t>
  </si>
  <si>
    <t>FRÉZOVÁNÍ ZPEVNĚNÝCH PLOCH ASFALTOVÝCH, ODVOZ DO 5KM</t>
  </si>
  <si>
    <t>M3</t>
  </si>
  <si>
    <t>Frézování stávající komunikace v tl. 0,13 m.  
Odfrézování pásu širokého 1,0 m v místě stávajících zpevněných sjezdů pro zřízení vrstvy pro napojení na nový stav v tl. 0,05 m.  
Materiál bude odvezen v režii zhotovitele. Materiál bude odvezen na skládku KSÚSV cestmistrovství Velké Meziříčí. 
Část frézovaného materiálu bude použita pro položku "56962". 
Pro frézování povrchu bude použita silniční fréza o min. šířce záběru 2,0 m a pro vedení frézy bude použito nivelační zařízení např. typu „multiplex“ instalované v maximální technicky možné délce (na délku frézy cca 8-9 m)</t>
  </si>
  <si>
    <t>2162*0,13=281,060 [A] - frézování stávající komunikace 
62*0,05=3,100 [B] - frézování v místě sjezdu 
Plocha*tloušťka 
Celkem: A+B=284,160 [C] 
Kubatura dle výkresové dokumentace ACAD.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</si>
  <si>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</si>
  <si>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ČERPÁNÍ SE SOUHLASEM TDS 
Odstranění stávajících asfaltových vrstev v místě plošných sanací tl. 70 mm. 
Materiál bude odvezen v režii zhotovitele. Materiál bude odvezen na skládku KSÚSV cestmistrovství Velké Meziříčí. 
Pro frézování povrchu bude použita silniční fréza o min. šířce záběru 2,0 m a pro vedení frézy bude použito nivelační zařízení např. typu „multiplex“ instalované v maximální technicky možné délce (na délku frézy cca 8-9 m)</t>
  </si>
  <si>
    <t>432,4*0,07=30,268 [A] 
Plocha*tloušťka 
Kubatura dle výkresové dokumentace ACAD.</t>
  </si>
  <si>
    <t>12920</t>
  </si>
  <si>
    <t>ČIŠTĚNÍ KRAJNIC OD NÁNOSU</t>
  </si>
  <si>
    <t>Odstranění zeminy v místě stávající nezpevněné krajnice v tl. 0,13 m.  
Včetně odvozu v režii zhotovitele. Odvozná vzdálenost v režii zhotovitele.</t>
  </si>
  <si>
    <t>365,31*0,13=47,490 [A] 
Plocha*tloušťka 
Kubatura dle výkresové dokumentace ACAD.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</si>
  <si>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</si>
  <si>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</si>
  <si>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</si>
  <si>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</si>
  <si>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ČERPÁNÍ SE SOUHLASEM TDS!  
Pročištění stávajících příkopů.  
Včetně odvozu v režii zhotovitele. Odvozná vzdálenost v režii zhotovitele.</t>
  </si>
  <si>
    <t>372,5=372,500 [A] 
Délka dle výkresové dokumentace ACAD.</t>
  </si>
  <si>
    <t>129957</t>
  </si>
  <si>
    <t>ČIŠTĚNÍ POTRUBÍ DN DO 500MM</t>
  </si>
  <si>
    <t>Pročištění stávajícího propustku DN 500 dl. 7 m v místě zpevněného sjezdu v km 0,115050.</t>
  </si>
  <si>
    <t>7=7,000 [A] 
Délka dle výkresové dokumentace ACAD.</t>
  </si>
  <si>
    <t>8</t>
  </si>
  <si>
    <t>129958</t>
  </si>
  <si>
    <t>ČIŠTĚNÍ POTRUBÍ DN DO 600MM</t>
  </si>
  <si>
    <t>Pročištění stávajícího propustku DN 600 dl. 13 m v km 0,216000 a propustku DN 600 dl 9,5 v místě zpevněného sjezdu v km 0,226700.</t>
  </si>
  <si>
    <t>13+9,5=22,500 [A] 
Délky dle výkresové dokumentace ACAD.</t>
  </si>
  <si>
    <t>18221</t>
  </si>
  <si>
    <t>ROZPROSTŘENÍ ORNICE VE SVAHU V TL DO 0,10M</t>
  </si>
  <si>
    <t>M2</t>
  </si>
  <si>
    <t>ČERPÁNÍ SE SOUHLASEM TDS!  
Ohumusování části svahů v místě napojení nezpevněné krajnice na stávající stav v tl. 0,10 m.  
Materiál v režii zhotovitele.</t>
  </si>
  <si>
    <t>100=100,000 [A] 
Plocha dle výkresové dokumentace ACAD.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</si>
  <si>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</si>
  <si>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</si>
  <si>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</si>
  <si>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ČERPÁNÍ SE SOUHLASEM TDS!  
Osetí travním semenem v místě ohumusování.</t>
  </si>
  <si>
    <t>Zahrnuje dodání předepsané travní směsi, její výsev na ornici, zalévání, první pokosení, to vše bez ohledu na sklon terénu</t>
  </si>
  <si>
    <t>11</t>
  </si>
  <si>
    <t>56962</t>
  </si>
  <si>
    <t>ZPEVNĚNÍ KRAJNIC Z RECYKLOVANÉHO MATERIÁLU TL DO 100MM</t>
  </si>
  <si>
    <t>Zpevnění krajnic z asfaltového recyklátu fr. 0/22 v tl. 0,10 m.  
Mateirál bude použit z položky "113724.A"</t>
  </si>
  <si>
    <t>330=330,000 [A] 
Plocha dle výkresové dokumentace ACAD.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</si>
  <si>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</si>
  <si>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12</t>
  </si>
  <si>
    <t>57</t>
  </si>
  <si>
    <t>X</t>
  </si>
  <si>
    <t>VÝZTUŽNÁ ARAMIDOVÁ A POLYOLEFINOVÁ VLÁKNA</t>
  </si>
  <si>
    <t>Výztužná aramidová a polyolefinová vlákna do asfaltového betonu pro obrusné vrstvy s modifikovaným asfaltovým pojivem ACO 16 S PmB 45/80-75 tl. 50 mm dle ČSN EN 13108-1.  
1t asfaltové směsi = 1 sáček aramidových vláken</t>
  </si>
  <si>
    <t>260=260,000 [A]</t>
  </si>
  <si>
    <t>13</t>
  </si>
  <si>
    <t>572214</t>
  </si>
  <si>
    <t>SPOJOVACÍ POSTŘIK Z MODIFIK EMULZE DO 0,5KG/M2</t>
  </si>
  <si>
    <t>Spojovací postřik z polymerem modifikované kationaktivní asfaltové emulze 0,35 kg/m2 PS-CP dle ČSN EN 12271. 
Pod vrstvou VMT 22 PmB 25/55-65.</t>
  </si>
  <si>
    <t>2205,24=2 205,240 [A] 
Plocha dle výkresové dokumentace ACAD.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</si>
  <si>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</si>
  <si>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14</t>
  </si>
  <si>
    <t>Spojovací postřik z polymerem modifikované kationaktivní asfaltové emulze 0,30 kg/m2 PS-CP dle ČSN EN 12271.  
Pod vrstvou ACO 16 S PmB 45/80-75.</t>
  </si>
  <si>
    <t>2162=2 162,000 [A] 
Plocha dle výkresové dokumentace ACAD.</t>
  </si>
  <si>
    <t>15</t>
  </si>
  <si>
    <t>C</t>
  </si>
  <si>
    <t>Spojovací postřik z polymerem modifikované kationaktivní asfaltové emulze 0,30 kg/m2 PS-CP dle ČSN EN 12271  
Pod vrstvou ACO 16 S PmB 45/80-75 v místě zpevněných sjezdů.</t>
  </si>
  <si>
    <t>62=62,000 [A] 
Plocha dle výkresové dokumentace ACAD.</t>
  </si>
  <si>
    <t>16</t>
  </si>
  <si>
    <t>SE SOUHLASEM INVESTORA! 
Spojovací postřik z polymerem modifikované kationaktivní asfaltové emulze 0,35 kg/m2 PS-CP dle ČSN EN 12271. 
Pod vrstvou VMT 22 PmB 25/55-65 v místě plošných sanací.</t>
  </si>
  <si>
    <t>432,4=432,400 [A] 
Plocha dle výkresové dokumentace ACAD.</t>
  </si>
  <si>
    <t>17</t>
  </si>
  <si>
    <t>574B46</t>
  </si>
  <si>
    <t>ASFALTOVÝ BETON PRO OBRUSNÉ VRSTVY MODIFIK ACO 16+, 16S TL. 50MM</t>
  </si>
  <si>
    <t>Asfaltový beton pro obrusné vrstvy s modifikovaným asfaltovým pojivem ACO 16 S PmB 45/80-75 tl. 50 mm dle ČSN EN 13108-1. 
Při pokládce všech asfaltových vrstev bude použito nivelační zařízení o min. délce 9 m například typu „Big MultiPlex Ski“ nebo adekvátní, dosahující shodných nebo lepších parametrů rovinatosti pokládané vrstvy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</si>
  <si>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</si>
  <si>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18</t>
  </si>
  <si>
    <t>Asfaltový beton pro obrusné vrstvy s modifikovaným asfaltovým pojivem ACO 16 S PmB 45/80-75 tl. 50 mm dle ČSN EN 13108-1. 
V místě napojení zpevněných sjezdů. 
Při pokládce všech asfaltových vrstev bude použito nivelační zařízení o min. délce 9 m například typu „Big MultiPlex Ski“ nebo adekvátní, dosahující shodných nebo lepších parametrů rovinatosti pokládané vrstvy</t>
  </si>
  <si>
    <t>19</t>
  </si>
  <si>
    <t>574K47</t>
  </si>
  <si>
    <t>VRSTVY Z ASF SMĚSI S VYSOKÝM MODULEM TUHOSTI VMT22 PRO LOŽNÉ VRSTVY TL. 80MM</t>
  </si>
  <si>
    <t>Asfaltová směs s vysokým modulem tuhosti VMT 22 PmB 25/55-65 pro ložnou vrstvu tl. 80 mm dle ČSN 73 6121. 
Při pokládce všech asfaltových vrstev bude použito nivelační zařízení o min. délce 9 m například typu „Big MultiPlex Ski“ nebo adekvátní, dosahující shodných nebo lepších parametrů rovinatosti pokládané vrstvy</t>
  </si>
  <si>
    <t>20</t>
  </si>
  <si>
    <t>574M37</t>
  </si>
  <si>
    <t>VRSTVY Z ASF SMĚSI S VYSOKÝM MODULEM TUHOSTI VMT22 PRO PODKLADNÍ VRSTVY TL. 70MM</t>
  </si>
  <si>
    <t>SE SOUHLASEM INVESTORA! 
Asfaltová směs s vysokým modulem tuhosti VMT 22 PmB 25/55-65 pro podkladní vrstvu tl. 70 mm dle ČSN 73 6121 v místě plošných sanací. 
Při pokládce všech asfaltových vrstev bude použito nivelační zařízení o min. délce 9 m například typu „Big MultiPlex Ski“ nebo adekvátní, dosahující shodných nebo lepších parametrů rovinatosti pokládané vrstvy</t>
  </si>
  <si>
    <t>Ostatní konstrukce a práce</t>
  </si>
  <si>
    <t>21</t>
  </si>
  <si>
    <t>9113B1</t>
  </si>
  <si>
    <t>SVODIDLO OCEL SILNIČ JEDNOSTR, ÚROVEŇ ZADRŽ H1 -DODÁVKA A MONTÁŽ</t>
  </si>
  <si>
    <t>Nové silniční svodidlo urovně zadržení H1.</t>
  </si>
  <si>
    <t>152=152,000 [A] 
Délka dle výkresové dokumentace ACAD.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</si>
  <si>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</si>
  <si>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</si>
  <si>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9113B3</t>
  </si>
  <si>
    <t>SVODIDLO OCEL SILNIČ JEDNOSTR, ÚROVEŇ ZADRŽ H1 - DEMONTÁŽ S PŘESUNEM</t>
  </si>
  <si>
    <t>Demontáž části stávajícího ocelového svodidla v místě napojení na nové.   
Odvoz v režii zhotovitele. Materiál bude odvezen na skládku KSÚSV cestmistrovství Velké Meziříčí.</t>
  </si>
  <si>
    <t>4=4,000 [A] 
Délka dle výkresové dokumentace ACAD.</t>
  </si>
  <si>
    <t>položka zahrnuje:  
- demontáž a odstranění zařízení  
- jeho odvoz na předepsané místo</t>
  </si>
  <si>
    <t>23</t>
  </si>
  <si>
    <t>91228</t>
  </si>
  <si>
    <t>SMĚROVÉ SLOUPKY Z PLAST HMOT VČETNĚ ODRAZNÉHO PÁSKU</t>
  </si>
  <si>
    <t>Nové bílé směrového sloupky.</t>
  </si>
  <si>
    <t>6=6,000 [A] 
Počet dle výkresové dokumentace ACAD.</t>
  </si>
  <si>
    <t>položka zahrnuje:  
- dodání a osazení sloupku včetně nutných zemních prací  
- vnitrostaveništní a mimostaveništní doprava  
- odrazky plastové nebo z retroreflexní fólie</t>
  </si>
  <si>
    <t>24</t>
  </si>
  <si>
    <t>912283</t>
  </si>
  <si>
    <t>SMĚROVÉ SLOUPKY Z PLAST HMOT - DEMONTÁŽ A ODVOZ</t>
  </si>
  <si>
    <t>Odstranění stávajících bílých směrových sloupků.  
Odvoz v režii zhotovitele. Materiál bude odvezen na skládku KSÚSV cestmistrovství Velké Meziříčí.</t>
  </si>
  <si>
    <t>8=8,000 [A] 
Počet dle fotodokumentace stávajícího stavu.</t>
  </si>
  <si>
    <t>položka zahrnuje demontáž stávajícího sloupku, jeho odvoz do skladu nebo na skládku</t>
  </si>
  <si>
    <t>25</t>
  </si>
  <si>
    <t>914131</t>
  </si>
  <si>
    <t>DOPRAVNÍ ZNAČKY ZÁKLADNÍ VELIKOSTI OCELOVÉ FÓLIE TŘ 2 - DODÁVKA A MONTÁŽ</t>
  </si>
  <si>
    <t>Osazení nového dopravního značení 1xP1 a 4xB20a.</t>
  </si>
  <si>
    <t>5=5,000 [A] 
Počet dle výkresové dokumentace ACAD.</t>
  </si>
  <si>
    <t>položka zahrnuje:  
- dodávku a montáž značek v požadovaném provedení</t>
  </si>
  <si>
    <t>26</t>
  </si>
  <si>
    <t>914133</t>
  </si>
  <si>
    <t>DOPRAVNÍ ZNAČKY ZÁKLADNÍ VELIKOSTI OCELOVÉ FÓLIE TŘ 2 - DEMONTÁŽ</t>
  </si>
  <si>
    <t>Demontáž stávajícího dopravního značení P1.  
Odvoz v režii zhotovitele. Materiál bude odvezen na skládku KSÚSV cestmistrovství Velké Meziříčí.</t>
  </si>
  <si>
    <t>1=1,000 [A] 
Počet dle výkresové dokumentace ACAD.</t>
  </si>
  <si>
    <t>Položka zahrnuje odstranění, demontáž a odklizení materiálu s odvozem na předepsané místo</t>
  </si>
  <si>
    <t>27</t>
  </si>
  <si>
    <t>914911</t>
  </si>
  <si>
    <t>SLOUPKY A STOJKY DOPRAVNÍCH ZNAČEK Z OCEL TRUBEK SE ZABETONOVÁNÍM - DODÁVKA A MONTÁŽ</t>
  </si>
  <si>
    <t>Osazení nového dopravního značení 1xP1.</t>
  </si>
  <si>
    <t>položka zahrnuje:  
- sloupky a upevňovací zařízení včetně jejich osazení (betonová patka, zemní práce)</t>
  </si>
  <si>
    <t>28</t>
  </si>
  <si>
    <t>914913</t>
  </si>
  <si>
    <t>SLOUPKY A STOJKY DZ Z OCEL TRUBEK ZABETON DEMONTÁŽ</t>
  </si>
  <si>
    <t>29</t>
  </si>
  <si>
    <t>915221</t>
  </si>
  <si>
    <t>VODOR DOPRAV ZNAČ PLASTEM STRUKTURÁLNÍ NEHLUČNÉ - DOD A POKLÁDKA</t>
  </si>
  <si>
    <t>Nové vodorovné dopravní značení bílé.  
V1a (0,125) dl. 258 m</t>
  </si>
  <si>
    <t>258*0,125=32,250 [A] 
Délky dle výkresové dokumentace ACAD.</t>
  </si>
  <si>
    <t>položka zahrnuje:  
- dodání a pokládku nátěrového materiálu (měří se pouze natíraná plocha)  
- předznačení a reflexní úpravu</t>
  </si>
  <si>
    <t>30</t>
  </si>
  <si>
    <t>915231</t>
  </si>
  <si>
    <t>VODOR DOPRAV ZNAČ PLASTEM PROFIL ZVUČÍCÍ - DOD A POKLÁDKA</t>
  </si>
  <si>
    <t>Nové vodorovné dopravní značení bílé.  
V4 (0,250) dl. 501 m</t>
  </si>
  <si>
    <t>501*0,25=125,250 [A] 
Délky dle výkresové dokumentace ACAD.</t>
  </si>
  <si>
    <t>31</t>
  </si>
  <si>
    <t>919111</t>
  </si>
  <si>
    <t>ŘEZÁNÍ ASFALTOVÉHO KRYTU VOZOVEK TL DO 50MM</t>
  </si>
  <si>
    <t>Řezání asfaltové krytu v místě začátku a konce úprav.  
Prořezání středové spáry, podkládka obrusu po polovinách.</t>
  </si>
  <si>
    <t>19+250=269,000 [A] 
Délka dle výkresové dokumentace ACAD.</t>
  </si>
  <si>
    <t>položka zahrnuje řezání vozovkové vrstvy v předepsané tloušťce, včetně spotřeby vody</t>
  </si>
  <si>
    <t>32</t>
  </si>
  <si>
    <t>Prořezání asfaltového krytu v místě napojení zpevněných sjezdů.</t>
  </si>
  <si>
    <t>86=86,000 [A] 
Délka dle výkresové dokumentace ACAD.</t>
  </si>
  <si>
    <t>33</t>
  </si>
  <si>
    <t>931313</t>
  </si>
  <si>
    <t>TĚSNĚNÍ DILATAČ SPAR ASF ZÁLIVKOU PRŮŘ DO 300MM2</t>
  </si>
  <si>
    <t>Těsnění spar v místě začátku a konce úprav.  
Těsnění středové spáry, pokladáka obrusu po polovinách.</t>
  </si>
  <si>
    <t>19+250=269,000 [A] 
Délky dle výkresové dokumentace ACAD.</t>
  </si>
  <si>
    <t>položka zahrnuje dodávku a osazení předepsaného materiálu, očištění ploch spáry před úpravou, očištění okolí spáry po úpravě  
nezahrnuje těsnící profil</t>
  </si>
  <si>
    <t>34</t>
  </si>
  <si>
    <t>Těsnění spar v místě napojení zpevněných sjezdů.</t>
  </si>
  <si>
    <t>35</t>
  </si>
  <si>
    <t>935211</t>
  </si>
  <si>
    <t>PŘÍKOPOVÉ ŽLABY Z BETON TVÁRNIC ŠÍŘ DO 600MM DO ŠTĚRKOPÍSKU TL 100MM</t>
  </si>
  <si>
    <t>ČERPÁNÍ SE SOUHLASEM TDS!  
Nahrazení stávajících poničených příkopových tvárnic.</t>
  </si>
  <si>
    <t>38=38,000 [A] 
Délka dle výkresové dokumentace ACAD.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</si>
  <si>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</si>
  <si>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36</t>
  </si>
  <si>
    <t>93818</t>
  </si>
  <si>
    <t>OČIŠTĚNÍ ASFALT VOZOVEK ZAMETENÍM</t>
  </si>
  <si>
    <t>Očistění vozovky před pokládkou nových vrstev.</t>
  </si>
  <si>
    <t>2162=2 162,000 [A] 
Plocha dle výkresové dokumentace ACAD. 
ČERPÁNÍ SE SOUHLASEM TDS</t>
  </si>
  <si>
    <t>položka zahrnuje očištění předepsaným způsobem včetně odklizení vzniklého odpadu</t>
  </si>
  <si>
    <t>37</t>
  </si>
  <si>
    <t>Očistění odfrézovaného povrchu v místě zpevněných sjezdů před pokládkou nových vrstev.</t>
  </si>
  <si>
    <t>62=62,000 [A] 
Plocha dle výkresové dokumentace ACAD. 
ČERPÁNÍ SE SOUHLASEM TDS</t>
  </si>
  <si>
    <t>38</t>
  </si>
  <si>
    <t>SE SOUHLASEM INVESTORA!  
Očistění vozovky v místě plošných sanací před pokládkou nových vrstev.</t>
  </si>
  <si>
    <t>432,4=432,400 [A] 
Plocha dle výkresové dokumentace ACAD. 
ČERPÁNÍ SE SOUHLASEM TDS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</si>
</sst>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81</v>
      </c>
      <c s="20" t="s">
        <v>82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51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25.5">
      <c r="A14" s="34" t="s">
        <v>49</v>
      </c>
      <c r="E14" s="35" t="s">
        <v>57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44</v>
      </c>
      <c s="29" t="s">
        <v>21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60</v>
      </c>
    </row>
    <row r="19" spans="1:5" ht="12.75">
      <c r="A19" s="36" t="s">
        <v>51</v>
      </c>
      <c r="E19" s="37" t="s">
        <v>52</v>
      </c>
    </row>
    <row r="20" spans="1:5" ht="38.25">
      <c r="A20" t="s">
        <v>53</v>
      </c>
      <c r="E20" s="35" t="s">
        <v>61</v>
      </c>
    </row>
    <row r="21" spans="1:16" ht="12.75">
      <c r="A21" s="25" t="s">
        <v>44</v>
      </c>
      <c s="29" t="s">
        <v>32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64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65</v>
      </c>
    </row>
    <row r="25" spans="1:16" ht="12.75">
      <c r="A25" s="25" t="s">
        <v>44</v>
      </c>
      <c s="29" t="s">
        <v>34</v>
      </c>
      <c s="29" t="s">
        <v>66</v>
      </c>
      <c s="25" t="s">
        <v>46</v>
      </c>
      <c s="30" t="s">
        <v>67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25.5">
      <c r="A26" s="34" t="s">
        <v>49</v>
      </c>
      <c r="E26" s="35" t="s">
        <v>68</v>
      </c>
    </row>
    <row r="27" spans="1:5" ht="12.75">
      <c r="A27" s="36" t="s">
        <v>51</v>
      </c>
      <c r="E27" s="37" t="s">
        <v>52</v>
      </c>
    </row>
    <row r="28" spans="1:5" ht="63.75">
      <c r="A28" t="s">
        <v>53</v>
      </c>
      <c r="E28" s="35" t="s">
        <v>69</v>
      </c>
    </row>
    <row r="29" spans="1:16" ht="12.75">
      <c r="A29" s="25" t="s">
        <v>44</v>
      </c>
      <c s="29" t="s">
        <v>36</v>
      </c>
      <c s="29" t="s">
        <v>70</v>
      </c>
      <c s="25" t="s">
        <v>46</v>
      </c>
      <c s="30" t="s">
        <v>71</v>
      </c>
      <c s="31" t="s">
        <v>72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25.5">
      <c r="A30" s="34" t="s">
        <v>49</v>
      </c>
      <c r="E30" s="35" t="s">
        <v>73</v>
      </c>
    </row>
    <row r="31" spans="1:5" ht="25.5">
      <c r="A31" s="36" t="s">
        <v>51</v>
      </c>
      <c r="E31" s="37" t="s">
        <v>74</v>
      </c>
    </row>
    <row r="32" spans="1:5" ht="89.25">
      <c r="A32" t="s">
        <v>53</v>
      </c>
      <c r="E32" s="35" t="s">
        <v>75</v>
      </c>
    </row>
    <row r="33" spans="1:16" ht="12.75">
      <c r="A33" s="25" t="s">
        <v>44</v>
      </c>
      <c s="29" t="s">
        <v>76</v>
      </c>
      <c s="29" t="s">
        <v>77</v>
      </c>
      <c s="25" t="s">
        <v>46</v>
      </c>
      <c s="30" t="s">
        <v>78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63.75">
      <c r="A34" s="34" t="s">
        <v>49</v>
      </c>
      <c r="E34" s="35" t="s">
        <v>79</v>
      </c>
    </row>
    <row r="35" spans="1:5" ht="12.75">
      <c r="A35" s="36" t="s">
        <v>51</v>
      </c>
      <c r="E35" s="37" t="s">
        <v>52</v>
      </c>
    </row>
    <row r="36" spans="1:5" ht="25.5">
      <c r="A36" t="s">
        <v>53</v>
      </c>
      <c r="E36" s="35" t="s">
        <v>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0+O8+O17+O50+O91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81</v>
      </c>
      <c s="38">
        <f>0+I8+I17+I50+I91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81</v>
      </c>
      <c s="6"/>
      <c s="18" t="s">
        <v>82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83</v>
      </c>
      <c s="25" t="s">
        <v>84</v>
      </c>
      <c s="30" t="s">
        <v>85</v>
      </c>
      <c s="31" t="s">
        <v>86</v>
      </c>
      <c s="32">
        <v>295.98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87</v>
      </c>
    </row>
    <row r="11" spans="1:5" ht="63.75">
      <c r="A11" s="36" t="s">
        <v>51</v>
      </c>
      <c r="E11" s="37" t="s">
        <v>88</v>
      </c>
    </row>
    <row r="12" spans="1:5" ht="25.5">
      <c r="A12" t="s">
        <v>53</v>
      </c>
      <c r="E12" s="35" t="s">
        <v>89</v>
      </c>
    </row>
    <row r="13" spans="1:16" ht="12.75">
      <c r="A13" s="25" t="s">
        <v>44</v>
      </c>
      <c s="29" t="s">
        <v>22</v>
      </c>
      <c s="29" t="s">
        <v>83</v>
      </c>
      <c s="25" t="s">
        <v>90</v>
      </c>
      <c s="30" t="s">
        <v>85</v>
      </c>
      <c s="31" t="s">
        <v>86</v>
      </c>
      <c s="32">
        <v>1.785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91</v>
      </c>
    </row>
    <row r="15" spans="1:5" ht="51">
      <c r="A15" s="36" t="s">
        <v>51</v>
      </c>
      <c r="E15" s="37" t="s">
        <v>92</v>
      </c>
    </row>
    <row r="16" spans="1:5" ht="25.5">
      <c r="A16" t="s">
        <v>53</v>
      </c>
      <c r="E16" s="35" t="s">
        <v>89</v>
      </c>
    </row>
    <row r="17" spans="1:18" ht="12.75" customHeight="1">
      <c r="A17" s="6" t="s">
        <v>42</v>
      </c>
      <c s="6"/>
      <c s="40" t="s">
        <v>28</v>
      </c>
      <c s="6"/>
      <c s="27" t="s">
        <v>93</v>
      </c>
      <c s="6"/>
      <c s="6"/>
      <c s="6"/>
      <c s="41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25" t="s">
        <v>44</v>
      </c>
      <c s="29" t="s">
        <v>21</v>
      </c>
      <c s="29" t="s">
        <v>94</v>
      </c>
      <c s="25" t="s">
        <v>84</v>
      </c>
      <c s="30" t="s">
        <v>95</v>
      </c>
      <c s="31" t="s">
        <v>96</v>
      </c>
      <c s="32">
        <v>284.16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14.75">
      <c r="A19" s="34" t="s">
        <v>49</v>
      </c>
      <c r="E19" s="35" t="s">
        <v>97</v>
      </c>
    </row>
    <row r="20" spans="1:5" ht="102">
      <c r="A20" s="36" t="s">
        <v>51</v>
      </c>
      <c r="E20" s="37" t="s">
        <v>98</v>
      </c>
    </row>
    <row r="21" spans="1:5" ht="63.75">
      <c r="A21" t="s">
        <v>53</v>
      </c>
      <c r="E21" s="35" t="s">
        <v>99</v>
      </c>
    </row>
    <row r="22" spans="1:16" ht="12.75">
      <c r="A22" s="25" t="s">
        <v>44</v>
      </c>
      <c s="29" t="s">
        <v>32</v>
      </c>
      <c s="29" t="s">
        <v>94</v>
      </c>
      <c s="25" t="s">
        <v>90</v>
      </c>
      <c s="30" t="s">
        <v>95</v>
      </c>
      <c s="31" t="s">
        <v>96</v>
      </c>
      <c s="32">
        <v>30.268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89.25">
      <c r="A23" s="34" t="s">
        <v>49</v>
      </c>
      <c r="E23" s="35" t="s">
        <v>100</v>
      </c>
    </row>
    <row r="24" spans="1:5" ht="63.75">
      <c r="A24" s="36" t="s">
        <v>51</v>
      </c>
      <c r="E24" s="37" t="s">
        <v>101</v>
      </c>
    </row>
    <row r="25" spans="1:5" ht="63.75">
      <c r="A25" t="s">
        <v>53</v>
      </c>
      <c r="E25" s="35" t="s">
        <v>99</v>
      </c>
    </row>
    <row r="26" spans="1:16" ht="12.75">
      <c r="A26" s="25" t="s">
        <v>44</v>
      </c>
      <c s="29" t="s">
        <v>34</v>
      </c>
      <c s="29" t="s">
        <v>102</v>
      </c>
      <c s="25" t="s">
        <v>46</v>
      </c>
      <c s="30" t="s">
        <v>103</v>
      </c>
      <c s="31" t="s">
        <v>96</v>
      </c>
      <c s="32">
        <v>47.49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25.5">
      <c r="A27" s="34" t="s">
        <v>49</v>
      </c>
      <c r="E27" s="35" t="s">
        <v>104</v>
      </c>
    </row>
    <row r="28" spans="1:5" ht="63.75">
      <c r="A28" s="36" t="s">
        <v>51</v>
      </c>
      <c r="E28" s="37" t="s">
        <v>105</v>
      </c>
    </row>
    <row r="29" spans="1:5" ht="63.75">
      <c r="A29" t="s">
        <v>53</v>
      </c>
      <c r="E29" s="35" t="s">
        <v>106</v>
      </c>
    </row>
    <row r="30" spans="1:16" ht="12.75">
      <c r="A30" s="25" t="s">
        <v>44</v>
      </c>
      <c s="29" t="s">
        <v>36</v>
      </c>
      <c s="29" t="s">
        <v>107</v>
      </c>
      <c s="25" t="s">
        <v>46</v>
      </c>
      <c s="30" t="s">
        <v>108</v>
      </c>
      <c s="31" t="s">
        <v>109</v>
      </c>
      <c s="32">
        <v>372.5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38.25">
      <c r="A31" s="34" t="s">
        <v>49</v>
      </c>
      <c r="E31" s="35" t="s">
        <v>110</v>
      </c>
    </row>
    <row r="32" spans="1:5" ht="38.25">
      <c r="A32" s="36" t="s">
        <v>51</v>
      </c>
      <c r="E32" s="37" t="s">
        <v>111</v>
      </c>
    </row>
    <row r="33" spans="1:5" ht="63.75">
      <c r="A33" t="s">
        <v>53</v>
      </c>
      <c r="E33" s="35" t="s">
        <v>106</v>
      </c>
    </row>
    <row r="34" spans="1:16" ht="12.75">
      <c r="A34" s="25" t="s">
        <v>44</v>
      </c>
      <c s="29" t="s">
        <v>76</v>
      </c>
      <c s="29" t="s">
        <v>112</v>
      </c>
      <c s="25" t="s">
        <v>46</v>
      </c>
      <c s="30" t="s">
        <v>113</v>
      </c>
      <c s="31" t="s">
        <v>109</v>
      </c>
      <c s="32">
        <v>7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25.5">
      <c r="A35" s="34" t="s">
        <v>49</v>
      </c>
      <c r="E35" s="35" t="s">
        <v>114</v>
      </c>
    </row>
    <row r="36" spans="1:5" ht="38.25">
      <c r="A36" s="36" t="s">
        <v>51</v>
      </c>
      <c r="E36" s="37" t="s">
        <v>115</v>
      </c>
    </row>
    <row r="37" spans="1:5" ht="63.75">
      <c r="A37" t="s">
        <v>53</v>
      </c>
      <c r="E37" s="35" t="s">
        <v>106</v>
      </c>
    </row>
    <row r="38" spans="1:16" ht="12.75">
      <c r="A38" s="25" t="s">
        <v>44</v>
      </c>
      <c s="29" t="s">
        <v>116</v>
      </c>
      <c s="29" t="s">
        <v>117</v>
      </c>
      <c s="25" t="s">
        <v>46</v>
      </c>
      <c s="30" t="s">
        <v>118</v>
      </c>
      <c s="31" t="s">
        <v>109</v>
      </c>
      <c s="32">
        <v>22.5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25.5">
      <c r="A39" s="34" t="s">
        <v>49</v>
      </c>
      <c r="E39" s="35" t="s">
        <v>119</v>
      </c>
    </row>
    <row r="40" spans="1:5" ht="38.25">
      <c r="A40" s="36" t="s">
        <v>51</v>
      </c>
      <c r="E40" s="37" t="s">
        <v>120</v>
      </c>
    </row>
    <row r="41" spans="1:5" ht="63.75">
      <c r="A41" t="s">
        <v>53</v>
      </c>
      <c r="E41" s="35" t="s">
        <v>106</v>
      </c>
    </row>
    <row r="42" spans="1:16" ht="12.75">
      <c r="A42" s="25" t="s">
        <v>44</v>
      </c>
      <c s="29" t="s">
        <v>39</v>
      </c>
      <c s="29" t="s">
        <v>121</v>
      </c>
      <c s="25" t="s">
        <v>46</v>
      </c>
      <c s="30" t="s">
        <v>122</v>
      </c>
      <c s="31" t="s">
        <v>123</v>
      </c>
      <c s="32">
        <v>100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51">
      <c r="A43" s="34" t="s">
        <v>49</v>
      </c>
      <c r="E43" s="35" t="s">
        <v>124</v>
      </c>
    </row>
    <row r="44" spans="1:5" ht="38.25">
      <c r="A44" s="36" t="s">
        <v>51</v>
      </c>
      <c r="E44" s="37" t="s">
        <v>125</v>
      </c>
    </row>
    <row r="45" spans="1:5" ht="38.25">
      <c r="A45" t="s">
        <v>53</v>
      </c>
      <c r="E45" s="35" t="s">
        <v>126</v>
      </c>
    </row>
    <row r="46" spans="1:16" ht="12.75">
      <c r="A46" s="25" t="s">
        <v>44</v>
      </c>
      <c s="29" t="s">
        <v>41</v>
      </c>
      <c s="29" t="s">
        <v>127</v>
      </c>
      <c s="25" t="s">
        <v>46</v>
      </c>
      <c s="30" t="s">
        <v>128</v>
      </c>
      <c s="31" t="s">
        <v>123</v>
      </c>
      <c s="32">
        <v>100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25.5">
      <c r="A47" s="34" t="s">
        <v>49</v>
      </c>
      <c r="E47" s="35" t="s">
        <v>129</v>
      </c>
    </row>
    <row r="48" spans="1:5" ht="38.25">
      <c r="A48" s="36" t="s">
        <v>51</v>
      </c>
      <c r="E48" s="37" t="s">
        <v>125</v>
      </c>
    </row>
    <row r="49" spans="1:5" ht="25.5">
      <c r="A49" t="s">
        <v>53</v>
      </c>
      <c r="E49" s="35" t="s">
        <v>130</v>
      </c>
    </row>
    <row r="50" spans="1:18" ht="12.75" customHeight="1">
      <c r="A50" s="6" t="s">
        <v>42</v>
      </c>
      <c s="6"/>
      <c s="40" t="s">
        <v>34</v>
      </c>
      <c s="6"/>
      <c s="27" t="s">
        <v>82</v>
      </c>
      <c s="6"/>
      <c s="6"/>
      <c s="6"/>
      <c s="41">
        <f>0+Q50</f>
      </c>
      <c r="O50">
        <f>0+R50</f>
      </c>
      <c r="Q50">
        <f>0+I51+I55+I59+I63+I67+I71+I75+I79+I83+I87</f>
      </c>
      <c>
        <f>0+O51+O55+O59+O63+O67+O71+O75+O79+O83+O87</f>
      </c>
    </row>
    <row r="51" spans="1:16" ht="12.75">
      <c r="A51" s="25" t="s">
        <v>44</v>
      </c>
      <c s="29" t="s">
        <v>131</v>
      </c>
      <c s="29" t="s">
        <v>132</v>
      </c>
      <c s="25" t="s">
        <v>46</v>
      </c>
      <c s="30" t="s">
        <v>133</v>
      </c>
      <c s="31" t="s">
        <v>123</v>
      </c>
      <c s="32">
        <v>330</v>
      </c>
      <c s="33">
        <v>0</v>
      </c>
      <c s="33">
        <f>ROUND(ROUND(H51,2)*ROUND(G51,3),2)</f>
      </c>
      <c r="O51">
        <f>(I51*21)/100</f>
      </c>
      <c t="s">
        <v>22</v>
      </c>
    </row>
    <row r="52" spans="1:5" ht="25.5">
      <c r="A52" s="34" t="s">
        <v>49</v>
      </c>
      <c r="E52" s="35" t="s">
        <v>134</v>
      </c>
    </row>
    <row r="53" spans="1:5" ht="38.25">
      <c r="A53" s="36" t="s">
        <v>51</v>
      </c>
      <c r="E53" s="37" t="s">
        <v>135</v>
      </c>
    </row>
    <row r="54" spans="1:5" ht="102">
      <c r="A54" t="s">
        <v>53</v>
      </c>
      <c r="E54" s="35" t="s">
        <v>136</v>
      </c>
    </row>
    <row r="55" spans="1:16" ht="12.75">
      <c r="A55" s="25" t="s">
        <v>44</v>
      </c>
      <c s="29" t="s">
        <v>137</v>
      </c>
      <c s="29" t="s">
        <v>138</v>
      </c>
      <c s="25" t="s">
        <v>139</v>
      </c>
      <c s="30" t="s">
        <v>140</v>
      </c>
      <c s="31" t="s">
        <v>72</v>
      </c>
      <c s="32">
        <v>260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63.75">
      <c r="A56" s="34" t="s">
        <v>49</v>
      </c>
      <c r="E56" s="35" t="s">
        <v>141</v>
      </c>
    </row>
    <row r="57" spans="1:5" ht="12.75">
      <c r="A57" s="36" t="s">
        <v>51</v>
      </c>
      <c r="E57" s="37" t="s">
        <v>142</v>
      </c>
    </row>
    <row r="58" spans="1:5" ht="12.75">
      <c r="A58" t="s">
        <v>53</v>
      </c>
      <c r="E58" s="35" t="s">
        <v>46</v>
      </c>
    </row>
    <row r="59" spans="1:16" ht="12.75">
      <c r="A59" s="25" t="s">
        <v>44</v>
      </c>
      <c s="29" t="s">
        <v>143</v>
      </c>
      <c s="29" t="s">
        <v>144</v>
      </c>
      <c s="25" t="s">
        <v>84</v>
      </c>
      <c s="30" t="s">
        <v>145</v>
      </c>
      <c s="31" t="s">
        <v>123</v>
      </c>
      <c s="32">
        <v>2205.24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38.25">
      <c r="A60" s="34" t="s">
        <v>49</v>
      </c>
      <c r="E60" s="35" t="s">
        <v>146</v>
      </c>
    </row>
    <row r="61" spans="1:5" ht="38.25">
      <c r="A61" s="36" t="s">
        <v>51</v>
      </c>
      <c r="E61" s="37" t="s">
        <v>147</v>
      </c>
    </row>
    <row r="62" spans="1:5" ht="51">
      <c r="A62" t="s">
        <v>53</v>
      </c>
      <c r="E62" s="35" t="s">
        <v>148</v>
      </c>
    </row>
    <row r="63" spans="1:16" ht="12.75">
      <c r="A63" s="25" t="s">
        <v>44</v>
      </c>
      <c s="29" t="s">
        <v>149</v>
      </c>
      <c s="29" t="s">
        <v>144</v>
      </c>
      <c s="25" t="s">
        <v>90</v>
      </c>
      <c s="30" t="s">
        <v>145</v>
      </c>
      <c s="31" t="s">
        <v>123</v>
      </c>
      <c s="32">
        <v>2162</v>
      </c>
      <c s="33">
        <v>0</v>
      </c>
      <c s="33">
        <f>ROUND(ROUND(H63,2)*ROUND(G63,3),2)</f>
      </c>
      <c r="O63">
        <f>(I63*21)/100</f>
      </c>
      <c t="s">
        <v>22</v>
      </c>
    </row>
    <row r="64" spans="1:5" ht="38.25">
      <c r="A64" s="34" t="s">
        <v>49</v>
      </c>
      <c r="E64" s="35" t="s">
        <v>150</v>
      </c>
    </row>
    <row r="65" spans="1:5" ht="38.25">
      <c r="A65" s="36" t="s">
        <v>51</v>
      </c>
      <c r="E65" s="37" t="s">
        <v>151</v>
      </c>
    </row>
    <row r="66" spans="1:5" ht="51">
      <c r="A66" t="s">
        <v>53</v>
      </c>
      <c r="E66" s="35" t="s">
        <v>148</v>
      </c>
    </row>
    <row r="67" spans="1:16" ht="12.75">
      <c r="A67" s="25" t="s">
        <v>44</v>
      </c>
      <c s="29" t="s">
        <v>152</v>
      </c>
      <c s="29" t="s">
        <v>144</v>
      </c>
      <c s="25" t="s">
        <v>153</v>
      </c>
      <c s="30" t="s">
        <v>145</v>
      </c>
      <c s="31" t="s">
        <v>123</v>
      </c>
      <c s="32">
        <v>62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38.25">
      <c r="A68" s="34" t="s">
        <v>49</v>
      </c>
      <c r="E68" s="35" t="s">
        <v>154</v>
      </c>
    </row>
    <row r="69" spans="1:5" ht="38.25">
      <c r="A69" s="36" t="s">
        <v>51</v>
      </c>
      <c r="E69" s="37" t="s">
        <v>155</v>
      </c>
    </row>
    <row r="70" spans="1:5" ht="51">
      <c r="A70" t="s">
        <v>53</v>
      </c>
      <c r="E70" s="35" t="s">
        <v>148</v>
      </c>
    </row>
    <row r="71" spans="1:16" ht="12.75">
      <c r="A71" s="25" t="s">
        <v>44</v>
      </c>
      <c s="29" t="s">
        <v>156</v>
      </c>
      <c s="29" t="s">
        <v>144</v>
      </c>
      <c s="25" t="s">
        <v>139</v>
      </c>
      <c s="30" t="s">
        <v>145</v>
      </c>
      <c s="31" t="s">
        <v>123</v>
      </c>
      <c s="32">
        <v>432.4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51">
      <c r="A72" s="34" t="s">
        <v>49</v>
      </c>
      <c r="E72" s="35" t="s">
        <v>157</v>
      </c>
    </row>
    <row r="73" spans="1:5" ht="38.25">
      <c r="A73" s="36" t="s">
        <v>51</v>
      </c>
      <c r="E73" s="37" t="s">
        <v>158</v>
      </c>
    </row>
    <row r="74" spans="1:5" ht="51">
      <c r="A74" t="s">
        <v>53</v>
      </c>
      <c r="E74" s="35" t="s">
        <v>148</v>
      </c>
    </row>
    <row r="75" spans="1:16" ht="12.75">
      <c r="A75" s="25" t="s">
        <v>44</v>
      </c>
      <c s="29" t="s">
        <v>159</v>
      </c>
      <c s="29" t="s">
        <v>160</v>
      </c>
      <c s="25" t="s">
        <v>84</v>
      </c>
      <c s="30" t="s">
        <v>161</v>
      </c>
      <c s="31" t="s">
        <v>123</v>
      </c>
      <c s="32">
        <v>2162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63.75">
      <c r="A76" s="34" t="s">
        <v>49</v>
      </c>
      <c r="E76" s="35" t="s">
        <v>162</v>
      </c>
    </row>
    <row r="77" spans="1:5" ht="38.25">
      <c r="A77" s="36" t="s">
        <v>51</v>
      </c>
      <c r="E77" s="37" t="s">
        <v>151</v>
      </c>
    </row>
    <row r="78" spans="1:5" ht="140.25">
      <c r="A78" t="s">
        <v>53</v>
      </c>
      <c r="E78" s="35" t="s">
        <v>163</v>
      </c>
    </row>
    <row r="79" spans="1:16" ht="12.75">
      <c r="A79" s="25" t="s">
        <v>44</v>
      </c>
      <c s="29" t="s">
        <v>164</v>
      </c>
      <c s="29" t="s">
        <v>160</v>
      </c>
      <c s="25" t="s">
        <v>90</v>
      </c>
      <c s="30" t="s">
        <v>161</v>
      </c>
      <c s="31" t="s">
        <v>123</v>
      </c>
      <c s="32">
        <v>62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76.5">
      <c r="A80" s="34" t="s">
        <v>49</v>
      </c>
      <c r="E80" s="35" t="s">
        <v>165</v>
      </c>
    </row>
    <row r="81" spans="1:5" ht="38.25">
      <c r="A81" s="36" t="s">
        <v>51</v>
      </c>
      <c r="E81" s="37" t="s">
        <v>155</v>
      </c>
    </row>
    <row r="82" spans="1:5" ht="140.25">
      <c r="A82" t="s">
        <v>53</v>
      </c>
      <c r="E82" s="35" t="s">
        <v>163</v>
      </c>
    </row>
    <row r="83" spans="1:16" ht="25.5">
      <c r="A83" s="25" t="s">
        <v>44</v>
      </c>
      <c s="29" t="s">
        <v>166</v>
      </c>
      <c s="29" t="s">
        <v>167</v>
      </c>
      <c s="25" t="s">
        <v>46</v>
      </c>
      <c s="30" t="s">
        <v>168</v>
      </c>
      <c s="31" t="s">
        <v>123</v>
      </c>
      <c s="32">
        <v>2205.24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63.75">
      <c r="A84" s="34" t="s">
        <v>49</v>
      </c>
      <c r="E84" s="35" t="s">
        <v>169</v>
      </c>
    </row>
    <row r="85" spans="1:5" ht="38.25">
      <c r="A85" s="36" t="s">
        <v>51</v>
      </c>
      <c r="E85" s="37" t="s">
        <v>147</v>
      </c>
    </row>
    <row r="86" spans="1:5" ht="140.25">
      <c r="A86" t="s">
        <v>53</v>
      </c>
      <c r="E86" s="35" t="s">
        <v>163</v>
      </c>
    </row>
    <row r="87" spans="1:16" ht="25.5">
      <c r="A87" s="25" t="s">
        <v>44</v>
      </c>
      <c s="29" t="s">
        <v>170</v>
      </c>
      <c s="29" t="s">
        <v>171</v>
      </c>
      <c s="25" t="s">
        <v>139</v>
      </c>
      <c s="30" t="s">
        <v>172</v>
      </c>
      <c s="31" t="s">
        <v>123</v>
      </c>
      <c s="32">
        <v>432.4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76.5">
      <c r="A88" s="34" t="s">
        <v>49</v>
      </c>
      <c r="E88" s="35" t="s">
        <v>173</v>
      </c>
    </row>
    <row r="89" spans="1:5" ht="38.25">
      <c r="A89" s="36" t="s">
        <v>51</v>
      </c>
      <c r="E89" s="37" t="s">
        <v>158</v>
      </c>
    </row>
    <row r="90" spans="1:5" ht="140.25">
      <c r="A90" t="s">
        <v>53</v>
      </c>
      <c r="E90" s="35" t="s">
        <v>163</v>
      </c>
    </row>
    <row r="91" spans="1:18" ht="12.75" customHeight="1">
      <c r="A91" s="6" t="s">
        <v>42</v>
      </c>
      <c s="6"/>
      <c s="40" t="s">
        <v>39</v>
      </c>
      <c s="6"/>
      <c s="27" t="s">
        <v>174</v>
      </c>
      <c s="6"/>
      <c s="6"/>
      <c s="6"/>
      <c s="41">
        <f>0+Q91</f>
      </c>
      <c r="O91">
        <f>0+R91</f>
      </c>
      <c r="Q91">
        <f>0+I92+I96+I100+I104+I108+I112+I116+I120+I124+I128+I132+I136+I140+I144+I148+I152+I156+I160</f>
      </c>
      <c>
        <f>0+O92+O96+O100+O104+O108+O112+O116+O120+O124+O128+O132+O136+O140+O144+O148+O152+O156+O160</f>
      </c>
    </row>
    <row r="92" spans="1:16" ht="25.5">
      <c r="A92" s="25" t="s">
        <v>44</v>
      </c>
      <c s="29" t="s">
        <v>175</v>
      </c>
      <c s="29" t="s">
        <v>176</v>
      </c>
      <c s="25" t="s">
        <v>46</v>
      </c>
      <c s="30" t="s">
        <v>177</v>
      </c>
      <c s="31" t="s">
        <v>109</v>
      </c>
      <c s="32">
        <v>152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178</v>
      </c>
    </row>
    <row r="94" spans="1:5" ht="38.25">
      <c r="A94" s="36" t="s">
        <v>51</v>
      </c>
      <c r="E94" s="37" t="s">
        <v>179</v>
      </c>
    </row>
    <row r="95" spans="1:5" ht="127.5">
      <c r="A95" t="s">
        <v>53</v>
      </c>
      <c r="E95" s="35" t="s">
        <v>180</v>
      </c>
    </row>
    <row r="96" spans="1:16" ht="25.5">
      <c r="A96" s="25" t="s">
        <v>44</v>
      </c>
      <c s="29" t="s">
        <v>181</v>
      </c>
      <c s="29" t="s">
        <v>182</v>
      </c>
      <c s="25" t="s">
        <v>46</v>
      </c>
      <c s="30" t="s">
        <v>183</v>
      </c>
      <c s="31" t="s">
        <v>109</v>
      </c>
      <c s="32">
        <v>4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38.25">
      <c r="A97" s="34" t="s">
        <v>49</v>
      </c>
      <c r="E97" s="35" t="s">
        <v>184</v>
      </c>
    </row>
    <row r="98" spans="1:5" ht="38.25">
      <c r="A98" s="36" t="s">
        <v>51</v>
      </c>
      <c r="E98" s="37" t="s">
        <v>185</v>
      </c>
    </row>
    <row r="99" spans="1:5" ht="38.25">
      <c r="A99" t="s">
        <v>53</v>
      </c>
      <c r="E99" s="35" t="s">
        <v>186</v>
      </c>
    </row>
    <row r="100" spans="1:16" ht="12.75">
      <c r="A100" s="25" t="s">
        <v>44</v>
      </c>
      <c s="29" t="s">
        <v>187</v>
      </c>
      <c s="29" t="s">
        <v>188</v>
      </c>
      <c s="25" t="s">
        <v>46</v>
      </c>
      <c s="30" t="s">
        <v>189</v>
      </c>
      <c s="31" t="s">
        <v>72</v>
      </c>
      <c s="32">
        <v>6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190</v>
      </c>
    </row>
    <row r="102" spans="1:5" ht="38.25">
      <c r="A102" s="36" t="s">
        <v>51</v>
      </c>
      <c r="E102" s="37" t="s">
        <v>191</v>
      </c>
    </row>
    <row r="103" spans="1:5" ht="51">
      <c r="A103" t="s">
        <v>53</v>
      </c>
      <c r="E103" s="35" t="s">
        <v>192</v>
      </c>
    </row>
    <row r="104" spans="1:16" ht="12.75">
      <c r="A104" s="25" t="s">
        <v>44</v>
      </c>
      <c s="29" t="s">
        <v>193</v>
      </c>
      <c s="29" t="s">
        <v>194</v>
      </c>
      <c s="25" t="s">
        <v>46</v>
      </c>
      <c s="30" t="s">
        <v>195</v>
      </c>
      <c s="31" t="s">
        <v>72</v>
      </c>
      <c s="32">
        <v>8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38.25">
      <c r="A105" s="34" t="s">
        <v>49</v>
      </c>
      <c r="E105" s="35" t="s">
        <v>196</v>
      </c>
    </row>
    <row r="106" spans="1:5" ht="38.25">
      <c r="A106" s="36" t="s">
        <v>51</v>
      </c>
      <c r="E106" s="37" t="s">
        <v>197</v>
      </c>
    </row>
    <row r="107" spans="1:5" ht="25.5">
      <c r="A107" t="s">
        <v>53</v>
      </c>
      <c r="E107" s="35" t="s">
        <v>198</v>
      </c>
    </row>
    <row r="108" spans="1:16" ht="25.5">
      <c r="A108" s="25" t="s">
        <v>44</v>
      </c>
      <c s="29" t="s">
        <v>199</v>
      </c>
      <c s="29" t="s">
        <v>200</v>
      </c>
      <c s="25" t="s">
        <v>46</v>
      </c>
      <c s="30" t="s">
        <v>201</v>
      </c>
      <c s="31" t="s">
        <v>72</v>
      </c>
      <c s="32">
        <v>5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202</v>
      </c>
    </row>
    <row r="110" spans="1:5" ht="38.25">
      <c r="A110" s="36" t="s">
        <v>51</v>
      </c>
      <c r="E110" s="37" t="s">
        <v>203</v>
      </c>
    </row>
    <row r="111" spans="1:5" ht="25.5">
      <c r="A111" t="s">
        <v>53</v>
      </c>
      <c r="E111" s="35" t="s">
        <v>204</v>
      </c>
    </row>
    <row r="112" spans="1:16" ht="12.75">
      <c r="A112" s="25" t="s">
        <v>44</v>
      </c>
      <c s="29" t="s">
        <v>205</v>
      </c>
      <c s="29" t="s">
        <v>206</v>
      </c>
      <c s="25" t="s">
        <v>46</v>
      </c>
      <c s="30" t="s">
        <v>207</v>
      </c>
      <c s="31" t="s">
        <v>72</v>
      </c>
      <c s="32">
        <v>1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38.25">
      <c r="A113" s="34" t="s">
        <v>49</v>
      </c>
      <c r="E113" s="35" t="s">
        <v>208</v>
      </c>
    </row>
    <row r="114" spans="1:5" ht="38.25">
      <c r="A114" s="36" t="s">
        <v>51</v>
      </c>
      <c r="E114" s="37" t="s">
        <v>209</v>
      </c>
    </row>
    <row r="115" spans="1:5" ht="25.5">
      <c r="A115" t="s">
        <v>53</v>
      </c>
      <c r="E115" s="35" t="s">
        <v>210</v>
      </c>
    </row>
    <row r="116" spans="1:16" ht="25.5">
      <c r="A116" s="25" t="s">
        <v>44</v>
      </c>
      <c s="29" t="s">
        <v>211</v>
      </c>
      <c s="29" t="s">
        <v>212</v>
      </c>
      <c s="25" t="s">
        <v>46</v>
      </c>
      <c s="30" t="s">
        <v>213</v>
      </c>
      <c s="31" t="s">
        <v>72</v>
      </c>
      <c s="32">
        <v>1</v>
      </c>
      <c s="33">
        <v>0</v>
      </c>
      <c s="33">
        <f>ROUND(ROUND(H116,2)*ROUND(G116,3),2)</f>
      </c>
      <c r="O116">
        <f>(I116*21)/100</f>
      </c>
      <c t="s">
        <v>22</v>
      </c>
    </row>
    <row r="117" spans="1:5" ht="12.75">
      <c r="A117" s="34" t="s">
        <v>49</v>
      </c>
      <c r="E117" s="35" t="s">
        <v>214</v>
      </c>
    </row>
    <row r="118" spans="1:5" ht="38.25">
      <c r="A118" s="36" t="s">
        <v>51</v>
      </c>
      <c r="E118" s="37" t="s">
        <v>209</v>
      </c>
    </row>
    <row r="119" spans="1:5" ht="25.5">
      <c r="A119" t="s">
        <v>53</v>
      </c>
      <c r="E119" s="35" t="s">
        <v>215</v>
      </c>
    </row>
    <row r="120" spans="1:16" ht="12.75">
      <c r="A120" s="25" t="s">
        <v>44</v>
      </c>
      <c s="29" t="s">
        <v>216</v>
      </c>
      <c s="29" t="s">
        <v>217</v>
      </c>
      <c s="25" t="s">
        <v>46</v>
      </c>
      <c s="30" t="s">
        <v>218</v>
      </c>
      <c s="31" t="s">
        <v>72</v>
      </c>
      <c s="32">
        <v>1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38.25">
      <c r="A121" s="34" t="s">
        <v>49</v>
      </c>
      <c r="E121" s="35" t="s">
        <v>208</v>
      </c>
    </row>
    <row r="122" spans="1:5" ht="38.25">
      <c r="A122" s="36" t="s">
        <v>51</v>
      </c>
      <c r="E122" s="37" t="s">
        <v>209</v>
      </c>
    </row>
    <row r="123" spans="1:5" ht="25.5">
      <c r="A123" t="s">
        <v>53</v>
      </c>
      <c r="E123" s="35" t="s">
        <v>210</v>
      </c>
    </row>
    <row r="124" spans="1:16" ht="25.5">
      <c r="A124" s="25" t="s">
        <v>44</v>
      </c>
      <c s="29" t="s">
        <v>219</v>
      </c>
      <c s="29" t="s">
        <v>220</v>
      </c>
      <c s="25" t="s">
        <v>46</v>
      </c>
      <c s="30" t="s">
        <v>221</v>
      </c>
      <c s="31" t="s">
        <v>123</v>
      </c>
      <c s="32">
        <v>32.25</v>
      </c>
      <c s="33">
        <v>0</v>
      </c>
      <c s="33">
        <f>ROUND(ROUND(H124,2)*ROUND(G124,3),2)</f>
      </c>
      <c r="O124">
        <f>(I124*21)/100</f>
      </c>
      <c t="s">
        <v>22</v>
      </c>
    </row>
    <row r="125" spans="1:5" ht="25.5">
      <c r="A125" s="34" t="s">
        <v>49</v>
      </c>
      <c r="E125" s="35" t="s">
        <v>222</v>
      </c>
    </row>
    <row r="126" spans="1:5" ht="38.25">
      <c r="A126" s="36" t="s">
        <v>51</v>
      </c>
      <c r="E126" s="37" t="s">
        <v>223</v>
      </c>
    </row>
    <row r="127" spans="1:5" ht="38.25">
      <c r="A127" t="s">
        <v>53</v>
      </c>
      <c r="E127" s="35" t="s">
        <v>224</v>
      </c>
    </row>
    <row r="128" spans="1:16" ht="12.75">
      <c r="A128" s="25" t="s">
        <v>44</v>
      </c>
      <c s="29" t="s">
        <v>225</v>
      </c>
      <c s="29" t="s">
        <v>226</v>
      </c>
      <c s="25" t="s">
        <v>46</v>
      </c>
      <c s="30" t="s">
        <v>227</v>
      </c>
      <c s="31" t="s">
        <v>123</v>
      </c>
      <c s="32">
        <v>125.25</v>
      </c>
      <c s="33">
        <v>0</v>
      </c>
      <c s="33">
        <f>ROUND(ROUND(H128,2)*ROUND(G128,3),2)</f>
      </c>
      <c r="O128">
        <f>(I128*21)/100</f>
      </c>
      <c t="s">
        <v>22</v>
      </c>
    </row>
    <row r="129" spans="1:5" ht="25.5">
      <c r="A129" s="34" t="s">
        <v>49</v>
      </c>
      <c r="E129" s="35" t="s">
        <v>228</v>
      </c>
    </row>
    <row r="130" spans="1:5" ht="38.25">
      <c r="A130" s="36" t="s">
        <v>51</v>
      </c>
      <c r="E130" s="37" t="s">
        <v>229</v>
      </c>
    </row>
    <row r="131" spans="1:5" ht="38.25">
      <c r="A131" t="s">
        <v>53</v>
      </c>
      <c r="E131" s="35" t="s">
        <v>224</v>
      </c>
    </row>
    <row r="132" spans="1:16" ht="12.75">
      <c r="A132" s="25" t="s">
        <v>44</v>
      </c>
      <c s="29" t="s">
        <v>230</v>
      </c>
      <c s="29" t="s">
        <v>231</v>
      </c>
      <c s="25" t="s">
        <v>84</v>
      </c>
      <c s="30" t="s">
        <v>232</v>
      </c>
      <c s="31" t="s">
        <v>109</v>
      </c>
      <c s="32">
        <v>269</v>
      </c>
      <c s="33">
        <v>0</v>
      </c>
      <c s="33">
        <f>ROUND(ROUND(H132,2)*ROUND(G132,3),2)</f>
      </c>
      <c r="O132">
        <f>(I132*21)/100</f>
      </c>
      <c t="s">
        <v>22</v>
      </c>
    </row>
    <row r="133" spans="1:5" ht="25.5">
      <c r="A133" s="34" t="s">
        <v>49</v>
      </c>
      <c r="E133" s="35" t="s">
        <v>233</v>
      </c>
    </row>
    <row r="134" spans="1:5" ht="38.25">
      <c r="A134" s="36" t="s">
        <v>51</v>
      </c>
      <c r="E134" s="37" t="s">
        <v>234</v>
      </c>
    </row>
    <row r="135" spans="1:5" ht="25.5">
      <c r="A135" t="s">
        <v>53</v>
      </c>
      <c r="E135" s="35" t="s">
        <v>235</v>
      </c>
    </row>
    <row r="136" spans="1:16" ht="12.75">
      <c r="A136" s="25" t="s">
        <v>44</v>
      </c>
      <c s="29" t="s">
        <v>236</v>
      </c>
      <c s="29" t="s">
        <v>231</v>
      </c>
      <c s="25" t="s">
        <v>90</v>
      </c>
      <c s="30" t="s">
        <v>232</v>
      </c>
      <c s="31" t="s">
        <v>109</v>
      </c>
      <c s="32">
        <v>86</v>
      </c>
      <c s="33">
        <v>0</v>
      </c>
      <c s="33">
        <f>ROUND(ROUND(H136,2)*ROUND(G136,3),2)</f>
      </c>
      <c r="O136">
        <f>(I136*21)/100</f>
      </c>
      <c t="s">
        <v>22</v>
      </c>
    </row>
    <row r="137" spans="1:5" ht="12.75">
      <c r="A137" s="34" t="s">
        <v>49</v>
      </c>
      <c r="E137" s="35" t="s">
        <v>237</v>
      </c>
    </row>
    <row r="138" spans="1:5" ht="38.25">
      <c r="A138" s="36" t="s">
        <v>51</v>
      </c>
      <c r="E138" s="37" t="s">
        <v>238</v>
      </c>
    </row>
    <row r="139" spans="1:5" ht="25.5">
      <c r="A139" t="s">
        <v>53</v>
      </c>
      <c r="E139" s="35" t="s">
        <v>235</v>
      </c>
    </row>
    <row r="140" spans="1:16" ht="12.75">
      <c r="A140" s="25" t="s">
        <v>44</v>
      </c>
      <c s="29" t="s">
        <v>239</v>
      </c>
      <c s="29" t="s">
        <v>240</v>
      </c>
      <c s="25" t="s">
        <v>84</v>
      </c>
      <c s="30" t="s">
        <v>241</v>
      </c>
      <c s="31" t="s">
        <v>109</v>
      </c>
      <c s="32">
        <v>269</v>
      </c>
      <c s="33">
        <v>0</v>
      </c>
      <c s="33">
        <f>ROUND(ROUND(H140,2)*ROUND(G140,3),2)</f>
      </c>
      <c r="O140">
        <f>(I140*21)/100</f>
      </c>
      <c t="s">
        <v>22</v>
      </c>
    </row>
    <row r="141" spans="1:5" ht="25.5">
      <c r="A141" s="34" t="s">
        <v>49</v>
      </c>
      <c r="E141" s="35" t="s">
        <v>242</v>
      </c>
    </row>
    <row r="142" spans="1:5" ht="38.25">
      <c r="A142" s="36" t="s">
        <v>51</v>
      </c>
      <c r="E142" s="37" t="s">
        <v>243</v>
      </c>
    </row>
    <row r="143" spans="1:5" ht="38.25">
      <c r="A143" t="s">
        <v>53</v>
      </c>
      <c r="E143" s="35" t="s">
        <v>244</v>
      </c>
    </row>
    <row r="144" spans="1:16" ht="12.75">
      <c r="A144" s="25" t="s">
        <v>44</v>
      </c>
      <c s="29" t="s">
        <v>245</v>
      </c>
      <c s="29" t="s">
        <v>240</v>
      </c>
      <c s="25" t="s">
        <v>90</v>
      </c>
      <c s="30" t="s">
        <v>241</v>
      </c>
      <c s="31" t="s">
        <v>109</v>
      </c>
      <c s="32">
        <v>86</v>
      </c>
      <c s="33">
        <v>0</v>
      </c>
      <c s="33">
        <f>ROUND(ROUND(H144,2)*ROUND(G144,3),2)</f>
      </c>
      <c r="O144">
        <f>(I144*21)/100</f>
      </c>
      <c t="s">
        <v>22</v>
      </c>
    </row>
    <row r="145" spans="1:5" ht="12.75">
      <c r="A145" s="34" t="s">
        <v>49</v>
      </c>
      <c r="E145" s="35" t="s">
        <v>246</v>
      </c>
    </row>
    <row r="146" spans="1:5" ht="38.25">
      <c r="A146" s="36" t="s">
        <v>51</v>
      </c>
      <c r="E146" s="37" t="s">
        <v>238</v>
      </c>
    </row>
    <row r="147" spans="1:5" ht="38.25">
      <c r="A147" t="s">
        <v>53</v>
      </c>
      <c r="E147" s="35" t="s">
        <v>244</v>
      </c>
    </row>
    <row r="148" spans="1:16" ht="25.5">
      <c r="A148" s="25" t="s">
        <v>44</v>
      </c>
      <c s="29" t="s">
        <v>247</v>
      </c>
      <c s="29" t="s">
        <v>248</v>
      </c>
      <c s="25" t="s">
        <v>46</v>
      </c>
      <c s="30" t="s">
        <v>249</v>
      </c>
      <c s="31" t="s">
        <v>109</v>
      </c>
      <c s="32">
        <v>38</v>
      </c>
      <c s="33">
        <v>0</v>
      </c>
      <c s="33">
        <f>ROUND(ROUND(H148,2)*ROUND(G148,3),2)</f>
      </c>
      <c r="O148">
        <f>(I148*21)/100</f>
      </c>
      <c t="s">
        <v>22</v>
      </c>
    </row>
    <row r="149" spans="1:5" ht="25.5">
      <c r="A149" s="34" t="s">
        <v>49</v>
      </c>
      <c r="E149" s="35" t="s">
        <v>250</v>
      </c>
    </row>
    <row r="150" spans="1:5" ht="38.25">
      <c r="A150" s="36" t="s">
        <v>51</v>
      </c>
      <c r="E150" s="37" t="s">
        <v>251</v>
      </c>
    </row>
    <row r="151" spans="1:5" ht="89.25">
      <c r="A151" t="s">
        <v>53</v>
      </c>
      <c r="E151" s="35" t="s">
        <v>252</v>
      </c>
    </row>
    <row r="152" spans="1:16" ht="12.75">
      <c r="A152" s="25" t="s">
        <v>44</v>
      </c>
      <c s="29" t="s">
        <v>253</v>
      </c>
      <c s="29" t="s">
        <v>254</v>
      </c>
      <c s="25" t="s">
        <v>84</v>
      </c>
      <c s="30" t="s">
        <v>255</v>
      </c>
      <c s="31" t="s">
        <v>123</v>
      </c>
      <c s="32">
        <v>2162</v>
      </c>
      <c s="33">
        <v>0</v>
      </c>
      <c s="33">
        <f>ROUND(ROUND(H152,2)*ROUND(G152,3),2)</f>
      </c>
      <c r="O152">
        <f>(I152*21)/100</f>
      </c>
      <c t="s">
        <v>22</v>
      </c>
    </row>
    <row r="153" spans="1:5" ht="12.75">
      <c r="A153" s="34" t="s">
        <v>49</v>
      </c>
      <c r="E153" s="35" t="s">
        <v>256</v>
      </c>
    </row>
    <row r="154" spans="1:5" ht="51">
      <c r="A154" s="36" t="s">
        <v>51</v>
      </c>
      <c r="E154" s="37" t="s">
        <v>257</v>
      </c>
    </row>
    <row r="155" spans="1:5" ht="25.5">
      <c r="A155" t="s">
        <v>53</v>
      </c>
      <c r="E155" s="35" t="s">
        <v>258</v>
      </c>
    </row>
    <row r="156" spans="1:16" ht="12.75">
      <c r="A156" s="25" t="s">
        <v>44</v>
      </c>
      <c s="29" t="s">
        <v>259</v>
      </c>
      <c s="29" t="s">
        <v>254</v>
      </c>
      <c s="25" t="s">
        <v>90</v>
      </c>
      <c s="30" t="s">
        <v>255</v>
      </c>
      <c s="31" t="s">
        <v>123</v>
      </c>
      <c s="32">
        <v>62</v>
      </c>
      <c s="33">
        <v>0</v>
      </c>
      <c s="33">
        <f>ROUND(ROUND(H156,2)*ROUND(G156,3),2)</f>
      </c>
      <c r="O156">
        <f>(I156*21)/100</f>
      </c>
      <c t="s">
        <v>22</v>
      </c>
    </row>
    <row r="157" spans="1:5" ht="25.5">
      <c r="A157" s="34" t="s">
        <v>49</v>
      </c>
      <c r="E157" s="35" t="s">
        <v>260</v>
      </c>
    </row>
    <row r="158" spans="1:5" ht="51">
      <c r="A158" s="36" t="s">
        <v>51</v>
      </c>
      <c r="E158" s="37" t="s">
        <v>261</v>
      </c>
    </row>
    <row r="159" spans="1:5" ht="25.5">
      <c r="A159" t="s">
        <v>53</v>
      </c>
      <c r="E159" s="35" t="s">
        <v>258</v>
      </c>
    </row>
    <row r="160" spans="1:16" ht="12.75">
      <c r="A160" s="25" t="s">
        <v>44</v>
      </c>
      <c s="29" t="s">
        <v>262</v>
      </c>
      <c s="29" t="s">
        <v>254</v>
      </c>
      <c s="25" t="s">
        <v>139</v>
      </c>
      <c s="30" t="s">
        <v>255</v>
      </c>
      <c s="31" t="s">
        <v>123</v>
      </c>
      <c s="32">
        <v>432.4</v>
      </c>
      <c s="33">
        <v>0</v>
      </c>
      <c s="33">
        <f>ROUND(ROUND(H160,2)*ROUND(G160,3),2)</f>
      </c>
      <c r="O160">
        <f>(I160*21)/100</f>
      </c>
      <c t="s">
        <v>22</v>
      </c>
    </row>
    <row r="161" spans="1:5" ht="25.5">
      <c r="A161" s="34" t="s">
        <v>49</v>
      </c>
      <c r="E161" s="35" t="s">
        <v>263</v>
      </c>
    </row>
    <row r="162" spans="1:5" ht="51">
      <c r="A162" s="36" t="s">
        <v>51</v>
      </c>
      <c r="E162" s="37" t="s">
        <v>264</v>
      </c>
    </row>
    <row r="163" spans="1:5" ht="25.5">
      <c r="A163" t="s">
        <v>53</v>
      </c>
      <c r="E163" s="35" t="s">
        <v>258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